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56FF7A2E-4DBF-4B56-B421-7271186DE50C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Victor Oladipo" sheetId="4" r:id="rId1"/>
    <sheet name="Paul George" sheetId="1" r:id="rId2"/>
    <sheet name="Kevin Durant" sheetId="3" r:id="rId3"/>
    <sheet name="DeMarcus Cousins" sheetId="12" r:id="rId4"/>
    <sheet name="Anthony Davis" sheetId="5" r:id="rId5"/>
    <sheet name="Jusuf Nurkic" sheetId="2" r:id="rId6"/>
    <sheet name="Lonzo Ball" sheetId="10" r:id="rId7"/>
    <sheet name="Jonathan Isaac" sheetId="6" r:id="rId8"/>
    <sheet name="Gordon Hayward" sheetId="8" r:id="rId9"/>
    <sheet name="Markelle Fultz" sheetId="15" r:id="rId10"/>
    <sheet name="Jabari Parker" sheetId="9" r:id="rId11"/>
    <sheet name="Andre Roberson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14" l="1"/>
  <c r="Z26" i="14"/>
  <c r="Y26" i="14"/>
  <c r="X26" i="14"/>
  <c r="Q26" i="14"/>
  <c r="AA26" i="13"/>
  <c r="Z26" i="13"/>
  <c r="Y26" i="13"/>
  <c r="X26" i="13"/>
  <c r="Q26" i="13"/>
  <c r="AA24" i="14"/>
  <c r="Z24" i="14"/>
  <c r="Y24" i="14"/>
  <c r="X24" i="14"/>
  <c r="Q24" i="14"/>
  <c r="AA24" i="13"/>
  <c r="Z24" i="13"/>
  <c r="Y24" i="13"/>
  <c r="X24" i="13"/>
  <c r="Q24" i="13"/>
  <c r="AA20" i="14"/>
  <c r="Z20" i="14"/>
  <c r="Y20" i="14"/>
  <c r="X20" i="14"/>
  <c r="Q20" i="14"/>
  <c r="AA20" i="13"/>
  <c r="Z20" i="13"/>
  <c r="Y20" i="13"/>
  <c r="X20" i="13"/>
  <c r="Q20" i="13"/>
  <c r="AA18" i="14"/>
  <c r="Z18" i="14"/>
  <c r="Y18" i="14"/>
  <c r="X18" i="14"/>
  <c r="Q18" i="14"/>
  <c r="AA18" i="13"/>
  <c r="Z18" i="13"/>
  <c r="Y18" i="13"/>
  <c r="X18" i="13"/>
  <c r="Q18" i="13"/>
  <c r="AA16" i="14"/>
  <c r="Z16" i="14"/>
  <c r="Y16" i="14"/>
  <c r="X16" i="14"/>
  <c r="Q16" i="14"/>
  <c r="AA16" i="13"/>
  <c r="Z16" i="13"/>
  <c r="Y16" i="13"/>
  <c r="X16" i="13"/>
  <c r="Q16" i="13"/>
  <c r="AA14" i="14"/>
  <c r="Z14" i="14"/>
  <c r="Y14" i="14"/>
  <c r="X14" i="14"/>
  <c r="Q14" i="14"/>
  <c r="AA14" i="13"/>
  <c r="Z14" i="13"/>
  <c r="Y14" i="13"/>
  <c r="X14" i="13"/>
  <c r="Q14" i="13"/>
  <c r="AA12" i="14"/>
  <c r="Z12" i="14"/>
  <c r="Y12" i="14"/>
  <c r="X12" i="14"/>
  <c r="Q12" i="14"/>
  <c r="AA12" i="13"/>
  <c r="Z12" i="13"/>
  <c r="Y12" i="13"/>
  <c r="X12" i="13"/>
  <c r="Q12" i="13"/>
  <c r="W13" i="5"/>
  <c r="AA10" i="14"/>
  <c r="Z10" i="14"/>
  <c r="Y10" i="14"/>
  <c r="X10" i="14"/>
  <c r="Q10" i="14"/>
  <c r="AA10" i="13"/>
  <c r="Z10" i="13"/>
  <c r="Y10" i="13"/>
  <c r="X10" i="13"/>
  <c r="Q10" i="13"/>
  <c r="AA8" i="14"/>
  <c r="Z8" i="14"/>
  <c r="Y8" i="14"/>
  <c r="X8" i="14"/>
  <c r="Q8" i="14"/>
  <c r="AA8" i="13"/>
  <c r="Z8" i="13"/>
  <c r="Y8" i="13"/>
  <c r="X8" i="13"/>
  <c r="Q8" i="13"/>
  <c r="AA7" i="14"/>
  <c r="Z7" i="14"/>
  <c r="Y7" i="14"/>
  <c r="X7" i="14"/>
  <c r="Q7" i="14"/>
  <c r="AA7" i="13"/>
  <c r="Z7" i="13"/>
  <c r="Y7" i="13"/>
  <c r="X7" i="13"/>
  <c r="Q7" i="13"/>
  <c r="AA6" i="14"/>
  <c r="Z6" i="14"/>
  <c r="Y6" i="14"/>
  <c r="X6" i="14"/>
  <c r="Q6" i="14"/>
  <c r="AA6" i="13"/>
  <c r="Z6" i="13"/>
  <c r="Y6" i="13"/>
  <c r="X6" i="13"/>
  <c r="Q6" i="13"/>
  <c r="W5" i="10" l="1"/>
  <c r="AA4" i="14"/>
  <c r="Z4" i="14"/>
  <c r="Y4" i="14"/>
  <c r="X4" i="14"/>
  <c r="Q4" i="14"/>
  <c r="AA4" i="13"/>
  <c r="Z4" i="13"/>
  <c r="Y4" i="13"/>
  <c r="X4" i="13"/>
  <c r="Q4" i="13"/>
  <c r="A3" i="1" l="1"/>
  <c r="AA2" i="14"/>
  <c r="Z2" i="14"/>
  <c r="Y2" i="14"/>
  <c r="X2" i="14"/>
  <c r="Q2" i="14"/>
  <c r="AA2" i="13"/>
  <c r="Z2" i="13"/>
  <c r="Y2" i="13"/>
  <c r="X2" i="13"/>
  <c r="Q2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5" i="14"/>
  <c r="Z25" i="14"/>
  <c r="Y25" i="14"/>
  <c r="X25" i="14"/>
  <c r="Q25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19" i="14"/>
  <c r="Z19" i="14"/>
  <c r="Y19" i="14"/>
  <c r="X19" i="14"/>
  <c r="Q19" i="14"/>
  <c r="AA17" i="14"/>
  <c r="Z17" i="14"/>
  <c r="Y17" i="14"/>
  <c r="X17" i="14"/>
  <c r="Q17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9" i="14"/>
  <c r="Z9" i="14"/>
  <c r="Y9" i="14"/>
  <c r="X9" i="14"/>
  <c r="Q9" i="14"/>
  <c r="AA5" i="14"/>
  <c r="Z5" i="14"/>
  <c r="Y5" i="14"/>
  <c r="X5" i="14"/>
  <c r="Q5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Q27" i="11"/>
  <c r="Y26" i="11"/>
  <c r="X26" i="11"/>
  <c r="W26" i="11"/>
  <c r="R26" i="11"/>
  <c r="Q26" i="11"/>
  <c r="Y25" i="11"/>
  <c r="X25" i="11"/>
  <c r="W25" i="11"/>
  <c r="Y24" i="11"/>
  <c r="X24" i="11"/>
  <c r="W24" i="11"/>
  <c r="Y23" i="11"/>
  <c r="X23" i="11"/>
  <c r="W23" i="11"/>
  <c r="S23" i="11"/>
  <c r="Q23" i="11"/>
  <c r="Y22" i="11"/>
  <c r="X22" i="11"/>
  <c r="W22" i="11"/>
  <c r="Q22" i="11"/>
  <c r="Y21" i="11"/>
  <c r="X21" i="11"/>
  <c r="W21" i="11"/>
  <c r="Q21" i="11"/>
  <c r="Y20" i="11"/>
  <c r="X20" i="11"/>
  <c r="W20" i="11"/>
  <c r="R20" i="11"/>
  <c r="Q20" i="11"/>
  <c r="Y19" i="11"/>
  <c r="X19" i="11"/>
  <c r="W19" i="11"/>
  <c r="Y18" i="11"/>
  <c r="X18" i="11"/>
  <c r="W18" i="11"/>
  <c r="Q18" i="11"/>
  <c r="Y17" i="11"/>
  <c r="X17" i="11"/>
  <c r="W17" i="11"/>
  <c r="R17" i="11"/>
  <c r="Q17" i="11"/>
  <c r="Y16" i="11"/>
  <c r="X16" i="11"/>
  <c r="W16" i="11"/>
  <c r="Y15" i="11"/>
  <c r="X15" i="11"/>
  <c r="W15" i="11"/>
  <c r="R15" i="11"/>
  <c r="Q15" i="11"/>
  <c r="Y14" i="11"/>
  <c r="X14" i="11"/>
  <c r="W14" i="11"/>
  <c r="Q14" i="11"/>
  <c r="Y13" i="11"/>
  <c r="X13" i="11"/>
  <c r="W13" i="11"/>
  <c r="Y12" i="11"/>
  <c r="X12" i="11"/>
  <c r="W12" i="11"/>
  <c r="Q12" i="11"/>
  <c r="Y11" i="11"/>
  <c r="X11" i="11"/>
  <c r="W11" i="11"/>
  <c r="Q11" i="11"/>
  <c r="Y10" i="11"/>
  <c r="X10" i="11"/>
  <c r="W10" i="11"/>
  <c r="Y9" i="11"/>
  <c r="X9" i="11"/>
  <c r="W9" i="11"/>
  <c r="Y8" i="11"/>
  <c r="X8" i="11"/>
  <c r="W8" i="11"/>
  <c r="Q8" i="11"/>
  <c r="Y7" i="11"/>
  <c r="X7" i="11"/>
  <c r="W7" i="11"/>
  <c r="Y6" i="11"/>
  <c r="X6" i="11"/>
  <c r="W6" i="11"/>
  <c r="Y5" i="11"/>
  <c r="X5" i="11"/>
  <c r="W5" i="11"/>
  <c r="Y4" i="11"/>
  <c r="X4" i="11"/>
  <c r="W4" i="11"/>
  <c r="Y3" i="11"/>
  <c r="X3" i="11"/>
  <c r="W3" i="11"/>
  <c r="Y2" i="11"/>
  <c r="X2" i="11"/>
  <c r="W2" i="11"/>
  <c r="S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R27" i="9"/>
  <c r="Q27" i="9"/>
  <c r="Y26" i="9"/>
  <c r="X26" i="9"/>
  <c r="W26" i="9"/>
  <c r="R26" i="9"/>
  <c r="Q26" i="9"/>
  <c r="Y25" i="9"/>
  <c r="X25" i="9"/>
  <c r="W25" i="9"/>
  <c r="R25" i="9"/>
  <c r="Q25" i="9"/>
  <c r="Y24" i="9"/>
  <c r="X24" i="9"/>
  <c r="W24" i="9"/>
  <c r="Q24" i="9"/>
  <c r="Y23" i="9"/>
  <c r="X23" i="9"/>
  <c r="W23" i="9"/>
  <c r="S23" i="9"/>
  <c r="R23" i="9"/>
  <c r="Q23" i="9"/>
  <c r="Y22" i="9"/>
  <c r="X22" i="9"/>
  <c r="W22" i="9"/>
  <c r="R22" i="9"/>
  <c r="Q22" i="9"/>
  <c r="Y21" i="9"/>
  <c r="X21" i="9"/>
  <c r="W21" i="9"/>
  <c r="R21" i="9"/>
  <c r="Q21" i="9"/>
  <c r="Y20" i="9"/>
  <c r="X20" i="9"/>
  <c r="W20" i="9"/>
  <c r="R20" i="9"/>
  <c r="Q20" i="9"/>
  <c r="Y19" i="9"/>
  <c r="X19" i="9"/>
  <c r="W19" i="9"/>
  <c r="S19" i="9"/>
  <c r="R19" i="9"/>
  <c r="Q19" i="9"/>
  <c r="Y18" i="9"/>
  <c r="X18" i="9"/>
  <c r="W18" i="9"/>
  <c r="R18" i="9"/>
  <c r="Q18" i="9"/>
  <c r="Y17" i="9"/>
  <c r="X17" i="9"/>
  <c r="W17" i="9"/>
  <c r="Q17" i="9"/>
  <c r="Y16" i="9"/>
  <c r="X16" i="9"/>
  <c r="W16" i="9"/>
  <c r="Q16" i="9"/>
  <c r="Y15" i="9"/>
  <c r="X15" i="9"/>
  <c r="W15" i="9"/>
  <c r="R15" i="9"/>
  <c r="Q15" i="9"/>
  <c r="Y14" i="9"/>
  <c r="X14" i="9"/>
  <c r="W14" i="9"/>
  <c r="R14" i="9"/>
  <c r="Q14" i="9"/>
  <c r="Y13" i="9"/>
  <c r="X13" i="9"/>
  <c r="W13" i="9"/>
  <c r="Q13" i="9"/>
  <c r="Y12" i="9"/>
  <c r="X12" i="9"/>
  <c r="W12" i="9"/>
  <c r="R12" i="9"/>
  <c r="Q12" i="9"/>
  <c r="Y11" i="9"/>
  <c r="X11" i="9"/>
  <c r="W11" i="9"/>
  <c r="Q11" i="9"/>
  <c r="Y10" i="9"/>
  <c r="X10" i="9"/>
  <c r="W10" i="9"/>
  <c r="R10" i="9"/>
  <c r="Q10" i="9"/>
  <c r="Y9" i="9"/>
  <c r="X9" i="9"/>
  <c r="W9" i="9"/>
  <c r="R9" i="9"/>
  <c r="Q9" i="9"/>
  <c r="Y8" i="9"/>
  <c r="X8" i="9"/>
  <c r="W8" i="9"/>
  <c r="Q8" i="9"/>
  <c r="Y7" i="9"/>
  <c r="X7" i="9"/>
  <c r="W7" i="9"/>
  <c r="R7" i="9"/>
  <c r="Q7" i="9"/>
  <c r="Y6" i="9"/>
  <c r="X6" i="9"/>
  <c r="W6" i="9"/>
  <c r="Q6" i="9"/>
  <c r="Y5" i="9"/>
  <c r="X5" i="9"/>
  <c r="W5" i="9"/>
  <c r="R5" i="9"/>
  <c r="Q5" i="9"/>
  <c r="Y4" i="9"/>
  <c r="X4" i="9"/>
  <c r="W4" i="9"/>
  <c r="S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R26" i="8"/>
  <c r="Q26" i="8"/>
  <c r="Y25" i="8"/>
  <c r="X25" i="8"/>
  <c r="W25" i="8"/>
  <c r="Q25" i="8"/>
  <c r="Y24" i="8"/>
  <c r="X24" i="8"/>
  <c r="W24" i="8"/>
  <c r="Y23" i="8"/>
  <c r="X23" i="8"/>
  <c r="W23" i="8"/>
  <c r="R23" i="8"/>
  <c r="Q23" i="8"/>
  <c r="Y22" i="8"/>
  <c r="X22" i="8"/>
  <c r="W22" i="8"/>
  <c r="Q22" i="8"/>
  <c r="Y21" i="8"/>
  <c r="X21" i="8"/>
  <c r="W21" i="8"/>
  <c r="R21" i="8"/>
  <c r="Q21" i="8"/>
  <c r="Y20" i="8"/>
  <c r="X20" i="8"/>
  <c r="W20" i="8"/>
  <c r="Q20" i="8"/>
  <c r="Y19" i="8"/>
  <c r="X19" i="8"/>
  <c r="W19" i="8"/>
  <c r="S19" i="8"/>
  <c r="R19" i="8"/>
  <c r="Q19" i="8"/>
  <c r="Y18" i="8"/>
  <c r="X18" i="8"/>
  <c r="W18" i="8"/>
  <c r="R18" i="8"/>
  <c r="Q18" i="8"/>
  <c r="Y17" i="8"/>
  <c r="X17" i="8"/>
  <c r="W17" i="8"/>
  <c r="R17" i="8"/>
  <c r="Q17" i="8"/>
  <c r="Y16" i="8"/>
  <c r="X16" i="8"/>
  <c r="W16" i="8"/>
  <c r="S16" i="8"/>
  <c r="Q16" i="8"/>
  <c r="Y15" i="8"/>
  <c r="X15" i="8"/>
  <c r="W15" i="8"/>
  <c r="S15" i="8"/>
  <c r="R15" i="8"/>
  <c r="Q15" i="8"/>
  <c r="Y14" i="8"/>
  <c r="X14" i="8"/>
  <c r="W14" i="8"/>
  <c r="Q14" i="8"/>
  <c r="Y13" i="8"/>
  <c r="X13" i="8"/>
  <c r="W13" i="8"/>
  <c r="Q13" i="8"/>
  <c r="Y12" i="8"/>
  <c r="X12" i="8"/>
  <c r="W12" i="8"/>
  <c r="S12" i="8"/>
  <c r="R12" i="8"/>
  <c r="Q12" i="8"/>
  <c r="Y11" i="8"/>
  <c r="X11" i="8"/>
  <c r="W11" i="8"/>
  <c r="S11" i="8"/>
  <c r="R11" i="8"/>
  <c r="Q11" i="8"/>
  <c r="Y10" i="8"/>
  <c r="X10" i="8"/>
  <c r="W10" i="8"/>
  <c r="Q10" i="8"/>
  <c r="Y9" i="8"/>
  <c r="X9" i="8"/>
  <c r="W9" i="8"/>
  <c r="S9" i="8"/>
  <c r="R9" i="8"/>
  <c r="Q9" i="8"/>
  <c r="Y8" i="8"/>
  <c r="X8" i="8"/>
  <c r="W8" i="8"/>
  <c r="Q8" i="8"/>
  <c r="Y7" i="8"/>
  <c r="X7" i="8"/>
  <c r="W7" i="8"/>
  <c r="Q7" i="8"/>
  <c r="Y6" i="8"/>
  <c r="X6" i="8"/>
  <c r="W6" i="8"/>
  <c r="S6" i="8"/>
  <c r="Q6" i="8"/>
  <c r="Y5" i="8"/>
  <c r="X5" i="8"/>
  <c r="W5" i="8"/>
  <c r="R5" i="8"/>
  <c r="Q5" i="8"/>
  <c r="Y4" i="8"/>
  <c r="X4" i="8"/>
  <c r="W4" i="8"/>
  <c r="S4" i="8"/>
  <c r="R4" i="8"/>
  <c r="Q4" i="8"/>
  <c r="Y3" i="8"/>
  <c r="X3" i="8"/>
  <c r="W3" i="8"/>
  <c r="R3" i="8"/>
  <c r="Q3" i="8"/>
  <c r="Y2" i="8"/>
  <c r="X2" i="8"/>
  <c r="W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Q25" i="12"/>
  <c r="Y24" i="12"/>
  <c r="X24" i="12"/>
  <c r="W24" i="12"/>
  <c r="S24" i="12"/>
  <c r="Q24" i="12"/>
  <c r="Y23" i="12"/>
  <c r="X23" i="12"/>
  <c r="W23" i="12"/>
  <c r="S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Q20" i="12"/>
  <c r="Y19" i="12"/>
  <c r="X19" i="12"/>
  <c r="W19" i="12"/>
  <c r="S19" i="12"/>
  <c r="Q19" i="12"/>
  <c r="Y18" i="12"/>
  <c r="X18" i="12"/>
  <c r="W18" i="12"/>
  <c r="S18" i="12"/>
  <c r="Q18" i="12"/>
  <c r="Y17" i="12"/>
  <c r="X17" i="12"/>
  <c r="W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R15" i="12"/>
  <c r="Q15" i="12"/>
  <c r="Y14" i="12"/>
  <c r="X14" i="12"/>
  <c r="W14" i="12"/>
  <c r="R14" i="12"/>
  <c r="Q14" i="12"/>
  <c r="Y13" i="12"/>
  <c r="X13" i="12"/>
  <c r="W13" i="12"/>
  <c r="S13" i="12"/>
  <c r="R13" i="12"/>
  <c r="Q13" i="12"/>
  <c r="Y12" i="12"/>
  <c r="X12" i="12"/>
  <c r="W12" i="12"/>
  <c r="S12" i="12"/>
  <c r="Q12" i="12"/>
  <c r="Y11" i="12"/>
  <c r="X11" i="12"/>
  <c r="W11" i="12"/>
  <c r="R11" i="12"/>
  <c r="Q11" i="12"/>
  <c r="Y10" i="12"/>
  <c r="X10" i="12"/>
  <c r="W10" i="12"/>
  <c r="S10" i="12"/>
  <c r="R10" i="12"/>
  <c r="Q10" i="12"/>
  <c r="Y9" i="12"/>
  <c r="X9" i="12"/>
  <c r="W9" i="12"/>
  <c r="S9" i="12"/>
  <c r="R9" i="12"/>
  <c r="Q9" i="12"/>
  <c r="Y8" i="12"/>
  <c r="X8" i="12"/>
  <c r="W8" i="12"/>
  <c r="R8" i="12"/>
  <c r="Q8" i="12"/>
  <c r="Y7" i="12"/>
  <c r="X7" i="12"/>
  <c r="W7" i="12"/>
  <c r="S7" i="12"/>
  <c r="Q7" i="12"/>
  <c r="Y6" i="12"/>
  <c r="X6" i="12"/>
  <c r="W6" i="12"/>
  <c r="S6" i="12"/>
  <c r="R6" i="12"/>
  <c r="Q6" i="12"/>
  <c r="Y5" i="12"/>
  <c r="X5" i="12"/>
  <c r="W5" i="12"/>
  <c r="R5" i="12"/>
  <c r="Q5" i="12"/>
  <c r="Y4" i="12"/>
  <c r="X4" i="12"/>
  <c r="W4" i="12"/>
  <c r="S4" i="12"/>
  <c r="Q4" i="12"/>
  <c r="Y3" i="12"/>
  <c r="X3" i="12"/>
  <c r="W3" i="12"/>
  <c r="S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R27" i="15"/>
  <c r="Q27" i="15"/>
  <c r="Y26" i="15"/>
  <c r="X26" i="15"/>
  <c r="W26" i="15"/>
  <c r="Q26" i="15"/>
  <c r="Y25" i="15"/>
  <c r="X25" i="15"/>
  <c r="W25" i="15"/>
  <c r="Q25" i="15"/>
  <c r="Y24" i="15"/>
  <c r="X24" i="15"/>
  <c r="W24" i="15"/>
  <c r="Y23" i="15"/>
  <c r="X23" i="15"/>
  <c r="W23" i="15"/>
  <c r="Q23" i="15"/>
  <c r="Y22" i="15"/>
  <c r="X22" i="15"/>
  <c r="W22" i="15"/>
  <c r="Y21" i="15"/>
  <c r="X21" i="15"/>
  <c r="W21" i="15"/>
  <c r="Q21" i="15"/>
  <c r="Y20" i="15"/>
  <c r="X20" i="15"/>
  <c r="W20" i="15"/>
  <c r="Q20" i="15"/>
  <c r="Y19" i="15"/>
  <c r="X19" i="15"/>
  <c r="W19" i="15"/>
  <c r="R19" i="15"/>
  <c r="Q19" i="15"/>
  <c r="Y18" i="15"/>
  <c r="X18" i="15"/>
  <c r="W18" i="15"/>
  <c r="Q18" i="15"/>
  <c r="Y17" i="15"/>
  <c r="X17" i="15"/>
  <c r="W17" i="15"/>
  <c r="Q17" i="15"/>
  <c r="Y16" i="15"/>
  <c r="X16" i="15"/>
  <c r="W16" i="15"/>
  <c r="Y15" i="15"/>
  <c r="X15" i="15"/>
  <c r="W15" i="15"/>
  <c r="Q15" i="15"/>
  <c r="Y14" i="15"/>
  <c r="X14" i="15"/>
  <c r="W14" i="15"/>
  <c r="Y13" i="15"/>
  <c r="X13" i="15"/>
  <c r="W13" i="15"/>
  <c r="Q13" i="15"/>
  <c r="Y12" i="15"/>
  <c r="X12" i="15"/>
  <c r="W12" i="15"/>
  <c r="R12" i="15"/>
  <c r="Q12" i="15"/>
  <c r="Y11" i="15"/>
  <c r="X11" i="15"/>
  <c r="W11" i="15"/>
  <c r="Y10" i="15"/>
  <c r="X10" i="15"/>
  <c r="W10" i="15"/>
  <c r="Q10" i="15"/>
  <c r="Y9" i="15"/>
  <c r="X9" i="15"/>
  <c r="W9" i="15"/>
  <c r="S9" i="15"/>
  <c r="Q9" i="15"/>
  <c r="Y8" i="15"/>
  <c r="X8" i="15"/>
  <c r="W8" i="15"/>
  <c r="S8" i="15"/>
  <c r="Q8" i="15"/>
  <c r="Y7" i="15"/>
  <c r="X7" i="15"/>
  <c r="W7" i="15"/>
  <c r="S7" i="15"/>
  <c r="Q7" i="15"/>
  <c r="Y6" i="15"/>
  <c r="X6" i="15"/>
  <c r="W6" i="15"/>
  <c r="S6" i="15"/>
  <c r="Q6" i="15"/>
  <c r="Y5" i="15"/>
  <c r="X5" i="15"/>
  <c r="W5" i="15"/>
  <c r="Y4" i="15"/>
  <c r="X4" i="15"/>
  <c r="W4" i="15"/>
  <c r="Q4" i="15"/>
  <c r="Y3" i="15"/>
  <c r="X3" i="15"/>
  <c r="W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Q27" i="6"/>
  <c r="Y26" i="6"/>
  <c r="X26" i="6"/>
  <c r="W26" i="6"/>
  <c r="Q26" i="6"/>
  <c r="Y25" i="6"/>
  <c r="X25" i="6"/>
  <c r="W25" i="6"/>
  <c r="S25" i="6"/>
  <c r="Q25" i="6"/>
  <c r="Y24" i="6"/>
  <c r="X24" i="6"/>
  <c r="W24" i="6"/>
  <c r="Q24" i="6"/>
  <c r="Y23" i="6"/>
  <c r="X23" i="6"/>
  <c r="W23" i="6"/>
  <c r="Q23" i="6"/>
  <c r="Y22" i="6"/>
  <c r="X22" i="6"/>
  <c r="W22" i="6"/>
  <c r="Y21" i="6"/>
  <c r="X21" i="6"/>
  <c r="W21" i="6"/>
  <c r="Q21" i="6"/>
  <c r="Y20" i="6"/>
  <c r="X20" i="6"/>
  <c r="W20" i="6"/>
  <c r="S20" i="6"/>
  <c r="Q20" i="6"/>
  <c r="Y19" i="6"/>
  <c r="X19" i="6"/>
  <c r="W19" i="6"/>
  <c r="S19" i="6"/>
  <c r="Q19" i="6"/>
  <c r="Y18" i="6"/>
  <c r="X18" i="6"/>
  <c r="W18" i="6"/>
  <c r="Q18" i="6"/>
  <c r="Y17" i="6"/>
  <c r="X17" i="6"/>
  <c r="W17" i="6"/>
  <c r="Q17" i="6"/>
  <c r="Y16" i="6"/>
  <c r="X16" i="6"/>
  <c r="W16" i="6"/>
  <c r="S16" i="6"/>
  <c r="R16" i="6"/>
  <c r="Q16" i="6"/>
  <c r="Y15" i="6"/>
  <c r="X15" i="6"/>
  <c r="W15" i="6"/>
  <c r="Q15" i="6"/>
  <c r="Y14" i="6"/>
  <c r="X14" i="6"/>
  <c r="W14" i="6"/>
  <c r="Q14" i="6"/>
  <c r="Y13" i="6"/>
  <c r="X13" i="6"/>
  <c r="W13" i="6"/>
  <c r="Q13" i="6"/>
  <c r="Y12" i="6"/>
  <c r="X12" i="6"/>
  <c r="W12" i="6"/>
  <c r="Q12" i="6"/>
  <c r="Y11" i="6"/>
  <c r="X11" i="6"/>
  <c r="W11" i="6"/>
  <c r="R11" i="6"/>
  <c r="Q11" i="6"/>
  <c r="Y10" i="6"/>
  <c r="X10" i="6"/>
  <c r="W10" i="6"/>
  <c r="R10" i="6"/>
  <c r="Q10" i="6"/>
  <c r="Y9" i="6"/>
  <c r="X9" i="6"/>
  <c r="W9" i="6"/>
  <c r="R9" i="6"/>
  <c r="Q9" i="6"/>
  <c r="Y8" i="6"/>
  <c r="X8" i="6"/>
  <c r="W8" i="6"/>
  <c r="R8" i="6"/>
  <c r="Q8" i="6"/>
  <c r="Y7" i="6"/>
  <c r="X7" i="6"/>
  <c r="W7" i="6"/>
  <c r="Q7" i="6"/>
  <c r="Y6" i="6"/>
  <c r="X6" i="6"/>
  <c r="W6" i="6"/>
  <c r="Q6" i="6"/>
  <c r="Y5" i="6"/>
  <c r="X5" i="6"/>
  <c r="W5" i="6"/>
  <c r="Q5" i="6"/>
  <c r="Y4" i="6"/>
  <c r="X4" i="6"/>
  <c r="W4" i="6"/>
  <c r="R4" i="6"/>
  <c r="Q4" i="6"/>
  <c r="Y3" i="6"/>
  <c r="X3" i="6"/>
  <c r="W3" i="6"/>
  <c r="Y2" i="6"/>
  <c r="X2" i="6"/>
  <c r="W2" i="6"/>
  <c r="S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Q27" i="2"/>
  <c r="Y26" i="2"/>
  <c r="X26" i="2"/>
  <c r="W26" i="2"/>
  <c r="S26" i="2"/>
  <c r="Q26" i="2"/>
  <c r="Y25" i="2"/>
  <c r="X25" i="2"/>
  <c r="W25" i="2"/>
  <c r="Q25" i="2"/>
  <c r="Y24" i="2"/>
  <c r="X24" i="2"/>
  <c r="W24" i="2"/>
  <c r="Q24" i="2"/>
  <c r="Y23" i="2"/>
  <c r="X23" i="2"/>
  <c r="W23" i="2"/>
  <c r="Q23" i="2"/>
  <c r="Y22" i="2"/>
  <c r="X22" i="2"/>
  <c r="W22" i="2"/>
  <c r="Q22" i="2"/>
  <c r="Y21" i="2"/>
  <c r="X21" i="2"/>
  <c r="W21" i="2"/>
  <c r="Q21" i="2"/>
  <c r="Y20" i="2"/>
  <c r="X20" i="2"/>
  <c r="W20" i="2"/>
  <c r="S20" i="2"/>
  <c r="Q20" i="2"/>
  <c r="Y19" i="2"/>
  <c r="X19" i="2"/>
  <c r="W19" i="2"/>
  <c r="Q19" i="2"/>
  <c r="Y18" i="2"/>
  <c r="X18" i="2"/>
  <c r="W18" i="2"/>
  <c r="Y17" i="2"/>
  <c r="X17" i="2"/>
  <c r="W17" i="2"/>
  <c r="Q17" i="2"/>
  <c r="Y16" i="2"/>
  <c r="X16" i="2"/>
  <c r="W16" i="2"/>
  <c r="Q16" i="2"/>
  <c r="Y15" i="2"/>
  <c r="X15" i="2"/>
  <c r="W15" i="2"/>
  <c r="S15" i="2"/>
  <c r="Q15" i="2"/>
  <c r="Y14" i="2"/>
  <c r="X14" i="2"/>
  <c r="W14" i="2"/>
  <c r="S14" i="2"/>
  <c r="Q14" i="2"/>
  <c r="Y13" i="2"/>
  <c r="X13" i="2"/>
  <c r="W13" i="2"/>
  <c r="Q13" i="2"/>
  <c r="Y12" i="2"/>
  <c r="X12" i="2"/>
  <c r="W12" i="2"/>
  <c r="Q12" i="2"/>
  <c r="Y11" i="2"/>
  <c r="X11" i="2"/>
  <c r="W11" i="2"/>
  <c r="Q11" i="2"/>
  <c r="Y10" i="2"/>
  <c r="X10" i="2"/>
  <c r="W10" i="2"/>
  <c r="S10" i="2"/>
  <c r="Q10" i="2"/>
  <c r="Y9" i="2"/>
  <c r="X9" i="2"/>
  <c r="W9" i="2"/>
  <c r="Q9" i="2"/>
  <c r="Y8" i="2"/>
  <c r="X8" i="2"/>
  <c r="W8" i="2"/>
  <c r="Q8" i="2"/>
  <c r="Y7" i="2"/>
  <c r="X7" i="2"/>
  <c r="W7" i="2"/>
  <c r="S7" i="2"/>
  <c r="R7" i="2"/>
  <c r="Q7" i="2"/>
  <c r="Y6" i="2"/>
  <c r="X6" i="2"/>
  <c r="W6" i="2"/>
  <c r="Q6" i="2"/>
  <c r="Y5" i="2"/>
  <c r="X5" i="2"/>
  <c r="W5" i="2"/>
  <c r="Q5" i="2"/>
  <c r="Y4" i="2"/>
  <c r="X4" i="2"/>
  <c r="W4" i="2"/>
  <c r="Q4" i="2"/>
  <c r="Y3" i="2"/>
  <c r="X3" i="2"/>
  <c r="W3" i="2"/>
  <c r="Q3" i="2"/>
  <c r="Y2" i="2"/>
  <c r="X2" i="2"/>
  <c r="W2" i="2"/>
  <c r="S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R27" i="5"/>
  <c r="Q27" i="5"/>
  <c r="Y26" i="5"/>
  <c r="X26" i="5"/>
  <c r="W26" i="5"/>
  <c r="S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Q16" i="5"/>
  <c r="Y15" i="5"/>
  <c r="X15" i="5"/>
  <c r="W15" i="5"/>
  <c r="S15" i="5"/>
  <c r="R15" i="5"/>
  <c r="Q15" i="5"/>
  <c r="Y14" i="5"/>
  <c r="X14" i="5"/>
  <c r="W14" i="5"/>
  <c r="S14" i="5"/>
  <c r="Q14" i="5"/>
  <c r="Y13" i="5"/>
  <c r="X13" i="5"/>
  <c r="S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R10" i="5"/>
  <c r="Q10" i="5"/>
  <c r="Y9" i="5"/>
  <c r="X9" i="5"/>
  <c r="W9" i="5"/>
  <c r="R9" i="5"/>
  <c r="Q9" i="5"/>
  <c r="Y8" i="5"/>
  <c r="X8" i="5"/>
  <c r="W8" i="5"/>
  <c r="S8" i="5"/>
  <c r="Q8" i="5"/>
  <c r="Y7" i="5"/>
  <c r="X7" i="5"/>
  <c r="W7" i="5"/>
  <c r="R7" i="5"/>
  <c r="Q7" i="5"/>
  <c r="Y6" i="5"/>
  <c r="X6" i="5"/>
  <c r="W6" i="5"/>
  <c r="S6" i="5"/>
  <c r="R6" i="5"/>
  <c r="Q6" i="5"/>
  <c r="Y5" i="5"/>
  <c r="X5" i="5"/>
  <c r="W5" i="5"/>
  <c r="S5" i="5"/>
  <c r="R5" i="5"/>
  <c r="Q5" i="5"/>
  <c r="Y4" i="5"/>
  <c r="X4" i="5"/>
  <c r="W4" i="5"/>
  <c r="S4" i="5"/>
  <c r="R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R25" i="4"/>
  <c r="Q25" i="4"/>
  <c r="Y24" i="4"/>
  <c r="X24" i="4"/>
  <c r="W24" i="4"/>
  <c r="S24" i="4"/>
  <c r="R24" i="4"/>
  <c r="Q24" i="4"/>
  <c r="Y23" i="4"/>
  <c r="X23" i="4"/>
  <c r="W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R19" i="4"/>
  <c r="Q19" i="4"/>
  <c r="Y18" i="4"/>
  <c r="X18" i="4"/>
  <c r="W18" i="4"/>
  <c r="R18" i="4"/>
  <c r="Q18" i="4"/>
  <c r="Y17" i="4"/>
  <c r="X17" i="4"/>
  <c r="W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R12" i="4"/>
  <c r="Q12" i="4"/>
  <c r="Y11" i="4"/>
  <c r="X11" i="4"/>
  <c r="W11" i="4"/>
  <c r="S11" i="4"/>
  <c r="R11" i="4"/>
  <c r="Q11" i="4"/>
  <c r="Y10" i="4"/>
  <c r="X10" i="4"/>
  <c r="W10" i="4"/>
  <c r="R10" i="4"/>
  <c r="Q10" i="4"/>
  <c r="Y9" i="4"/>
  <c r="X9" i="4"/>
  <c r="W9" i="4"/>
  <c r="R9" i="4"/>
  <c r="Q9" i="4"/>
  <c r="Y8" i="4"/>
  <c r="X8" i="4"/>
  <c r="W8" i="4"/>
  <c r="S8" i="4"/>
  <c r="R8" i="4"/>
  <c r="Q8" i="4"/>
  <c r="Y7" i="4"/>
  <c r="X7" i="4"/>
  <c r="W7" i="4"/>
  <c r="R7" i="4"/>
  <c r="Q7" i="4"/>
  <c r="Y6" i="4"/>
  <c r="X6" i="4"/>
  <c r="W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S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R27" i="10"/>
  <c r="Q27" i="10"/>
  <c r="Y26" i="10"/>
  <c r="X26" i="10"/>
  <c r="W26" i="10"/>
  <c r="R26" i="10"/>
  <c r="Q26" i="10"/>
  <c r="Y25" i="10"/>
  <c r="X25" i="10"/>
  <c r="W25" i="10"/>
  <c r="R25" i="10"/>
  <c r="Q25" i="10"/>
  <c r="Y24" i="10"/>
  <c r="X24" i="10"/>
  <c r="W24" i="10"/>
  <c r="R24" i="10"/>
  <c r="Q24" i="10"/>
  <c r="Y23" i="10"/>
  <c r="X23" i="10"/>
  <c r="W23" i="10"/>
  <c r="R23" i="10"/>
  <c r="Q23" i="10"/>
  <c r="Y22" i="10"/>
  <c r="X22" i="10"/>
  <c r="W22" i="10"/>
  <c r="R22" i="10"/>
  <c r="Q22" i="10"/>
  <c r="Y21" i="10"/>
  <c r="X21" i="10"/>
  <c r="W21" i="10"/>
  <c r="R21" i="10"/>
  <c r="Q21" i="10"/>
  <c r="Y20" i="10"/>
  <c r="X20" i="10"/>
  <c r="W20" i="10"/>
  <c r="S20" i="10"/>
  <c r="R20" i="10"/>
  <c r="Q20" i="10"/>
  <c r="Y19" i="10"/>
  <c r="X19" i="10"/>
  <c r="W19" i="10"/>
  <c r="R19" i="10"/>
  <c r="Q19" i="10"/>
  <c r="Y18" i="10"/>
  <c r="X18" i="10"/>
  <c r="W18" i="10"/>
  <c r="R18" i="10"/>
  <c r="Q18" i="10"/>
  <c r="Y17" i="10"/>
  <c r="X17" i="10"/>
  <c r="W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S13" i="10"/>
  <c r="R13" i="10"/>
  <c r="Q13" i="10"/>
  <c r="Y12" i="10"/>
  <c r="X12" i="10"/>
  <c r="W12" i="10"/>
  <c r="R12" i="10"/>
  <c r="Q12" i="10"/>
  <c r="Y11" i="10"/>
  <c r="X11" i="10"/>
  <c r="W11" i="10"/>
  <c r="R11" i="10"/>
  <c r="Q11" i="10"/>
  <c r="Y10" i="10"/>
  <c r="X10" i="10"/>
  <c r="W10" i="10"/>
  <c r="Y9" i="10"/>
  <c r="X9" i="10"/>
  <c r="W9" i="10"/>
  <c r="R9" i="10"/>
  <c r="Q9" i="10"/>
  <c r="Y8" i="10"/>
  <c r="X8" i="10"/>
  <c r="W8" i="10"/>
  <c r="R8" i="10"/>
  <c r="Q8" i="10"/>
  <c r="Y7" i="10"/>
  <c r="X7" i="10"/>
  <c r="W7" i="10"/>
  <c r="S7" i="10"/>
  <c r="R7" i="10"/>
  <c r="Q7" i="10"/>
  <c r="Y6" i="10"/>
  <c r="X6" i="10"/>
  <c r="W6" i="10"/>
  <c r="R6" i="10"/>
  <c r="Q6" i="10"/>
  <c r="Y5" i="10"/>
  <c r="X5" i="10"/>
  <c r="R5" i="10"/>
  <c r="Q5" i="10"/>
  <c r="Y4" i="10"/>
  <c r="X4" i="10"/>
  <c r="W4" i="10"/>
  <c r="R4" i="10"/>
  <c r="Q4" i="10"/>
  <c r="Y3" i="10"/>
  <c r="X3" i="10"/>
  <c r="W3" i="10"/>
  <c r="S3" i="10"/>
  <c r="R3" i="10"/>
  <c r="Q3" i="10"/>
  <c r="Y2" i="10"/>
  <c r="X2" i="10"/>
  <c r="W2" i="10"/>
  <c r="S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44" i="1"/>
  <c r="S18" i="1"/>
  <c r="S17" i="1"/>
  <c r="S13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W6" i="1"/>
  <c r="X6" i="1"/>
  <c r="Y6" i="1"/>
  <c r="Q7" i="1"/>
  <c r="R7" i="1"/>
  <c r="S7" i="1"/>
  <c r="W7" i="1"/>
  <c r="X7" i="1"/>
  <c r="Y7" i="1"/>
  <c r="Q8" i="1"/>
  <c r="R8" i="1"/>
  <c r="S8" i="1"/>
  <c r="W8" i="1"/>
  <c r="X8" i="1"/>
  <c r="Y8" i="1"/>
  <c r="Q9" i="1"/>
  <c r="R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AA47" i="14" l="1"/>
  <c r="W47" i="11"/>
  <c r="X47" i="11"/>
  <c r="Y47" i="11"/>
  <c r="Y47" i="9"/>
  <c r="X47" i="9"/>
  <c r="Y47" i="15"/>
  <c r="X47" i="15"/>
  <c r="X47" i="8"/>
  <c r="Y47" i="8"/>
  <c r="X47" i="6"/>
  <c r="Y47" i="6"/>
  <c r="Y47" i="10"/>
  <c r="X47" i="10"/>
  <c r="X47" i="2"/>
  <c r="Y47" i="2"/>
  <c r="X47" i="5"/>
  <c r="Y47" i="5"/>
  <c r="Y47" i="12"/>
  <c r="X47" i="12"/>
  <c r="Y47" i="3"/>
  <c r="X47" i="3"/>
  <c r="X47" i="4"/>
  <c r="Y47" i="4"/>
  <c r="Q49" i="14"/>
  <c r="W47" i="9"/>
  <c r="W47" i="15"/>
  <c r="W47" i="8"/>
  <c r="W47" i="6"/>
  <c r="W47" i="10"/>
  <c r="W47" i="2"/>
  <c r="W47" i="5"/>
  <c r="W47" i="12"/>
  <c r="W47" i="3"/>
  <c r="W47" i="4"/>
  <c r="X49" i="5"/>
  <c r="X49" i="12"/>
  <c r="AA49" i="14"/>
  <c r="B54" i="13" s="1"/>
  <c r="X49" i="11"/>
  <c r="X49" i="9"/>
  <c r="X49" i="15"/>
  <c r="X49" i="6"/>
  <c r="X49" i="10"/>
  <c r="X49" i="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AA47" i="13" l="1"/>
  <c r="X47" i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5" i="13"/>
  <c r="X25" i="13"/>
  <c r="Y25" i="13"/>
  <c r="Z25" i="13"/>
  <c r="AA25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5" i="13"/>
  <c r="X5" i="13"/>
  <c r="Y5" i="13"/>
  <c r="Z5" i="13"/>
  <c r="AA5" i="13"/>
  <c r="Q9" i="13"/>
  <c r="X9" i="13"/>
  <c r="Y9" i="13"/>
  <c r="Z9" i="13"/>
  <c r="AA9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7" i="13"/>
  <c r="X17" i="13"/>
  <c r="Y17" i="13"/>
  <c r="Z17" i="13"/>
  <c r="AA17" i="13"/>
  <c r="Q19" i="13"/>
  <c r="X19" i="13"/>
  <c r="Y19" i="13"/>
  <c r="Z19" i="13"/>
  <c r="AA19" i="13"/>
  <c r="Q21" i="13"/>
  <c r="X21" i="13"/>
  <c r="Y21" i="13"/>
  <c r="Z21" i="13"/>
  <c r="AA21" i="13"/>
  <c r="Q22" i="13"/>
  <c r="X22" i="13"/>
  <c r="Y22" i="13"/>
  <c r="Z22" i="13"/>
  <c r="AA22" i="13"/>
  <c r="AA49" i="13" l="1"/>
  <c r="Q47" i="13"/>
  <c r="Q49" i="13"/>
  <c r="B51" i="13" l="1"/>
  <c r="B52" i="13"/>
</calcChain>
</file>

<file path=xl/sharedStrings.xml><?xml version="1.0" encoding="utf-8"?>
<sst xmlns="http://schemas.openxmlformats.org/spreadsheetml/2006/main" count="1104" uniqueCount="71">
  <si>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</si>
  <si>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</si>
  <si>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</si>
  <si>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</si>
  <si>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</si>
  <si>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</si>
  <si>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</si>
  <si>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</si>
  <si>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</si>
  <si>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</si>
  <si>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</si>
  <si>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</si>
  <si>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</si>
  <si>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</si>
  <si>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</si>
  <si>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</si>
  <si>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</si>
  <si>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</si>
  <si>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</si>
  <si>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</si>
  <si>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</si>
  <si>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</si>
  <si>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</si>
  <si>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</si>
  <si>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</si>
  <si>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</si>
  <si>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</si>
  <si>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</si>
  <si>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</si>
  <si>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</si>
  <si>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</si>
  <si>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</si>
  <si>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</si>
  <si>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</si>
  <si>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</si>
  <si>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</si>
  <si>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</si>
  <si>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</si>
  <si>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</si>
  <si>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</si>
  <si>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</si>
  <si>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</si>
  <si>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</si>
  <si>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</si>
  <si>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3PT</t>
  </si>
  <si>
    <t>-</t>
  </si>
  <si>
    <t>@ DEF</t>
  </si>
  <si>
    <t>vs OCE</t>
  </si>
  <si>
    <t>@ FRA</t>
  </si>
  <si>
    <t>vs CHI</t>
  </si>
  <si>
    <t>vs EUR</t>
  </si>
  <si>
    <t>vs RKS</t>
  </si>
  <si>
    <t>@ AFR</t>
  </si>
  <si>
    <t>vs OLD</t>
  </si>
  <si>
    <t>@ USA</t>
  </si>
  <si>
    <t>vs SPA</t>
  </si>
  <si>
    <t>@ 6TH</t>
  </si>
  <si>
    <t>vs CAN</t>
  </si>
  <si>
    <t>@ DNK</t>
  </si>
  <si>
    <t>vs IMP</t>
  </si>
  <si>
    <t>@ 3PT</t>
  </si>
  <si>
    <t>vs DEF</t>
  </si>
  <si>
    <t>@ OCE</t>
  </si>
  <si>
    <t>vs FRA</t>
  </si>
  <si>
    <t>@ CHI</t>
  </si>
  <si>
    <t>@ EUR</t>
  </si>
  <si>
    <t>@ RKS</t>
  </si>
  <si>
    <t>vs AFR</t>
  </si>
  <si>
    <t>@ OLD</t>
  </si>
  <si>
    <t>vs USA</t>
  </si>
  <si>
    <t>@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</si>
</sst>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22</v>
      </c>
      <c r="C2">
        <v>5</v>
      </c>
      <c r="D2">
        <v>12</v>
      </c>
      <c r="E2">
        <v>0</v>
      </c>
      <c r="F2">
        <v>2</v>
      </c>
      <c r="G2">
        <v>2</v>
      </c>
      <c r="H2">
        <v>7</v>
      </c>
      <c r="I2">
        <v>15</v>
      </c>
      <c r="J2">
        <v>5</v>
      </c>
      <c r="K2">
        <v>6</v>
      </c>
      <c r="L2">
        <v>3</v>
      </c>
      <c r="M2">
        <v>4</v>
      </c>
      <c r="N2">
        <v>0</v>
      </c>
      <c r="O2">
        <v>0</v>
      </c>
      <c r="P2">
        <v>15</v>
      </c>
      <c r="Q2" s="2">
        <f t="shared" ref="Q2:Q46" si="0">H2/I2</f>
        <v>0.46666666666666667</v>
      </c>
      <c r="R2" s="2">
        <f t="shared" ref="R2:R46" si="1">J2/K2</f>
        <v>0.83333333333333337</v>
      </c>
      <c r="S2" s="2">
        <f>L2/M2</f>
        <v>0.75</v>
      </c>
      <c r="T2">
        <v>42</v>
      </c>
      <c r="U2">
        <v>49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27.541380952380955</v>
      </c>
      <c r="X2" s="4">
        <f t="shared" ref="X2:X46" si="3">B2+(C2*1.2)+(D2*1.5)+(E2*3)+(F2*3)-G2</f>
        <v>50</v>
      </c>
      <c r="Y2" s="4">
        <f t="shared" ref="Y2:Y46" si="4">B2+0.4*H2-0.7*I2-0.4*(M2-L2)+0.7*N2+0.3*(C2-N2)+F2+D2*0.7+0.7*E2-0.4*O2-G2</f>
        <v>23.799999999999997</v>
      </c>
      <c r="Z2">
        <v>1</v>
      </c>
    </row>
    <row r="3" spans="1:26" x14ac:dyDescent="0.3">
      <c r="A3" s="1" t="s">
        <v>46</v>
      </c>
      <c r="B3">
        <v>12</v>
      </c>
      <c r="C3">
        <v>7</v>
      </c>
      <c r="D3">
        <v>5</v>
      </c>
      <c r="E3">
        <v>0</v>
      </c>
      <c r="F3">
        <v>0</v>
      </c>
      <c r="G3">
        <v>4</v>
      </c>
      <c r="H3">
        <v>4</v>
      </c>
      <c r="I3">
        <v>11</v>
      </c>
      <c r="J3">
        <v>2</v>
      </c>
      <c r="K3">
        <v>6</v>
      </c>
      <c r="L3">
        <v>2</v>
      </c>
      <c r="M3">
        <v>2</v>
      </c>
      <c r="N3">
        <v>0</v>
      </c>
      <c r="O3">
        <v>2</v>
      </c>
      <c r="P3">
        <v>-1</v>
      </c>
      <c r="Q3" s="2">
        <f t="shared" si="0"/>
        <v>0.36363636363636365</v>
      </c>
      <c r="R3" s="2">
        <f t="shared" si="1"/>
        <v>0.33333333333333331</v>
      </c>
      <c r="S3" s="2">
        <f>L3/M3</f>
        <v>1</v>
      </c>
      <c r="T3">
        <v>40</v>
      </c>
      <c r="U3">
        <v>23</v>
      </c>
      <c r="V3">
        <v>0</v>
      </c>
      <c r="W3" s="3">
        <f t="shared" si="2"/>
        <v>7.3228000000000035</v>
      </c>
      <c r="X3" s="4">
        <f t="shared" si="3"/>
        <v>23.9</v>
      </c>
      <c r="Y3" s="4">
        <f t="shared" si="4"/>
        <v>6.6999999999999993</v>
      </c>
      <c r="Z3">
        <v>0</v>
      </c>
    </row>
    <row r="4" spans="1:26" x14ac:dyDescent="0.3">
      <c r="A4" s="1" t="s">
        <v>47</v>
      </c>
      <c r="B4">
        <v>17</v>
      </c>
      <c r="C4">
        <v>4</v>
      </c>
      <c r="D4">
        <v>7</v>
      </c>
      <c r="E4">
        <v>2</v>
      </c>
      <c r="F4">
        <v>1</v>
      </c>
      <c r="G4">
        <v>0</v>
      </c>
      <c r="H4">
        <v>7</v>
      </c>
      <c r="I4">
        <v>16</v>
      </c>
      <c r="J4">
        <v>2</v>
      </c>
      <c r="K4">
        <v>8</v>
      </c>
      <c r="L4">
        <v>1</v>
      </c>
      <c r="M4">
        <v>1</v>
      </c>
      <c r="N4">
        <v>0</v>
      </c>
      <c r="O4">
        <v>3</v>
      </c>
      <c r="P4">
        <v>21</v>
      </c>
      <c r="Q4" s="2">
        <f t="shared" si="0"/>
        <v>0.4375</v>
      </c>
      <c r="R4" s="2">
        <f t="shared" si="1"/>
        <v>0.25</v>
      </c>
      <c r="S4" s="2">
        <f>L4/M4</f>
        <v>1</v>
      </c>
      <c r="T4">
        <v>36</v>
      </c>
      <c r="U4">
        <v>32</v>
      </c>
      <c r="V4">
        <v>0</v>
      </c>
      <c r="W4" s="3">
        <f t="shared" si="2"/>
        <v>21.703916666666672</v>
      </c>
      <c r="X4" s="4">
        <f t="shared" si="3"/>
        <v>41.3</v>
      </c>
      <c r="Y4" s="4">
        <f t="shared" si="4"/>
        <v>15.899999999999999</v>
      </c>
      <c r="Z4">
        <v>0</v>
      </c>
    </row>
    <row r="5" spans="1:26" x14ac:dyDescent="0.3">
      <c r="A5" s="1" t="s">
        <v>48</v>
      </c>
      <c r="B5">
        <v>4</v>
      </c>
      <c r="C5">
        <v>4</v>
      </c>
      <c r="D5">
        <v>6</v>
      </c>
      <c r="E5">
        <v>0</v>
      </c>
      <c r="F5">
        <v>1</v>
      </c>
      <c r="G5">
        <v>2</v>
      </c>
      <c r="H5">
        <v>2</v>
      </c>
      <c r="I5">
        <v>6</v>
      </c>
      <c r="J5">
        <v>0</v>
      </c>
      <c r="K5">
        <v>1</v>
      </c>
      <c r="L5">
        <v>0</v>
      </c>
      <c r="M5">
        <v>2</v>
      </c>
      <c r="N5">
        <v>1</v>
      </c>
      <c r="O5">
        <v>0</v>
      </c>
      <c r="P5">
        <v>4</v>
      </c>
      <c r="Q5" s="2">
        <f t="shared" si="0"/>
        <v>0.33333333333333331</v>
      </c>
      <c r="R5" s="2">
        <f t="shared" si="1"/>
        <v>0</v>
      </c>
      <c r="S5" s="2">
        <f>L5/M5</f>
        <v>0</v>
      </c>
      <c r="T5">
        <v>32</v>
      </c>
      <c r="U5">
        <v>17</v>
      </c>
      <c r="V5">
        <v>0</v>
      </c>
      <c r="W5" s="3">
        <f t="shared" si="2"/>
        <v>6.6360625000000013</v>
      </c>
      <c r="X5" s="4">
        <f t="shared" si="3"/>
        <v>18.8</v>
      </c>
      <c r="Y5" s="4">
        <f t="shared" si="4"/>
        <v>4.5999999999999996</v>
      </c>
      <c r="Z5">
        <v>0</v>
      </c>
    </row>
    <row r="6" spans="1:26" x14ac:dyDescent="0.3">
      <c r="A6" s="1" t="s">
        <v>49</v>
      </c>
      <c r="B6">
        <v>11</v>
      </c>
      <c r="C6">
        <v>2</v>
      </c>
      <c r="D6">
        <v>7</v>
      </c>
      <c r="E6">
        <v>0</v>
      </c>
      <c r="F6">
        <v>0</v>
      </c>
      <c r="G6">
        <v>2</v>
      </c>
      <c r="H6">
        <v>4</v>
      </c>
      <c r="I6">
        <v>9</v>
      </c>
      <c r="J6">
        <v>3</v>
      </c>
      <c r="K6">
        <v>6</v>
      </c>
      <c r="L6">
        <v>0</v>
      </c>
      <c r="M6">
        <v>0</v>
      </c>
      <c r="N6">
        <v>0</v>
      </c>
      <c r="O6">
        <v>2</v>
      </c>
      <c r="P6">
        <v>24</v>
      </c>
      <c r="Q6" s="2">
        <f t="shared" si="0"/>
        <v>0.44444444444444442</v>
      </c>
      <c r="R6" s="2">
        <f t="shared" si="1"/>
        <v>0.5</v>
      </c>
      <c r="S6" s="6" t="s">
        <v>45</v>
      </c>
      <c r="T6">
        <v>38</v>
      </c>
      <c r="U6">
        <v>26</v>
      </c>
      <c r="V6">
        <v>1</v>
      </c>
      <c r="W6" s="3">
        <f t="shared" si="2"/>
        <v>11.394000000000002</v>
      </c>
      <c r="X6" s="4">
        <f t="shared" si="3"/>
        <v>21.9</v>
      </c>
      <c r="Y6" s="4">
        <f t="shared" si="4"/>
        <v>8.9999999999999982</v>
      </c>
      <c r="Z6">
        <v>0</v>
      </c>
    </row>
    <row r="7" spans="1:26" x14ac:dyDescent="0.3">
      <c r="A7" s="1" t="s">
        <v>50</v>
      </c>
      <c r="B7">
        <v>12</v>
      </c>
      <c r="C7">
        <v>3</v>
      </c>
      <c r="D7">
        <v>8</v>
      </c>
      <c r="E7">
        <v>1</v>
      </c>
      <c r="F7">
        <v>1</v>
      </c>
      <c r="G7">
        <v>1</v>
      </c>
      <c r="H7">
        <v>5</v>
      </c>
      <c r="I7">
        <v>7</v>
      </c>
      <c r="J7">
        <v>2</v>
      </c>
      <c r="K7">
        <v>4</v>
      </c>
      <c r="L7">
        <v>0</v>
      </c>
      <c r="M7">
        <v>0</v>
      </c>
      <c r="N7">
        <v>0</v>
      </c>
      <c r="O7">
        <v>3</v>
      </c>
      <c r="P7">
        <v>-9</v>
      </c>
      <c r="Q7" s="2">
        <f t="shared" si="0"/>
        <v>0.7142857142857143</v>
      </c>
      <c r="R7" s="2">
        <f t="shared" si="1"/>
        <v>0.5</v>
      </c>
      <c r="S7" s="6" t="s">
        <v>45</v>
      </c>
      <c r="T7">
        <v>34</v>
      </c>
      <c r="U7">
        <v>29</v>
      </c>
      <c r="V7">
        <v>0</v>
      </c>
      <c r="W7" s="3">
        <f t="shared" si="2"/>
        <v>22.467323529411754</v>
      </c>
      <c r="X7" s="4">
        <f t="shared" si="3"/>
        <v>32.6</v>
      </c>
      <c r="Y7" s="4">
        <f t="shared" si="4"/>
        <v>15.100000000000001</v>
      </c>
      <c r="Z7">
        <v>0</v>
      </c>
    </row>
    <row r="8" spans="1:26" x14ac:dyDescent="0.3">
      <c r="A8" t="s">
        <v>51</v>
      </c>
      <c r="B8">
        <v>18</v>
      </c>
      <c r="C8">
        <v>2</v>
      </c>
      <c r="D8">
        <v>6</v>
      </c>
      <c r="E8">
        <v>0</v>
      </c>
      <c r="F8">
        <v>2</v>
      </c>
      <c r="G8">
        <v>4</v>
      </c>
      <c r="H8">
        <v>6</v>
      </c>
      <c r="I8">
        <v>10</v>
      </c>
      <c r="J8">
        <v>3</v>
      </c>
      <c r="K8">
        <v>6</v>
      </c>
      <c r="L8">
        <v>3</v>
      </c>
      <c r="M8">
        <v>3</v>
      </c>
      <c r="N8">
        <v>0</v>
      </c>
      <c r="O8">
        <v>5</v>
      </c>
      <c r="P8">
        <v>-12</v>
      </c>
      <c r="Q8" s="2">
        <f t="shared" si="0"/>
        <v>0.6</v>
      </c>
      <c r="R8" s="2">
        <f t="shared" si="1"/>
        <v>0.5</v>
      </c>
      <c r="S8" s="2">
        <f t="shared" ref="S8:S46" si="5">L8/M8</f>
        <v>1</v>
      </c>
      <c r="T8">
        <v>34</v>
      </c>
      <c r="U8">
        <v>32</v>
      </c>
      <c r="V8">
        <v>1</v>
      </c>
      <c r="W8" s="3">
        <f t="shared" si="2"/>
        <v>20.538764705882347</v>
      </c>
      <c r="X8" s="4">
        <f t="shared" si="3"/>
        <v>31.4</v>
      </c>
      <c r="Y8" s="4">
        <f t="shared" si="4"/>
        <v>14.199999999999996</v>
      </c>
      <c r="Z8">
        <v>0</v>
      </c>
    </row>
    <row r="9" spans="1:26" x14ac:dyDescent="0.3">
      <c r="A9" s="1" t="s">
        <v>52</v>
      </c>
      <c r="B9">
        <v>14</v>
      </c>
      <c r="C9">
        <v>2</v>
      </c>
      <c r="D9">
        <v>3</v>
      </c>
      <c r="E9">
        <v>0</v>
      </c>
      <c r="F9">
        <v>3</v>
      </c>
      <c r="G9">
        <v>1</v>
      </c>
      <c r="H9">
        <v>6</v>
      </c>
      <c r="I9">
        <v>14</v>
      </c>
      <c r="J9">
        <v>2</v>
      </c>
      <c r="K9">
        <v>8</v>
      </c>
      <c r="L9">
        <v>0</v>
      </c>
      <c r="M9">
        <v>0</v>
      </c>
      <c r="N9">
        <v>0</v>
      </c>
      <c r="O9">
        <v>0</v>
      </c>
      <c r="P9">
        <v>12</v>
      </c>
      <c r="Q9" s="2">
        <f t="shared" si="0"/>
        <v>0.42857142857142855</v>
      </c>
      <c r="R9" s="2">
        <f t="shared" si="1"/>
        <v>0.25</v>
      </c>
      <c r="S9" s="6" t="s">
        <v>45</v>
      </c>
      <c r="T9">
        <v>39</v>
      </c>
      <c r="U9">
        <v>20</v>
      </c>
      <c r="V9">
        <v>1</v>
      </c>
      <c r="W9" s="3">
        <f t="shared" si="2"/>
        <v>14.017769230769233</v>
      </c>
      <c r="X9" s="4">
        <f t="shared" si="3"/>
        <v>28.9</v>
      </c>
      <c r="Y9" s="4">
        <f t="shared" si="4"/>
        <v>11.299999999999999</v>
      </c>
      <c r="Z9">
        <v>0</v>
      </c>
    </row>
    <row r="10" spans="1:26" x14ac:dyDescent="0.3">
      <c r="A10" s="1" t="s">
        <v>53</v>
      </c>
      <c r="B10">
        <v>23</v>
      </c>
      <c r="C10">
        <v>3</v>
      </c>
      <c r="D10">
        <v>12</v>
      </c>
      <c r="E10">
        <v>0</v>
      </c>
      <c r="F10">
        <v>1</v>
      </c>
      <c r="G10">
        <v>3</v>
      </c>
      <c r="H10">
        <v>9</v>
      </c>
      <c r="I10">
        <v>11</v>
      </c>
      <c r="J10">
        <v>4</v>
      </c>
      <c r="K10">
        <v>4</v>
      </c>
      <c r="L10">
        <v>0</v>
      </c>
      <c r="M10">
        <v>0</v>
      </c>
      <c r="N10">
        <v>0</v>
      </c>
      <c r="O10">
        <v>3</v>
      </c>
      <c r="P10">
        <v>19</v>
      </c>
      <c r="Q10" s="2">
        <f t="shared" si="0"/>
        <v>0.81818181818181823</v>
      </c>
      <c r="R10" s="2">
        <f t="shared" si="1"/>
        <v>1</v>
      </c>
      <c r="S10" s="6" t="s">
        <v>45</v>
      </c>
      <c r="T10">
        <v>38</v>
      </c>
      <c r="U10">
        <v>49</v>
      </c>
      <c r="V10">
        <v>1</v>
      </c>
      <c r="W10" s="3">
        <f t="shared" si="2"/>
        <v>31.651763157894738</v>
      </c>
      <c r="X10" s="4">
        <f t="shared" si="3"/>
        <v>44.6</v>
      </c>
      <c r="Y10" s="4">
        <f t="shared" si="4"/>
        <v>25</v>
      </c>
      <c r="Z10">
        <v>0</v>
      </c>
    </row>
    <row r="11" spans="1:26" x14ac:dyDescent="0.3">
      <c r="A11" s="1" t="s">
        <v>54</v>
      </c>
      <c r="B11">
        <v>17</v>
      </c>
      <c r="C11">
        <v>1</v>
      </c>
      <c r="D11">
        <v>10</v>
      </c>
      <c r="E11">
        <v>1</v>
      </c>
      <c r="F11">
        <v>0</v>
      </c>
      <c r="G11">
        <v>1</v>
      </c>
      <c r="H11">
        <v>5</v>
      </c>
      <c r="I11">
        <v>11</v>
      </c>
      <c r="J11">
        <v>4</v>
      </c>
      <c r="K11">
        <v>8</v>
      </c>
      <c r="L11">
        <v>3</v>
      </c>
      <c r="M11">
        <v>3</v>
      </c>
      <c r="N11">
        <v>0</v>
      </c>
      <c r="O11">
        <v>0</v>
      </c>
      <c r="P11">
        <v>9</v>
      </c>
      <c r="Q11" s="2">
        <f t="shared" si="0"/>
        <v>0.45454545454545453</v>
      </c>
      <c r="R11" s="2">
        <f t="shared" si="1"/>
        <v>0.5</v>
      </c>
      <c r="S11" s="2">
        <f t="shared" si="5"/>
        <v>1</v>
      </c>
      <c r="T11">
        <v>40</v>
      </c>
      <c r="U11">
        <v>39</v>
      </c>
      <c r="V11">
        <v>0</v>
      </c>
      <c r="W11" s="3">
        <f t="shared" si="2"/>
        <v>22.218574999999998</v>
      </c>
      <c r="X11" s="4">
        <f t="shared" si="3"/>
        <v>35.200000000000003</v>
      </c>
      <c r="Y11" s="4">
        <f t="shared" si="4"/>
        <v>18.3</v>
      </c>
      <c r="Z11">
        <v>0</v>
      </c>
    </row>
    <row r="12" spans="1:26" x14ac:dyDescent="0.3">
      <c r="A12" s="1" t="s">
        <v>55</v>
      </c>
      <c r="B12">
        <v>11</v>
      </c>
      <c r="C12">
        <v>4</v>
      </c>
      <c r="D12">
        <v>7</v>
      </c>
      <c r="E12">
        <v>1</v>
      </c>
      <c r="F12">
        <v>2</v>
      </c>
      <c r="G12">
        <v>1</v>
      </c>
      <c r="H12">
        <v>5</v>
      </c>
      <c r="I12">
        <v>10</v>
      </c>
      <c r="J12">
        <v>1</v>
      </c>
      <c r="K12">
        <v>3</v>
      </c>
      <c r="L12">
        <v>0</v>
      </c>
      <c r="M12">
        <v>0</v>
      </c>
      <c r="N12">
        <v>0</v>
      </c>
      <c r="O12">
        <v>2</v>
      </c>
      <c r="P12">
        <v>4</v>
      </c>
      <c r="Q12" s="2">
        <f t="shared" si="0"/>
        <v>0.5</v>
      </c>
      <c r="R12" s="2">
        <f t="shared" si="1"/>
        <v>0.33333333333333331</v>
      </c>
      <c r="S12" s="6" t="s">
        <v>45</v>
      </c>
      <c r="T12">
        <v>34</v>
      </c>
      <c r="U12">
        <v>26</v>
      </c>
      <c r="V12">
        <v>2</v>
      </c>
      <c r="W12" s="3">
        <f t="shared" si="2"/>
        <v>18.990088235294113</v>
      </c>
      <c r="X12" s="4">
        <f t="shared" si="3"/>
        <v>34.299999999999997</v>
      </c>
      <c r="Y12" s="4">
        <f t="shared" si="4"/>
        <v>12.999999999999996</v>
      </c>
      <c r="Z12">
        <v>0</v>
      </c>
    </row>
    <row r="13" spans="1:26" x14ac:dyDescent="0.3">
      <c r="A13" s="1" t="s">
        <v>56</v>
      </c>
      <c r="B13">
        <v>10</v>
      </c>
      <c r="C13">
        <v>4</v>
      </c>
      <c r="D13">
        <v>5</v>
      </c>
      <c r="E13">
        <v>0</v>
      </c>
      <c r="F13">
        <v>1</v>
      </c>
      <c r="G13">
        <v>1</v>
      </c>
      <c r="H13">
        <v>4</v>
      </c>
      <c r="I13">
        <v>7</v>
      </c>
      <c r="J13">
        <v>1</v>
      </c>
      <c r="K13">
        <v>3</v>
      </c>
      <c r="L13">
        <v>1</v>
      </c>
      <c r="M13">
        <v>1</v>
      </c>
      <c r="N13">
        <v>0</v>
      </c>
      <c r="O13">
        <v>0</v>
      </c>
      <c r="P13">
        <v>16</v>
      </c>
      <c r="Q13" s="2">
        <f t="shared" si="0"/>
        <v>0.5714285714285714</v>
      </c>
      <c r="R13" s="2">
        <f t="shared" si="1"/>
        <v>0.33333333333333331</v>
      </c>
      <c r="S13" s="2">
        <f t="shared" si="5"/>
        <v>1</v>
      </c>
      <c r="T13">
        <v>33</v>
      </c>
      <c r="U13">
        <v>21</v>
      </c>
      <c r="V13">
        <v>1</v>
      </c>
      <c r="W13" s="3">
        <f t="shared" si="2"/>
        <v>16.875303030303026</v>
      </c>
      <c r="X13" s="4">
        <f t="shared" si="3"/>
        <v>24.3</v>
      </c>
      <c r="Y13" s="4">
        <f t="shared" si="4"/>
        <v>11.4</v>
      </c>
      <c r="Z13">
        <v>0</v>
      </c>
    </row>
    <row r="14" spans="1:26" x14ac:dyDescent="0.3">
      <c r="A14" s="1" t="s">
        <v>57</v>
      </c>
      <c r="B14">
        <v>22</v>
      </c>
      <c r="C14">
        <v>4</v>
      </c>
      <c r="D14">
        <v>8</v>
      </c>
      <c r="E14">
        <v>2</v>
      </c>
      <c r="F14">
        <v>1</v>
      </c>
      <c r="G14">
        <v>3</v>
      </c>
      <c r="H14">
        <v>8</v>
      </c>
      <c r="I14">
        <v>10</v>
      </c>
      <c r="J14">
        <v>3</v>
      </c>
      <c r="K14">
        <v>4</v>
      </c>
      <c r="L14">
        <v>3</v>
      </c>
      <c r="M14">
        <v>6</v>
      </c>
      <c r="N14">
        <v>1</v>
      </c>
      <c r="O14">
        <v>1</v>
      </c>
      <c r="P14">
        <v>25</v>
      </c>
      <c r="Q14" s="2">
        <f t="shared" si="0"/>
        <v>0.8</v>
      </c>
      <c r="R14" s="2">
        <f t="shared" si="1"/>
        <v>0.75</v>
      </c>
      <c r="S14" s="2">
        <f t="shared" si="5"/>
        <v>0.5</v>
      </c>
      <c r="T14">
        <v>32</v>
      </c>
      <c r="U14">
        <v>38</v>
      </c>
      <c r="V14">
        <v>2</v>
      </c>
      <c r="W14" s="3">
        <f t="shared" si="2"/>
        <v>36.205374999999997</v>
      </c>
      <c r="X14" s="4">
        <f t="shared" si="3"/>
        <v>44.8</v>
      </c>
      <c r="Y14" s="4">
        <f t="shared" si="4"/>
        <v>23.199999999999996</v>
      </c>
      <c r="Z14">
        <v>0</v>
      </c>
    </row>
    <row r="15" spans="1:26" x14ac:dyDescent="0.3">
      <c r="A15" s="1" t="s">
        <v>58</v>
      </c>
      <c r="B15">
        <v>13</v>
      </c>
      <c r="C15">
        <v>3</v>
      </c>
      <c r="D15">
        <v>11</v>
      </c>
      <c r="E15">
        <v>1</v>
      </c>
      <c r="F15">
        <v>1</v>
      </c>
      <c r="G15">
        <v>1</v>
      </c>
      <c r="H15">
        <v>4</v>
      </c>
      <c r="I15">
        <v>9</v>
      </c>
      <c r="J15">
        <v>3</v>
      </c>
      <c r="K15">
        <v>3</v>
      </c>
      <c r="L15">
        <v>2</v>
      </c>
      <c r="M15">
        <v>2</v>
      </c>
      <c r="N15">
        <v>0</v>
      </c>
      <c r="O15">
        <v>1</v>
      </c>
      <c r="P15">
        <v>7</v>
      </c>
      <c r="Q15" s="2">
        <f t="shared" si="0"/>
        <v>0.44444444444444442</v>
      </c>
      <c r="R15" s="2">
        <f t="shared" si="1"/>
        <v>1</v>
      </c>
      <c r="S15" s="2">
        <f t="shared" si="5"/>
        <v>1</v>
      </c>
      <c r="T15">
        <v>32</v>
      </c>
      <c r="U15">
        <v>36</v>
      </c>
      <c r="V15">
        <v>0</v>
      </c>
      <c r="W15" s="3">
        <f t="shared" si="2"/>
        <v>26.382343750000008</v>
      </c>
      <c r="X15" s="4">
        <f t="shared" si="3"/>
        <v>38.1</v>
      </c>
      <c r="Y15" s="4">
        <f t="shared" si="4"/>
        <v>17.2</v>
      </c>
      <c r="Z15">
        <v>0</v>
      </c>
    </row>
    <row r="16" spans="1:26" x14ac:dyDescent="0.3">
      <c r="A16" t="s">
        <v>59</v>
      </c>
      <c r="B16">
        <v>19</v>
      </c>
      <c r="C16">
        <v>3</v>
      </c>
      <c r="D16">
        <v>9</v>
      </c>
      <c r="E16">
        <v>0</v>
      </c>
      <c r="F16">
        <v>1</v>
      </c>
      <c r="G16">
        <v>0</v>
      </c>
      <c r="H16">
        <v>8</v>
      </c>
      <c r="I16">
        <v>9</v>
      </c>
      <c r="J16">
        <v>1</v>
      </c>
      <c r="K16">
        <v>1</v>
      </c>
      <c r="L16">
        <v>2</v>
      </c>
      <c r="M16">
        <v>2</v>
      </c>
      <c r="N16">
        <v>0</v>
      </c>
      <c r="O16">
        <v>0</v>
      </c>
      <c r="P16">
        <v>16</v>
      </c>
      <c r="Q16" s="2">
        <f t="shared" si="0"/>
        <v>0.88888888888888884</v>
      </c>
      <c r="R16" s="2">
        <f t="shared" si="1"/>
        <v>1</v>
      </c>
      <c r="S16" s="2">
        <f t="shared" si="5"/>
        <v>1</v>
      </c>
      <c r="T16">
        <v>34</v>
      </c>
      <c r="U16">
        <v>37</v>
      </c>
      <c r="V16">
        <v>0</v>
      </c>
      <c r="W16" s="3">
        <f t="shared" si="2"/>
        <v>35.401411764705884</v>
      </c>
      <c r="X16" s="4">
        <f t="shared" si="3"/>
        <v>39.1</v>
      </c>
      <c r="Y16" s="4">
        <f t="shared" si="4"/>
        <v>24.099999999999998</v>
      </c>
      <c r="Z16">
        <v>1</v>
      </c>
    </row>
    <row r="17" spans="1:26" x14ac:dyDescent="0.3">
      <c r="A17" s="1" t="s">
        <v>60</v>
      </c>
      <c r="B17">
        <v>14</v>
      </c>
      <c r="C17">
        <v>2</v>
      </c>
      <c r="D17">
        <v>14</v>
      </c>
      <c r="E17">
        <v>1</v>
      </c>
      <c r="F17">
        <v>1</v>
      </c>
      <c r="G17">
        <v>4</v>
      </c>
      <c r="H17">
        <v>6</v>
      </c>
      <c r="I17">
        <v>10</v>
      </c>
      <c r="J17">
        <v>2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0.6</v>
      </c>
      <c r="R17" s="2">
        <f t="shared" si="1"/>
        <v>0.5</v>
      </c>
      <c r="S17" s="6" t="s">
        <v>45</v>
      </c>
      <c r="T17">
        <v>49</v>
      </c>
      <c r="U17">
        <v>46</v>
      </c>
      <c r="V17">
        <v>0</v>
      </c>
      <c r="W17" s="3">
        <f t="shared" si="2"/>
        <v>17.440918367346942</v>
      </c>
      <c r="X17" s="4">
        <f t="shared" si="3"/>
        <v>39.4</v>
      </c>
      <c r="Y17" s="4">
        <f t="shared" si="4"/>
        <v>17.499999999999996</v>
      </c>
      <c r="Z17">
        <v>0</v>
      </c>
    </row>
    <row r="18" spans="1:26" x14ac:dyDescent="0.3">
      <c r="A18" t="s">
        <v>61</v>
      </c>
      <c r="B18">
        <v>3</v>
      </c>
      <c r="C18">
        <v>4</v>
      </c>
      <c r="D18">
        <v>9</v>
      </c>
      <c r="E18">
        <v>0</v>
      </c>
      <c r="F18">
        <v>2</v>
      </c>
      <c r="G18">
        <v>5</v>
      </c>
      <c r="H18">
        <v>1</v>
      </c>
      <c r="I18">
        <v>7</v>
      </c>
      <c r="J18">
        <v>1</v>
      </c>
      <c r="K18">
        <v>4</v>
      </c>
      <c r="L18">
        <v>0</v>
      </c>
      <c r="M18">
        <v>0</v>
      </c>
      <c r="N18">
        <v>0</v>
      </c>
      <c r="O18">
        <v>4</v>
      </c>
      <c r="P18">
        <v>3</v>
      </c>
      <c r="Q18" s="2">
        <f t="shared" si="0"/>
        <v>0.14285714285714285</v>
      </c>
      <c r="R18" s="2">
        <f t="shared" si="1"/>
        <v>0.25</v>
      </c>
      <c r="S18" s="6" t="s">
        <v>45</v>
      </c>
      <c r="T18">
        <v>38</v>
      </c>
      <c r="U18">
        <v>22</v>
      </c>
      <c r="V18">
        <v>0</v>
      </c>
      <c r="W18" s="3">
        <f t="shared" si="2"/>
        <v>1.1331842105263168</v>
      </c>
      <c r="X18" s="4">
        <f t="shared" si="3"/>
        <v>22.3</v>
      </c>
      <c r="Y18" s="4">
        <f t="shared" si="4"/>
        <v>1.4000000000000004</v>
      </c>
      <c r="Z18">
        <v>0</v>
      </c>
    </row>
    <row r="19" spans="1:26" x14ac:dyDescent="0.3">
      <c r="A19" s="1" t="s">
        <v>62</v>
      </c>
      <c r="B19">
        <v>22</v>
      </c>
      <c r="C19">
        <v>3</v>
      </c>
      <c r="D19">
        <v>8</v>
      </c>
      <c r="E19">
        <v>1</v>
      </c>
      <c r="F19">
        <v>1</v>
      </c>
      <c r="G19">
        <v>2</v>
      </c>
      <c r="H19">
        <v>10</v>
      </c>
      <c r="I19">
        <v>12</v>
      </c>
      <c r="J19">
        <v>2</v>
      </c>
      <c r="K19">
        <v>3</v>
      </c>
      <c r="L19">
        <v>0</v>
      </c>
      <c r="M19">
        <v>0</v>
      </c>
      <c r="N19">
        <v>0</v>
      </c>
      <c r="O19">
        <v>1</v>
      </c>
      <c r="P19">
        <v>24</v>
      </c>
      <c r="Q19" s="2">
        <f t="shared" si="0"/>
        <v>0.83333333333333337</v>
      </c>
      <c r="R19" s="2">
        <f t="shared" si="1"/>
        <v>0.66666666666666663</v>
      </c>
      <c r="S19" s="6" t="s">
        <v>45</v>
      </c>
      <c r="T19">
        <v>33</v>
      </c>
      <c r="U19">
        <v>39</v>
      </c>
      <c r="V19">
        <v>4</v>
      </c>
      <c r="W19" s="3">
        <f t="shared" si="2"/>
        <v>35.572424242424248</v>
      </c>
      <c r="X19" s="4">
        <f t="shared" si="3"/>
        <v>41.6</v>
      </c>
      <c r="Y19" s="4">
        <f t="shared" si="4"/>
        <v>23.400000000000002</v>
      </c>
      <c r="Z19">
        <v>1</v>
      </c>
    </row>
    <row r="20" spans="1:26" x14ac:dyDescent="0.3">
      <c r="A20" t="s">
        <v>63</v>
      </c>
      <c r="B20">
        <v>11</v>
      </c>
      <c r="C20">
        <v>2</v>
      </c>
      <c r="D20">
        <v>5</v>
      </c>
      <c r="E20">
        <v>0</v>
      </c>
      <c r="F20">
        <v>2</v>
      </c>
      <c r="G20">
        <v>2</v>
      </c>
      <c r="H20">
        <v>4</v>
      </c>
      <c r="I20">
        <v>6</v>
      </c>
      <c r="J20">
        <v>2</v>
      </c>
      <c r="K20">
        <v>4</v>
      </c>
      <c r="L20">
        <v>1</v>
      </c>
      <c r="M20">
        <v>2</v>
      </c>
      <c r="N20">
        <v>0</v>
      </c>
      <c r="O20">
        <v>2</v>
      </c>
      <c r="P20">
        <v>21</v>
      </c>
      <c r="Q20" s="2">
        <f t="shared" si="0"/>
        <v>0.66666666666666663</v>
      </c>
      <c r="R20" s="2">
        <f t="shared" si="1"/>
        <v>0.5</v>
      </c>
      <c r="S20" s="2">
        <f t="shared" si="5"/>
        <v>0.5</v>
      </c>
      <c r="T20">
        <v>39</v>
      </c>
      <c r="U20">
        <v>21</v>
      </c>
      <c r="V20">
        <v>1</v>
      </c>
      <c r="W20" s="3">
        <f t="shared" si="2"/>
        <v>14.461</v>
      </c>
      <c r="X20" s="4">
        <f t="shared" si="3"/>
        <v>24.9</v>
      </c>
      <c r="Y20" s="4">
        <f t="shared" si="4"/>
        <v>11.299999999999999</v>
      </c>
      <c r="Z20">
        <v>0</v>
      </c>
    </row>
    <row r="21" spans="1:26" x14ac:dyDescent="0.3">
      <c r="A21" s="1" t="s">
        <v>64</v>
      </c>
      <c r="B21">
        <v>7</v>
      </c>
      <c r="C21">
        <v>2</v>
      </c>
      <c r="D21">
        <v>3</v>
      </c>
      <c r="E21">
        <v>0</v>
      </c>
      <c r="F21">
        <v>0</v>
      </c>
      <c r="G21">
        <v>0</v>
      </c>
      <c r="H21">
        <v>2</v>
      </c>
      <c r="I21">
        <v>4</v>
      </c>
      <c r="J21">
        <v>1</v>
      </c>
      <c r="K21">
        <v>1</v>
      </c>
      <c r="L21">
        <v>2</v>
      </c>
      <c r="M21">
        <v>2</v>
      </c>
      <c r="N21">
        <v>0</v>
      </c>
      <c r="O21">
        <v>1</v>
      </c>
      <c r="P21">
        <v>9</v>
      </c>
      <c r="Q21" s="2">
        <f t="shared" si="0"/>
        <v>0.5</v>
      </c>
      <c r="R21" s="2">
        <f t="shared" si="1"/>
        <v>1</v>
      </c>
      <c r="S21" s="2">
        <f t="shared" si="5"/>
        <v>1</v>
      </c>
      <c r="T21">
        <v>35</v>
      </c>
      <c r="U21">
        <v>13</v>
      </c>
      <c r="V21">
        <v>1</v>
      </c>
      <c r="W21" s="3">
        <f t="shared" si="2"/>
        <v>10.147371428571429</v>
      </c>
      <c r="X21" s="4">
        <f t="shared" si="3"/>
        <v>13.9</v>
      </c>
      <c r="Y21" s="4">
        <f t="shared" si="4"/>
        <v>7.2999999999999989</v>
      </c>
      <c r="Z21">
        <v>0</v>
      </c>
    </row>
    <row r="22" spans="1:26" x14ac:dyDescent="0.3">
      <c r="A22" s="1" t="s">
        <v>65</v>
      </c>
      <c r="B22">
        <v>20</v>
      </c>
      <c r="C22">
        <v>3</v>
      </c>
      <c r="D22">
        <v>10</v>
      </c>
      <c r="E22">
        <v>1</v>
      </c>
      <c r="F22">
        <v>1</v>
      </c>
      <c r="G22">
        <v>1</v>
      </c>
      <c r="H22">
        <v>9</v>
      </c>
      <c r="I22">
        <v>13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7</v>
      </c>
      <c r="Q22" s="2">
        <f t="shared" si="0"/>
        <v>0.69230769230769229</v>
      </c>
      <c r="R22" s="2">
        <f t="shared" si="1"/>
        <v>1</v>
      </c>
      <c r="S22" s="2">
        <f t="shared" si="5"/>
        <v>1</v>
      </c>
      <c r="T22">
        <v>45</v>
      </c>
      <c r="U22">
        <v>42</v>
      </c>
      <c r="V22">
        <v>3</v>
      </c>
      <c r="W22" s="3">
        <f t="shared" si="2"/>
        <v>25.065311111111114</v>
      </c>
      <c r="X22" s="4">
        <f t="shared" si="3"/>
        <v>43.6</v>
      </c>
      <c r="Y22" s="4">
        <f t="shared" si="4"/>
        <v>22.700000000000003</v>
      </c>
      <c r="Z22">
        <v>0</v>
      </c>
    </row>
    <row r="23" spans="1:26" x14ac:dyDescent="0.3">
      <c r="A23" s="1" t="s">
        <v>66</v>
      </c>
      <c r="B23">
        <v>8</v>
      </c>
      <c r="C23">
        <v>3</v>
      </c>
      <c r="D23">
        <v>11</v>
      </c>
      <c r="E23">
        <v>0</v>
      </c>
      <c r="F23">
        <v>1</v>
      </c>
      <c r="G23">
        <v>3</v>
      </c>
      <c r="H23">
        <v>4</v>
      </c>
      <c r="I23">
        <v>6</v>
      </c>
      <c r="J23">
        <v>0</v>
      </c>
      <c r="K23">
        <v>2</v>
      </c>
      <c r="L23">
        <v>0</v>
      </c>
      <c r="M23">
        <v>0</v>
      </c>
      <c r="N23">
        <v>1</v>
      </c>
      <c r="O23">
        <v>2</v>
      </c>
      <c r="P23">
        <v>10</v>
      </c>
      <c r="Q23" s="2">
        <f t="shared" si="0"/>
        <v>0.66666666666666663</v>
      </c>
      <c r="R23" s="2">
        <f t="shared" si="1"/>
        <v>0</v>
      </c>
      <c r="S23" s="6" t="s">
        <v>45</v>
      </c>
      <c r="T23">
        <v>33</v>
      </c>
      <c r="U23">
        <v>32</v>
      </c>
      <c r="V23">
        <v>1</v>
      </c>
      <c r="W23" s="3">
        <f t="shared" si="2"/>
        <v>17.368757575757574</v>
      </c>
      <c r="X23" s="4">
        <f t="shared" si="3"/>
        <v>28.1</v>
      </c>
      <c r="Y23" s="4">
        <f t="shared" si="4"/>
        <v>11.599999999999998</v>
      </c>
      <c r="Z23">
        <v>0</v>
      </c>
    </row>
    <row r="24" spans="1:26" x14ac:dyDescent="0.3">
      <c r="A24" s="1" t="s">
        <v>67</v>
      </c>
      <c r="B24">
        <v>10</v>
      </c>
      <c r="C24">
        <v>3</v>
      </c>
      <c r="D24">
        <v>6</v>
      </c>
      <c r="E24">
        <v>0</v>
      </c>
      <c r="F24">
        <v>1</v>
      </c>
      <c r="G24">
        <v>2</v>
      </c>
      <c r="H24">
        <v>3</v>
      </c>
      <c r="I24">
        <v>10</v>
      </c>
      <c r="J24">
        <v>2</v>
      </c>
      <c r="K24">
        <v>6</v>
      </c>
      <c r="L24">
        <v>2</v>
      </c>
      <c r="M24">
        <v>2</v>
      </c>
      <c r="N24">
        <v>0</v>
      </c>
      <c r="O24">
        <v>2</v>
      </c>
      <c r="P24">
        <v>-6</v>
      </c>
      <c r="Q24" s="2">
        <f t="shared" si="0"/>
        <v>0.3</v>
      </c>
      <c r="R24" s="2">
        <f t="shared" si="1"/>
        <v>0.33333333333333331</v>
      </c>
      <c r="S24" s="2">
        <f t="shared" si="5"/>
        <v>1</v>
      </c>
      <c r="T24">
        <v>34</v>
      </c>
      <c r="U24">
        <v>25</v>
      </c>
      <c r="V24">
        <v>0</v>
      </c>
      <c r="W24" s="3">
        <f t="shared" si="2"/>
        <v>10.13358823529412</v>
      </c>
      <c r="X24" s="4">
        <f t="shared" si="3"/>
        <v>23.6</v>
      </c>
      <c r="Y24" s="4">
        <f t="shared" si="4"/>
        <v>7.4999999999999982</v>
      </c>
      <c r="Z24">
        <v>0</v>
      </c>
    </row>
    <row r="25" spans="1:26" x14ac:dyDescent="0.3">
      <c r="A25" s="1" t="s">
        <v>68</v>
      </c>
      <c r="B25">
        <v>8</v>
      </c>
      <c r="C25">
        <v>1</v>
      </c>
      <c r="D25">
        <v>6</v>
      </c>
      <c r="E25">
        <v>0</v>
      </c>
      <c r="F25">
        <v>2</v>
      </c>
      <c r="G25">
        <v>5</v>
      </c>
      <c r="H25">
        <v>4</v>
      </c>
      <c r="I25">
        <v>8</v>
      </c>
      <c r="J25">
        <v>0</v>
      </c>
      <c r="K25">
        <v>3</v>
      </c>
      <c r="L25">
        <v>0</v>
      </c>
      <c r="M25">
        <v>0</v>
      </c>
      <c r="N25">
        <v>0</v>
      </c>
      <c r="O25">
        <v>1</v>
      </c>
      <c r="P25">
        <v>7</v>
      </c>
      <c r="Q25" s="2">
        <f t="shared" si="0"/>
        <v>0.5</v>
      </c>
      <c r="R25" s="2">
        <f t="shared" si="1"/>
        <v>0</v>
      </c>
      <c r="S25" s="6" t="s">
        <v>45</v>
      </c>
      <c r="T25">
        <v>38</v>
      </c>
      <c r="U25">
        <v>21</v>
      </c>
      <c r="V25">
        <v>1</v>
      </c>
      <c r="W25" s="3">
        <f t="shared" si="2"/>
        <v>6.0732631578947363</v>
      </c>
      <c r="X25" s="4">
        <f t="shared" si="3"/>
        <v>19.2</v>
      </c>
      <c r="Y25" s="4">
        <f t="shared" si="4"/>
        <v>5.0999999999999996</v>
      </c>
      <c r="Z25">
        <v>0</v>
      </c>
    </row>
    <row r="26" spans="1:26" x14ac:dyDescent="0.3">
      <c r="A26" s="1" t="s">
        <v>69</v>
      </c>
      <c r="B26">
        <v>16</v>
      </c>
      <c r="C26">
        <v>2</v>
      </c>
      <c r="D26">
        <v>9</v>
      </c>
      <c r="E26">
        <v>1</v>
      </c>
      <c r="F26">
        <v>2</v>
      </c>
      <c r="G26">
        <v>2</v>
      </c>
      <c r="H26">
        <v>6</v>
      </c>
      <c r="I26">
        <v>16</v>
      </c>
      <c r="J26">
        <v>3</v>
      </c>
      <c r="K26">
        <v>10</v>
      </c>
      <c r="L26">
        <v>1</v>
      </c>
      <c r="M26">
        <v>1</v>
      </c>
      <c r="N26">
        <v>0</v>
      </c>
      <c r="O26">
        <v>1</v>
      </c>
      <c r="P26">
        <v>-5</v>
      </c>
      <c r="Q26" s="2">
        <f t="shared" si="0"/>
        <v>0.375</v>
      </c>
      <c r="R26" s="2">
        <f t="shared" si="1"/>
        <v>0.3</v>
      </c>
      <c r="S26" s="2">
        <f t="shared" si="5"/>
        <v>1</v>
      </c>
      <c r="T26">
        <v>36</v>
      </c>
      <c r="U26">
        <v>38</v>
      </c>
      <c r="V26">
        <v>0</v>
      </c>
      <c r="W26" s="3">
        <f t="shared" si="2"/>
        <v>19.144416666666668</v>
      </c>
      <c r="X26" s="4">
        <f t="shared" si="3"/>
        <v>38.9</v>
      </c>
      <c r="Y26" s="4">
        <f t="shared" si="4"/>
        <v>14.399999999999999</v>
      </c>
      <c r="Z26">
        <v>0</v>
      </c>
    </row>
    <row r="27" spans="1:26" x14ac:dyDescent="0.3">
      <c r="A27" s="1" t="s">
        <v>70</v>
      </c>
      <c r="B27">
        <v>10</v>
      </c>
      <c r="C27">
        <v>5</v>
      </c>
      <c r="D27">
        <v>11</v>
      </c>
      <c r="E27">
        <v>1</v>
      </c>
      <c r="F27">
        <v>0</v>
      </c>
      <c r="G27">
        <v>1</v>
      </c>
      <c r="H27">
        <v>2</v>
      </c>
      <c r="I27">
        <v>4</v>
      </c>
      <c r="J27">
        <v>1</v>
      </c>
      <c r="K27">
        <v>2</v>
      </c>
      <c r="L27">
        <v>5</v>
      </c>
      <c r="M27">
        <v>6</v>
      </c>
      <c r="N27">
        <v>0</v>
      </c>
      <c r="O27">
        <v>2</v>
      </c>
      <c r="P27">
        <v>-6</v>
      </c>
      <c r="Q27" s="2">
        <f t="shared" si="0"/>
        <v>0.5</v>
      </c>
      <c r="R27" s="2">
        <f t="shared" si="1"/>
        <v>0.5</v>
      </c>
      <c r="S27" s="2">
        <f t="shared" si="5"/>
        <v>0.83333333333333337</v>
      </c>
      <c r="T27">
        <v>36</v>
      </c>
      <c r="U27">
        <v>35</v>
      </c>
      <c r="V27">
        <v>0</v>
      </c>
      <c r="W27" s="3">
        <f t="shared" si="2"/>
        <v>21.257166666666667</v>
      </c>
      <c r="X27" s="4">
        <f t="shared" si="3"/>
        <v>34.5</v>
      </c>
      <c r="Y27" s="4">
        <f t="shared" si="4"/>
        <v>15.699999999999996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13.615384615384615</v>
      </c>
      <c r="C47" s="4">
        <f t="shared" ref="C47:P47" si="6">AVERAGE(C2:C46)</f>
        <v>3.1153846153846154</v>
      </c>
      <c r="D47" s="4">
        <f t="shared" si="6"/>
        <v>8</v>
      </c>
      <c r="E47" s="4">
        <f t="shared" si="6"/>
        <v>0.5</v>
      </c>
      <c r="F47" s="4">
        <f t="shared" si="6"/>
        <v>1.1538461538461537</v>
      </c>
      <c r="G47" s="4">
        <f t="shared" si="6"/>
        <v>2.0384615384615383</v>
      </c>
      <c r="H47" s="4">
        <f t="shared" si="6"/>
        <v>5.1923076923076925</v>
      </c>
      <c r="I47" s="4">
        <f t="shared" si="6"/>
        <v>9.6538461538461533</v>
      </c>
      <c r="J47" s="4">
        <f t="shared" si="6"/>
        <v>1.9615384615384615</v>
      </c>
      <c r="K47" s="4">
        <f t="shared" si="6"/>
        <v>4.2692307692307692</v>
      </c>
      <c r="L47" s="4">
        <f t="shared" si="6"/>
        <v>1.2307692307692308</v>
      </c>
      <c r="M47" s="4">
        <f t="shared" si="6"/>
        <v>1.5384615384615385</v>
      </c>
      <c r="N47" s="4">
        <f t="shared" si="6"/>
        <v>0.11538461538461539</v>
      </c>
      <c r="O47" s="4">
        <f t="shared" si="6"/>
        <v>1.5</v>
      </c>
      <c r="P47" s="4">
        <f t="shared" si="6"/>
        <v>8.2307692307692299</v>
      </c>
      <c r="Q47" s="2">
        <f>SUM(H2:H46)/SUM(I2:I46)</f>
        <v>0.53784860557768921</v>
      </c>
      <c r="R47" s="2">
        <f>SUM(J2:J46)/SUM(K2:K46)</f>
        <v>0.45945945945945948</v>
      </c>
      <c r="S47" s="2">
        <f>SUM(L2:L46)/SUM(M2:M46)</f>
        <v>0.8</v>
      </c>
      <c r="T47" s="4">
        <f t="shared" ref="T47:V47" si="7">AVERAGE(T2:T46)</f>
        <v>36.692307692307693</v>
      </c>
      <c r="U47" s="4">
        <f t="shared" si="7"/>
        <v>31.076923076923077</v>
      </c>
      <c r="V47" s="4">
        <f t="shared" si="7"/>
        <v>0.76923076923076927</v>
      </c>
      <c r="W47" s="3">
        <f>((H49*85.91) +(F49*53.897)+(J49*51.757)+(L49*46.845)+(E49*39.19)+(N49*39.19)+(D49*34.677)+((C49-N49)*14.707)-(O49*17.174)-((M49-L49)*20.091)-((I49-H49)*39.19)-(G49*53.897))/T49</f>
        <v>18.980412997903564</v>
      </c>
      <c r="X47" s="4">
        <f t="shared" ref="X47" si="8">B47+(C47*1.2)+(D47*1.5)+(E47*3)+(F47*3)-G47</f>
        <v>32.276923076923076</v>
      </c>
      <c r="Y47" s="4">
        <f t="shared" ref="Y47" si="9">B47+0.4*H47-0.7*I47-0.4*(M47-L47)+0.7*N47+0.3*(C47-N47)+F47+D47*0.7+0.7*E47-0.4*O47-G47</f>
        <v>14.257692307692308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354</v>
      </c>
      <c r="C49">
        <f t="shared" ref="C49:P49" si="10">SUM(C2:C46)</f>
        <v>81</v>
      </c>
      <c r="D49">
        <f t="shared" si="10"/>
        <v>208</v>
      </c>
      <c r="E49">
        <f t="shared" si="10"/>
        <v>13</v>
      </c>
      <c r="F49">
        <f t="shared" si="10"/>
        <v>30</v>
      </c>
      <c r="G49">
        <f t="shared" si="10"/>
        <v>53</v>
      </c>
      <c r="H49">
        <f t="shared" si="10"/>
        <v>135</v>
      </c>
      <c r="I49">
        <f t="shared" si="10"/>
        <v>251</v>
      </c>
      <c r="J49">
        <f t="shared" si="10"/>
        <v>51</v>
      </c>
      <c r="K49">
        <f t="shared" si="10"/>
        <v>111</v>
      </c>
      <c r="L49">
        <f t="shared" si="10"/>
        <v>32</v>
      </c>
      <c r="M49">
        <f t="shared" si="10"/>
        <v>40</v>
      </c>
      <c r="N49">
        <f t="shared" si="10"/>
        <v>3</v>
      </c>
      <c r="O49">
        <f t="shared" si="10"/>
        <v>39</v>
      </c>
      <c r="P49">
        <f t="shared" si="10"/>
        <v>214</v>
      </c>
      <c r="T49">
        <f>SUM(T2:T46)</f>
        <v>954</v>
      </c>
      <c r="U49">
        <f>SUM(U2:U46)</f>
        <v>808</v>
      </c>
      <c r="V49">
        <f>SUM(V2:V46)</f>
        <v>20</v>
      </c>
      <c r="X49" s="4">
        <f>SUM(X2:X46)</f>
        <v>839.20000000000016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2</v>
      </c>
      <c r="C2">
        <v>1</v>
      </c>
      <c r="D2">
        <v>3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-14</v>
      </c>
      <c r="Q2" s="2">
        <f t="shared" ref="Q2:Q46" si="0">H2/I2</f>
        <v>1</v>
      </c>
      <c r="R2" s="6" t="s">
        <v>45</v>
      </c>
      <c r="S2" s="6" t="s">
        <v>45</v>
      </c>
      <c r="T2">
        <v>8</v>
      </c>
      <c r="U2">
        <v>10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23.434249999999999</v>
      </c>
      <c r="X2" s="4">
        <f t="shared" ref="X2:X46" si="2">B2+(C2*1.2)+(D2*1.5)+(E2*3)+(F2*3)-G2</f>
        <v>7.7</v>
      </c>
      <c r="Y2" s="4">
        <f t="shared" ref="Y2:Y46" si="3">B2+0.4*H2-0.7*I2-0.4*(M2-L2)+0.7*N2+0.3*(C2-N2)+F2+D2*0.7+0.7*E2-0.4*O2-G2</f>
        <v>3.6999999999999997</v>
      </c>
      <c r="Z2">
        <v>0</v>
      </c>
    </row>
    <row r="3" spans="1:26" x14ac:dyDescent="0.3">
      <c r="A3" s="1" t="str">
        <f>'Victor Oladipo'!A3</f>
        <v>@ DEF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-4</v>
      </c>
      <c r="Q3" s="2">
        <f t="shared" si="0"/>
        <v>0</v>
      </c>
      <c r="R3" s="6" t="s">
        <v>45</v>
      </c>
      <c r="S3" s="6" t="s">
        <v>45</v>
      </c>
      <c r="T3">
        <v>5</v>
      </c>
      <c r="U3">
        <v>0</v>
      </c>
      <c r="V3">
        <v>0</v>
      </c>
      <c r="W3" s="3">
        <f t="shared" si="1"/>
        <v>-18.617399999999996</v>
      </c>
      <c r="X3" s="4">
        <f t="shared" si="2"/>
        <v>-1</v>
      </c>
      <c r="Y3" s="4">
        <f t="shared" si="3"/>
        <v>-1.7</v>
      </c>
      <c r="Z3">
        <v>0</v>
      </c>
    </row>
    <row r="4" spans="1:26" x14ac:dyDescent="0.3">
      <c r="A4" s="1" t="str">
        <f>'Victor Oladipo'!A4</f>
        <v>vs OCE</v>
      </c>
      <c r="B4">
        <v>4</v>
      </c>
      <c r="C4">
        <v>1</v>
      </c>
      <c r="D4">
        <v>0</v>
      </c>
      <c r="E4">
        <v>0</v>
      </c>
      <c r="F4">
        <v>0</v>
      </c>
      <c r="G4">
        <v>0</v>
      </c>
      <c r="H4">
        <v>2</v>
      </c>
      <c r="I4">
        <v>4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5</v>
      </c>
      <c r="Q4" s="2">
        <f t="shared" si="0"/>
        <v>0.5</v>
      </c>
      <c r="R4" s="6" t="s">
        <v>45</v>
      </c>
      <c r="S4" s="6" t="s">
        <v>45</v>
      </c>
      <c r="T4">
        <v>8</v>
      </c>
      <c r="U4">
        <v>4</v>
      </c>
      <c r="V4">
        <v>0</v>
      </c>
      <c r="W4" s="3">
        <f t="shared" si="1"/>
        <v>16.578749999999999</v>
      </c>
      <c r="X4" s="4">
        <f t="shared" si="2"/>
        <v>5.2</v>
      </c>
      <c r="Y4" s="4">
        <f t="shared" si="3"/>
        <v>2.7</v>
      </c>
      <c r="Z4">
        <v>0</v>
      </c>
    </row>
    <row r="5" spans="1:26" x14ac:dyDescent="0.3">
      <c r="A5" s="1" t="str">
        <f>'Victor Oladipo'!A5</f>
        <v>@ FRA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-4</v>
      </c>
      <c r="Q5" s="6" t="s">
        <v>45</v>
      </c>
      <c r="R5" s="6" t="s">
        <v>45</v>
      </c>
      <c r="S5" s="6" t="s">
        <v>45</v>
      </c>
      <c r="T5">
        <v>9</v>
      </c>
      <c r="U5">
        <v>0</v>
      </c>
      <c r="V5">
        <v>0</v>
      </c>
      <c r="W5" s="3">
        <f t="shared" si="1"/>
        <v>-4.3544444444444439</v>
      </c>
      <c r="X5" s="4">
        <f t="shared" si="2"/>
        <v>0.19999999999999996</v>
      </c>
      <c r="Y5" s="4">
        <f t="shared" si="3"/>
        <v>-0.7</v>
      </c>
      <c r="Z5">
        <v>0</v>
      </c>
    </row>
    <row r="6" spans="1:26" x14ac:dyDescent="0.3">
      <c r="A6" s="1" t="str">
        <f>'Victor Oladipo'!A6</f>
        <v>vs CHI</v>
      </c>
      <c r="B6">
        <v>2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2</v>
      </c>
      <c r="M6">
        <v>2</v>
      </c>
      <c r="N6">
        <v>0</v>
      </c>
      <c r="O6">
        <v>1</v>
      </c>
      <c r="P6">
        <v>0</v>
      </c>
      <c r="Q6" s="2">
        <f t="shared" si="0"/>
        <v>0</v>
      </c>
      <c r="R6" s="6" t="s">
        <v>45</v>
      </c>
      <c r="S6" s="2">
        <f t="shared" ref="S6:S46" si="4">L6/M6</f>
        <v>1</v>
      </c>
      <c r="T6">
        <v>8</v>
      </c>
      <c r="U6">
        <v>4</v>
      </c>
      <c r="V6">
        <v>0</v>
      </c>
      <c r="W6" s="3">
        <f t="shared" si="1"/>
        <v>9.0003749999999982</v>
      </c>
      <c r="X6" s="4">
        <f t="shared" si="2"/>
        <v>3.5</v>
      </c>
      <c r="Y6" s="4">
        <f t="shared" si="3"/>
        <v>1.6</v>
      </c>
      <c r="Z6">
        <v>0</v>
      </c>
    </row>
    <row r="7" spans="1:26" x14ac:dyDescent="0.3">
      <c r="A7" s="1" t="str">
        <f>'Victor Oladipo'!A7</f>
        <v>vs EUR</v>
      </c>
      <c r="B7">
        <v>3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2</v>
      </c>
      <c r="J7">
        <v>0</v>
      </c>
      <c r="K7">
        <v>0</v>
      </c>
      <c r="L7">
        <v>3</v>
      </c>
      <c r="M7">
        <v>4</v>
      </c>
      <c r="N7">
        <v>0</v>
      </c>
      <c r="O7">
        <v>0</v>
      </c>
      <c r="P7">
        <v>-1</v>
      </c>
      <c r="Q7" s="2">
        <f t="shared" si="0"/>
        <v>0</v>
      </c>
      <c r="R7" s="6" t="s">
        <v>45</v>
      </c>
      <c r="S7" s="2">
        <f t="shared" si="4"/>
        <v>0.75</v>
      </c>
      <c r="T7">
        <v>10</v>
      </c>
      <c r="U7">
        <v>6</v>
      </c>
      <c r="V7">
        <v>0</v>
      </c>
      <c r="W7" s="3">
        <f t="shared" si="1"/>
        <v>7.6740999999999984</v>
      </c>
      <c r="X7" s="4">
        <f t="shared" si="2"/>
        <v>6.5</v>
      </c>
      <c r="Y7" s="4">
        <f t="shared" si="3"/>
        <v>1.9000000000000004</v>
      </c>
      <c r="Z7">
        <v>0</v>
      </c>
    </row>
    <row r="8" spans="1:26" x14ac:dyDescent="0.3">
      <c r="A8" s="1" t="str">
        <f>'Victor Oladipo'!A8</f>
        <v>vs RKS</v>
      </c>
      <c r="B8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3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6</v>
      </c>
      <c r="Q8" s="2">
        <f t="shared" si="0"/>
        <v>0.66666666666666663</v>
      </c>
      <c r="R8" s="6" t="s">
        <v>45</v>
      </c>
      <c r="S8" s="2">
        <f t="shared" si="4"/>
        <v>1</v>
      </c>
      <c r="T8">
        <v>11</v>
      </c>
      <c r="U8">
        <v>6</v>
      </c>
      <c r="V8">
        <v>0</v>
      </c>
      <c r="W8" s="3">
        <f t="shared" si="1"/>
        <v>15.674818181818182</v>
      </c>
      <c r="X8" s="4">
        <f t="shared" si="2"/>
        <v>5</v>
      </c>
      <c r="Y8" s="4">
        <f t="shared" si="3"/>
        <v>3.7</v>
      </c>
      <c r="Z8">
        <v>0</v>
      </c>
    </row>
    <row r="9" spans="1:26" x14ac:dyDescent="0.3">
      <c r="A9" s="1" t="str">
        <f>'Victor Oladipo'!A9</f>
        <v>@ AFR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2</v>
      </c>
      <c r="M9">
        <v>2</v>
      </c>
      <c r="N9">
        <v>0</v>
      </c>
      <c r="O9">
        <v>1</v>
      </c>
      <c r="P9">
        <v>-2</v>
      </c>
      <c r="Q9" s="2">
        <f t="shared" si="0"/>
        <v>0.5</v>
      </c>
      <c r="R9" s="6" t="s">
        <v>45</v>
      </c>
      <c r="S9" s="2">
        <f t="shared" si="4"/>
        <v>1</v>
      </c>
      <c r="T9">
        <v>6</v>
      </c>
      <c r="U9">
        <v>4</v>
      </c>
      <c r="V9">
        <v>0</v>
      </c>
      <c r="W9" s="3">
        <f t="shared" si="1"/>
        <v>20.539333333333332</v>
      </c>
      <c r="X9" s="4">
        <f t="shared" si="2"/>
        <v>4</v>
      </c>
      <c r="Y9" s="4">
        <f t="shared" si="3"/>
        <v>2.6000000000000005</v>
      </c>
      <c r="Z9">
        <v>0</v>
      </c>
    </row>
    <row r="10" spans="1:26" x14ac:dyDescent="0.3">
      <c r="A10" s="1" t="str">
        <f>'Victor Oladipo'!A10</f>
        <v>vs OLD</v>
      </c>
      <c r="B10">
        <v>2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 s="2">
        <f t="shared" si="0"/>
        <v>1</v>
      </c>
      <c r="R10" s="6" t="s">
        <v>45</v>
      </c>
      <c r="S10" s="6" t="s">
        <v>45</v>
      </c>
      <c r="T10">
        <v>9</v>
      </c>
      <c r="U10">
        <v>6</v>
      </c>
      <c r="V10">
        <v>0</v>
      </c>
      <c r="W10" s="3">
        <f t="shared" si="1"/>
        <v>11.263000000000002</v>
      </c>
      <c r="X10" s="4">
        <f t="shared" si="2"/>
        <v>4</v>
      </c>
      <c r="Y10" s="4">
        <f t="shared" si="3"/>
        <v>2.0999999999999996</v>
      </c>
      <c r="Z10">
        <v>0</v>
      </c>
    </row>
    <row r="11" spans="1:26" x14ac:dyDescent="0.3">
      <c r="A11" s="1" t="str">
        <f>'Victor Oladipo'!A11</f>
        <v>@ USA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-7</v>
      </c>
      <c r="Q11" s="6" t="s">
        <v>45</v>
      </c>
      <c r="R11" s="6" t="s">
        <v>45</v>
      </c>
      <c r="S11" s="6" t="s">
        <v>45</v>
      </c>
      <c r="T11">
        <v>6</v>
      </c>
      <c r="U11">
        <v>3</v>
      </c>
      <c r="V11">
        <v>0</v>
      </c>
      <c r="W11" s="3">
        <f t="shared" si="1"/>
        <v>5.7794999999999996</v>
      </c>
      <c r="X11" s="4">
        <f t="shared" si="2"/>
        <v>1.5</v>
      </c>
      <c r="Y11" s="4">
        <f t="shared" si="3"/>
        <v>0.7</v>
      </c>
      <c r="Z11">
        <v>0</v>
      </c>
    </row>
    <row r="12" spans="1:26" x14ac:dyDescent="0.3">
      <c r="A12" s="1" t="str">
        <f>'Victor Oladipo'!A12</f>
        <v>vs SPA</v>
      </c>
      <c r="B12">
        <v>3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5</v>
      </c>
      <c r="Q12" s="2">
        <f t="shared" si="0"/>
        <v>0.5</v>
      </c>
      <c r="R12" s="2">
        <f t="shared" ref="R12:R46" si="5">J12/K12</f>
        <v>1</v>
      </c>
      <c r="S12" s="6" t="s">
        <v>45</v>
      </c>
      <c r="T12">
        <v>8</v>
      </c>
      <c r="U12">
        <v>5</v>
      </c>
      <c r="V12">
        <v>0</v>
      </c>
      <c r="W12" s="3">
        <f t="shared" si="1"/>
        <v>18.482624999999999</v>
      </c>
      <c r="X12" s="4">
        <f t="shared" si="2"/>
        <v>5.7</v>
      </c>
      <c r="Y12" s="4">
        <f t="shared" si="3"/>
        <v>3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</v>
      </c>
      <c r="Q13" s="2">
        <f t="shared" si="0"/>
        <v>1</v>
      </c>
      <c r="R13" s="6" t="s">
        <v>45</v>
      </c>
      <c r="S13" s="6" t="s">
        <v>45</v>
      </c>
      <c r="T13">
        <v>9</v>
      </c>
      <c r="U13">
        <v>5</v>
      </c>
      <c r="V13">
        <v>0</v>
      </c>
      <c r="W13" s="3">
        <f t="shared" si="1"/>
        <v>17.753</v>
      </c>
      <c r="X13" s="4">
        <f t="shared" si="2"/>
        <v>6.5</v>
      </c>
      <c r="Y13" s="4">
        <f t="shared" si="3"/>
        <v>3.0999999999999996</v>
      </c>
      <c r="Z13">
        <v>0</v>
      </c>
    </row>
    <row r="14" spans="1:26" x14ac:dyDescent="0.3">
      <c r="A14" s="1" t="str">
        <f>'Victor Oladipo'!A14</f>
        <v>vs CAN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 s="6" t="s">
        <v>45</v>
      </c>
      <c r="R14" s="6" t="s">
        <v>45</v>
      </c>
      <c r="S14" s="6" t="s">
        <v>45</v>
      </c>
      <c r="T14">
        <v>9</v>
      </c>
      <c r="U14">
        <v>3</v>
      </c>
      <c r="V14">
        <v>0</v>
      </c>
      <c r="W14" s="3">
        <f t="shared" si="1"/>
        <v>-0.50144444444444425</v>
      </c>
      <c r="X14" s="4">
        <f t="shared" si="2"/>
        <v>1.7000000000000002</v>
      </c>
      <c r="Y14" s="4">
        <f t="shared" si="3"/>
        <v>0</v>
      </c>
      <c r="Z14">
        <v>0</v>
      </c>
    </row>
    <row r="15" spans="1:26" x14ac:dyDescent="0.3">
      <c r="A15" s="1" t="str">
        <f>'Victor Oladipo'!A15</f>
        <v>@ DNK</v>
      </c>
      <c r="B15">
        <v>4</v>
      </c>
      <c r="C15">
        <v>3</v>
      </c>
      <c r="D15">
        <v>3</v>
      </c>
      <c r="E15">
        <v>0</v>
      </c>
      <c r="F15">
        <v>0</v>
      </c>
      <c r="G15">
        <v>3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  <c r="Q15" s="2">
        <f t="shared" si="0"/>
        <v>1</v>
      </c>
      <c r="R15" s="6" t="s">
        <v>45</v>
      </c>
      <c r="S15" s="6" t="s">
        <v>45</v>
      </c>
      <c r="T15">
        <v>11</v>
      </c>
      <c r="U15">
        <v>12</v>
      </c>
      <c r="V15">
        <v>0</v>
      </c>
      <c r="W15" s="3">
        <f t="shared" si="1"/>
        <v>14.389181818181816</v>
      </c>
      <c r="X15" s="4">
        <f t="shared" si="2"/>
        <v>9.1</v>
      </c>
      <c r="Y15" s="4">
        <f t="shared" si="3"/>
        <v>3.3999999999999995</v>
      </c>
      <c r="Z15">
        <v>0</v>
      </c>
    </row>
    <row r="16" spans="1:26" x14ac:dyDescent="0.3">
      <c r="A16" s="1" t="str">
        <f>'Victor Oladipo'!A16</f>
        <v>vs IMP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 s="6" t="s">
        <v>45</v>
      </c>
      <c r="R16" s="6" t="s">
        <v>45</v>
      </c>
      <c r="S16" s="6" t="s">
        <v>45</v>
      </c>
      <c r="T16">
        <v>8</v>
      </c>
      <c r="U16">
        <v>5</v>
      </c>
      <c r="V16">
        <v>0</v>
      </c>
      <c r="W16" s="3">
        <f t="shared" si="1"/>
        <v>8.6692499999999999</v>
      </c>
      <c r="X16" s="4">
        <f t="shared" si="2"/>
        <v>3</v>
      </c>
      <c r="Y16" s="4">
        <f t="shared" si="3"/>
        <v>1.4</v>
      </c>
      <c r="Z16">
        <v>0</v>
      </c>
    </row>
    <row r="17" spans="1:26" x14ac:dyDescent="0.3">
      <c r="A17" s="1" t="str">
        <f>'Victor Oladipo'!A17</f>
        <v>@ 3PT</v>
      </c>
      <c r="B17">
        <v>2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-2</v>
      </c>
      <c r="Q17" s="2">
        <f t="shared" si="0"/>
        <v>1</v>
      </c>
      <c r="R17" s="6" t="s">
        <v>45</v>
      </c>
      <c r="S17" s="6" t="s">
        <v>45</v>
      </c>
      <c r="T17">
        <v>4</v>
      </c>
      <c r="U17">
        <v>5</v>
      </c>
      <c r="V17">
        <v>0</v>
      </c>
      <c r="W17" s="3">
        <f t="shared" si="1"/>
        <v>16.672499999999999</v>
      </c>
      <c r="X17" s="4">
        <f t="shared" si="2"/>
        <v>2.5</v>
      </c>
      <c r="Y17" s="4">
        <f t="shared" si="3"/>
        <v>1.4</v>
      </c>
      <c r="Z17">
        <v>0</v>
      </c>
    </row>
    <row r="18" spans="1:26" x14ac:dyDescent="0.3">
      <c r="A18" s="1" t="str">
        <f>'Victor Oladipo'!A18</f>
        <v>vs DEF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 s="2">
        <f t="shared" si="0"/>
        <v>0</v>
      </c>
      <c r="R18" s="6" t="s">
        <v>45</v>
      </c>
      <c r="S18" s="6" t="s">
        <v>45</v>
      </c>
      <c r="T18">
        <v>8</v>
      </c>
      <c r="U18">
        <v>2</v>
      </c>
      <c r="V18">
        <v>0</v>
      </c>
      <c r="W18" s="3">
        <f t="shared" si="1"/>
        <v>-9.7563749999999985</v>
      </c>
      <c r="X18" s="4">
        <f t="shared" si="2"/>
        <v>1.5</v>
      </c>
      <c r="Y18" s="4">
        <f t="shared" si="3"/>
        <v>-1.5</v>
      </c>
      <c r="Z18">
        <v>0</v>
      </c>
    </row>
    <row r="19" spans="1:26" x14ac:dyDescent="0.3">
      <c r="A19" s="1" t="str">
        <f>'Victor Oladipo'!A19</f>
        <v>@ OCE</v>
      </c>
      <c r="B19">
        <v>2</v>
      </c>
      <c r="C19">
        <v>1</v>
      </c>
      <c r="D19">
        <v>3</v>
      </c>
      <c r="E19">
        <v>0</v>
      </c>
      <c r="F19">
        <v>0</v>
      </c>
      <c r="G19">
        <v>1</v>
      </c>
      <c r="H19">
        <v>1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-6</v>
      </c>
      <c r="Q19" s="2">
        <f t="shared" si="0"/>
        <v>0.33333333333333331</v>
      </c>
      <c r="R19" s="2">
        <f t="shared" si="5"/>
        <v>0</v>
      </c>
      <c r="S19" s="6" t="s">
        <v>45</v>
      </c>
      <c r="T19">
        <v>10</v>
      </c>
      <c r="U19">
        <v>8</v>
      </c>
      <c r="V19">
        <v>0</v>
      </c>
      <c r="W19" s="3">
        <f t="shared" si="1"/>
        <v>7.2371000000000008</v>
      </c>
      <c r="X19" s="4">
        <f t="shared" si="2"/>
        <v>6.7</v>
      </c>
      <c r="Y19" s="4">
        <f t="shared" si="3"/>
        <v>1.7000000000000002</v>
      </c>
      <c r="Z19">
        <v>0</v>
      </c>
    </row>
    <row r="20" spans="1:26" x14ac:dyDescent="0.3">
      <c r="A20" s="1" t="str">
        <f>'Victor Oladipo'!A20</f>
        <v>vs FRA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-12</v>
      </c>
      <c r="Q20" s="2">
        <f t="shared" si="0"/>
        <v>0</v>
      </c>
      <c r="R20" s="6" t="s">
        <v>45</v>
      </c>
      <c r="S20" s="6" t="s">
        <v>45</v>
      </c>
      <c r="T20">
        <v>8</v>
      </c>
      <c r="U20">
        <v>0</v>
      </c>
      <c r="V20">
        <v>0</v>
      </c>
      <c r="W20" s="3">
        <f t="shared" si="1"/>
        <v>-9.7974999999999994</v>
      </c>
      <c r="X20" s="4">
        <f t="shared" si="2"/>
        <v>0</v>
      </c>
      <c r="Y20" s="4">
        <f t="shared" si="3"/>
        <v>-1.4</v>
      </c>
      <c r="Z20">
        <v>0</v>
      </c>
    </row>
    <row r="21" spans="1:26" x14ac:dyDescent="0.3">
      <c r="A21" s="1" t="str">
        <f>'Victor Oladipo'!A21</f>
        <v>@ CHI</v>
      </c>
      <c r="B21">
        <v>4</v>
      </c>
      <c r="C21">
        <v>1</v>
      </c>
      <c r="D21">
        <v>2</v>
      </c>
      <c r="E21">
        <v>0</v>
      </c>
      <c r="F21">
        <v>0</v>
      </c>
      <c r="G21">
        <v>0</v>
      </c>
      <c r="H21">
        <v>2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 s="2">
        <f t="shared" si="0"/>
        <v>0.66666666666666663</v>
      </c>
      <c r="R21" s="6" t="s">
        <v>45</v>
      </c>
      <c r="S21" s="6" t="s">
        <v>45</v>
      </c>
      <c r="T21">
        <v>8</v>
      </c>
      <c r="U21">
        <v>9</v>
      </c>
      <c r="V21">
        <v>0</v>
      </c>
      <c r="W21" s="3">
        <f t="shared" si="1"/>
        <v>27.086374999999997</v>
      </c>
      <c r="X21" s="4">
        <f t="shared" si="2"/>
        <v>8.1999999999999993</v>
      </c>
      <c r="Y21" s="4">
        <f t="shared" si="3"/>
        <v>4.4000000000000004</v>
      </c>
      <c r="Z21">
        <v>0</v>
      </c>
    </row>
    <row r="22" spans="1:26" x14ac:dyDescent="0.3">
      <c r="A22" s="1" t="str">
        <f>'Victor Oladipo'!A22</f>
        <v>@ EUR</v>
      </c>
      <c r="B22">
        <v>0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</v>
      </c>
      <c r="Q22" s="6" t="s">
        <v>45</v>
      </c>
      <c r="R22" s="6" t="s">
        <v>45</v>
      </c>
      <c r="S22" s="6" t="s">
        <v>45</v>
      </c>
      <c r="T22">
        <v>9</v>
      </c>
      <c r="U22">
        <v>5</v>
      </c>
      <c r="V22">
        <v>0</v>
      </c>
      <c r="W22" s="3">
        <f t="shared" si="1"/>
        <v>9.3401111111111117</v>
      </c>
      <c r="X22" s="4">
        <f t="shared" si="2"/>
        <v>4.2</v>
      </c>
      <c r="Y22" s="4">
        <f t="shared" si="3"/>
        <v>1.7</v>
      </c>
      <c r="Z22">
        <v>0</v>
      </c>
    </row>
    <row r="23" spans="1:26" x14ac:dyDescent="0.3">
      <c r="A23" s="1" t="str">
        <f>'Victor Oladipo'!A23</f>
        <v>@ RKS</v>
      </c>
      <c r="B23">
        <v>0</v>
      </c>
      <c r="C23">
        <v>1</v>
      </c>
      <c r="D23">
        <v>3</v>
      </c>
      <c r="E23">
        <v>0</v>
      </c>
      <c r="F23">
        <v>2</v>
      </c>
      <c r="G23">
        <v>1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-1</v>
      </c>
      <c r="Q23" s="2">
        <f t="shared" si="0"/>
        <v>0</v>
      </c>
      <c r="R23" s="6" t="s">
        <v>45</v>
      </c>
      <c r="S23" s="6" t="s">
        <v>45</v>
      </c>
      <c r="T23">
        <v>9</v>
      </c>
      <c r="U23">
        <v>6</v>
      </c>
      <c r="V23">
        <v>0</v>
      </c>
      <c r="W23" s="3">
        <f t="shared" si="1"/>
        <v>8.5645555555555539</v>
      </c>
      <c r="X23" s="4">
        <f t="shared" si="2"/>
        <v>10.7</v>
      </c>
      <c r="Y23" s="4">
        <f t="shared" si="3"/>
        <v>1.6</v>
      </c>
      <c r="Z23">
        <v>0</v>
      </c>
    </row>
    <row r="24" spans="1:26" x14ac:dyDescent="0.3">
      <c r="A24" s="1" t="str">
        <f>'Victor Oladipo'!A24</f>
        <v>vs AFR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2</v>
      </c>
      <c r="Q24" s="6" t="s">
        <v>45</v>
      </c>
      <c r="R24" s="6" t="s">
        <v>45</v>
      </c>
      <c r="S24" s="6" t="s">
        <v>45</v>
      </c>
      <c r="T24">
        <v>10</v>
      </c>
      <c r="U24">
        <v>3</v>
      </c>
      <c r="V24">
        <v>0</v>
      </c>
      <c r="W24" s="3">
        <f t="shared" si="1"/>
        <v>1.7503</v>
      </c>
      <c r="X24" s="4">
        <f t="shared" si="2"/>
        <v>1.5</v>
      </c>
      <c r="Y24" s="4">
        <f t="shared" si="3"/>
        <v>0.29999999999999993</v>
      </c>
      <c r="Z24">
        <v>0</v>
      </c>
    </row>
    <row r="25" spans="1:26" x14ac:dyDescent="0.3">
      <c r="A25" s="1" t="str">
        <f>'Victor Oladipo'!A25</f>
        <v>@ OLD</v>
      </c>
      <c r="B25">
        <v>2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2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8</v>
      </c>
      <c r="Q25" s="2">
        <f t="shared" si="0"/>
        <v>0.5</v>
      </c>
      <c r="R25" s="6" t="s">
        <v>45</v>
      </c>
      <c r="S25" s="6" t="s">
        <v>45</v>
      </c>
      <c r="T25">
        <v>8</v>
      </c>
      <c r="U25">
        <v>4</v>
      </c>
      <c r="V25">
        <v>0</v>
      </c>
      <c r="W25" s="3">
        <f t="shared" si="1"/>
        <v>21.810499999999998</v>
      </c>
      <c r="X25" s="4">
        <f t="shared" si="2"/>
        <v>7.7</v>
      </c>
      <c r="Y25" s="4">
        <f t="shared" si="3"/>
        <v>3.4000000000000004</v>
      </c>
      <c r="Z25">
        <v>0</v>
      </c>
    </row>
    <row r="26" spans="1:26" x14ac:dyDescent="0.3">
      <c r="A26" s="1" t="str">
        <f>'Victor Oladipo'!A26</f>
        <v>vs USA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-2</v>
      </c>
      <c r="Q26" s="2">
        <f t="shared" si="0"/>
        <v>1</v>
      </c>
      <c r="R26" s="6" t="s">
        <v>45</v>
      </c>
      <c r="S26" s="6" t="s">
        <v>45</v>
      </c>
      <c r="T26">
        <v>9</v>
      </c>
      <c r="U26">
        <v>2</v>
      </c>
      <c r="V26">
        <v>0</v>
      </c>
      <c r="W26" s="3">
        <f t="shared" si="1"/>
        <v>9.5455555555555556</v>
      </c>
      <c r="X26" s="4">
        <f t="shared" si="2"/>
        <v>2</v>
      </c>
      <c r="Y26" s="4">
        <f t="shared" si="3"/>
        <v>1.7</v>
      </c>
      <c r="Z26">
        <v>0</v>
      </c>
    </row>
    <row r="27" spans="1:26" x14ac:dyDescent="0.3">
      <c r="A27" s="1" t="str">
        <f>'Victor Oladipo'!A27</f>
        <v>@ SPA</v>
      </c>
      <c r="B27">
        <v>2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2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-1</v>
      </c>
      <c r="Q27" s="2">
        <f t="shared" si="0"/>
        <v>0.5</v>
      </c>
      <c r="R27" s="2">
        <f t="shared" si="5"/>
        <v>0</v>
      </c>
      <c r="S27" s="6" t="s">
        <v>45</v>
      </c>
      <c r="T27">
        <v>9</v>
      </c>
      <c r="U27">
        <v>4</v>
      </c>
      <c r="V27">
        <v>0</v>
      </c>
      <c r="W27" s="3">
        <f t="shared" si="1"/>
        <v>10.678222222222221</v>
      </c>
      <c r="X27" s="4">
        <f t="shared" si="2"/>
        <v>4.7</v>
      </c>
      <c r="Y27" s="4">
        <f t="shared" si="3"/>
        <v>2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1.7692307692307692</v>
      </c>
      <c r="C47" s="4">
        <f t="shared" ref="C47:P47" si="6">AVERAGE(C2:C46)</f>
        <v>0.53846153846153844</v>
      </c>
      <c r="D47" s="4">
        <f t="shared" si="6"/>
        <v>1.1923076923076923</v>
      </c>
      <c r="E47" s="4">
        <f t="shared" si="6"/>
        <v>3.8461538461538464E-2</v>
      </c>
      <c r="F47" s="4">
        <f t="shared" si="6"/>
        <v>0.15384615384615385</v>
      </c>
      <c r="G47" s="4">
        <f t="shared" si="6"/>
        <v>0.46153846153846156</v>
      </c>
      <c r="H47" s="4">
        <f t="shared" si="6"/>
        <v>0.69230769230769229</v>
      </c>
      <c r="I47" s="4">
        <f t="shared" si="6"/>
        <v>1.4615384615384615</v>
      </c>
      <c r="J47" s="4">
        <f t="shared" si="6"/>
        <v>3.8461538461538464E-2</v>
      </c>
      <c r="K47" s="4">
        <f t="shared" si="6"/>
        <v>0.11538461538461539</v>
      </c>
      <c r="L47" s="4">
        <f t="shared" si="6"/>
        <v>0.34615384615384615</v>
      </c>
      <c r="M47" s="4">
        <f t="shared" si="6"/>
        <v>0.38461538461538464</v>
      </c>
      <c r="N47" s="4">
        <f t="shared" si="6"/>
        <v>7.6923076923076927E-2</v>
      </c>
      <c r="O47" s="4">
        <f t="shared" si="6"/>
        <v>0.26923076923076922</v>
      </c>
      <c r="P47" s="4">
        <f t="shared" si="6"/>
        <v>7.6923076923076927E-2</v>
      </c>
      <c r="Q47" s="2">
        <f>SUM(H2:H46)/SUM(I2:I46)</f>
        <v>0.47368421052631576</v>
      </c>
      <c r="R47" s="2">
        <f>SUM(J2:J46)/SUM(K2:K46)</f>
        <v>0.33333333333333331</v>
      </c>
      <c r="S47" s="2">
        <f>SUM(L2:L46)/SUM(M2:M46)</f>
        <v>0.9</v>
      </c>
      <c r="T47" s="4">
        <f t="shared" ref="T47:V47" si="7">AVERAGE(T2:T46)</f>
        <v>8.3461538461538467</v>
      </c>
      <c r="U47" s="4">
        <f t="shared" si="7"/>
        <v>4.6538461538461542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9.3709585253456247</v>
      </c>
      <c r="X47" s="4">
        <f t="shared" ref="X47" si="8">B47+(C47*1.2)+(D47*1.5)+(E47*3)+(F47*3)-G47</f>
        <v>4.319230769230769</v>
      </c>
      <c r="Y47" s="4">
        <f t="shared" ref="Y47" si="9">B47+0.4*H47-0.7*I47-0.4*(M47-L47)+0.7*N47+0.3*(C47-N47)+F47+D47*0.7+0.7*E47-0.4*O47-G47</f>
        <v>1.6461538461538461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46</v>
      </c>
      <c r="C49">
        <f t="shared" ref="C49:P49" si="10">SUM(C2:C46)</f>
        <v>14</v>
      </c>
      <c r="D49">
        <f t="shared" si="10"/>
        <v>31</v>
      </c>
      <c r="E49">
        <f t="shared" si="10"/>
        <v>1</v>
      </c>
      <c r="F49">
        <f t="shared" si="10"/>
        <v>4</v>
      </c>
      <c r="G49">
        <f t="shared" si="10"/>
        <v>12</v>
      </c>
      <c r="H49">
        <f t="shared" si="10"/>
        <v>18</v>
      </c>
      <c r="I49">
        <f t="shared" si="10"/>
        <v>38</v>
      </c>
      <c r="J49">
        <f t="shared" si="10"/>
        <v>1</v>
      </c>
      <c r="K49">
        <f t="shared" si="10"/>
        <v>3</v>
      </c>
      <c r="L49">
        <f t="shared" si="10"/>
        <v>9</v>
      </c>
      <c r="M49">
        <f t="shared" si="10"/>
        <v>10</v>
      </c>
      <c r="N49">
        <f t="shared" si="10"/>
        <v>2</v>
      </c>
      <c r="O49">
        <f t="shared" si="10"/>
        <v>7</v>
      </c>
      <c r="P49">
        <f t="shared" si="10"/>
        <v>2</v>
      </c>
      <c r="T49">
        <f>SUM(T2:T46)</f>
        <v>217</v>
      </c>
      <c r="U49">
        <f>SUM(U2:U46)</f>
        <v>121</v>
      </c>
      <c r="V49">
        <f>SUM(V2:V46)</f>
        <v>0</v>
      </c>
      <c r="X49" s="4">
        <f>SUM(X2:X46)</f>
        <v>112.30000000000003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3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-14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8</v>
      </c>
      <c r="U2">
        <v>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-17.098749999999999</v>
      </c>
      <c r="X2" s="4">
        <f t="shared" ref="X2:X46" si="3">B2+(C2*1.2)+(D2*1.5)+(E2*3)+(F2*3)-G2</f>
        <v>0.5</v>
      </c>
      <c r="Y2" s="4">
        <f t="shared" ref="Y2:Y46" si="4">B2+0.4*H2-0.7*I2-0.4*(M2-L2)+0.7*N2+0.3*(C2-N2)+F2+D2*0.7+0.7*E2-0.4*O2-G2</f>
        <v>-2.3999999999999995</v>
      </c>
      <c r="Z2">
        <v>0</v>
      </c>
    </row>
    <row r="3" spans="1:26" x14ac:dyDescent="0.3">
      <c r="A3" s="1" t="str">
        <f>'Victor Oladipo'!A3</f>
        <v>@ DEF</v>
      </c>
      <c r="B3">
        <v>3</v>
      </c>
      <c r="C3">
        <v>0</v>
      </c>
      <c r="D3">
        <v>3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-3</v>
      </c>
      <c r="Q3" s="2">
        <f t="shared" si="0"/>
        <v>0.5</v>
      </c>
      <c r="R3" s="2">
        <f t="shared" si="1"/>
        <v>0.5</v>
      </c>
      <c r="S3" s="6" t="s">
        <v>45</v>
      </c>
      <c r="T3">
        <v>7</v>
      </c>
      <c r="U3">
        <v>10</v>
      </c>
      <c r="V3">
        <v>0</v>
      </c>
      <c r="W3" s="3">
        <f t="shared" si="2"/>
        <v>28.929714285714287</v>
      </c>
      <c r="X3" s="4">
        <f t="shared" si="3"/>
        <v>7.5</v>
      </c>
      <c r="Y3" s="4">
        <f t="shared" si="4"/>
        <v>4.0999999999999996</v>
      </c>
      <c r="Z3">
        <v>0</v>
      </c>
    </row>
    <row r="4" spans="1:26" x14ac:dyDescent="0.3">
      <c r="A4" s="1" t="str">
        <f>'Victor Oladipo'!A4</f>
        <v>vs OCE</v>
      </c>
      <c r="B4">
        <v>3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-5</v>
      </c>
      <c r="Q4" s="2">
        <f t="shared" si="0"/>
        <v>1</v>
      </c>
      <c r="R4" s="2" t="e">
        <f t="shared" si="1"/>
        <v>#DIV/0!</v>
      </c>
      <c r="S4" s="2">
        <f>L4/M4</f>
        <v>1</v>
      </c>
      <c r="T4">
        <v>7</v>
      </c>
      <c r="U4">
        <v>5</v>
      </c>
      <c r="V4">
        <v>0</v>
      </c>
      <c r="W4" s="3">
        <f t="shared" si="2"/>
        <v>26.019857142857141</v>
      </c>
      <c r="X4" s="4">
        <f t="shared" si="3"/>
        <v>5.7</v>
      </c>
      <c r="Y4" s="4">
        <f t="shared" si="4"/>
        <v>3.7</v>
      </c>
      <c r="Z4">
        <v>0</v>
      </c>
    </row>
    <row r="5" spans="1:26" x14ac:dyDescent="0.3">
      <c r="A5" s="1" t="str">
        <f>'Victor Oladipo'!A5</f>
        <v>@ FRA</v>
      </c>
      <c r="B5">
        <v>3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3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2</v>
      </c>
      <c r="Q5" s="2">
        <f t="shared" si="0"/>
        <v>0.33333333333333331</v>
      </c>
      <c r="R5" s="2">
        <f t="shared" si="1"/>
        <v>0.5</v>
      </c>
      <c r="S5" s="6" t="s">
        <v>45</v>
      </c>
      <c r="T5">
        <v>7</v>
      </c>
      <c r="U5">
        <v>3</v>
      </c>
      <c r="V5">
        <v>0</v>
      </c>
      <c r="W5" s="3">
        <f t="shared" si="2"/>
        <v>10.570571428571428</v>
      </c>
      <c r="X5" s="4">
        <f t="shared" si="3"/>
        <v>4.2</v>
      </c>
      <c r="Y5" s="4">
        <f t="shared" si="4"/>
        <v>1.6000000000000003</v>
      </c>
      <c r="Z5">
        <v>0</v>
      </c>
    </row>
    <row r="6" spans="1:26" x14ac:dyDescent="0.3">
      <c r="A6" s="1" t="str">
        <f>'Victor Oladipo'!A6</f>
        <v>vs CHI</v>
      </c>
      <c r="B6">
        <v>4</v>
      </c>
      <c r="C6">
        <v>1</v>
      </c>
      <c r="D6">
        <v>2</v>
      </c>
      <c r="E6">
        <v>0</v>
      </c>
      <c r="F6">
        <v>0</v>
      </c>
      <c r="G6">
        <v>1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4</v>
      </c>
      <c r="Q6" s="2">
        <f t="shared" si="0"/>
        <v>1</v>
      </c>
      <c r="R6" s="6" t="s">
        <v>45</v>
      </c>
      <c r="S6" s="6" t="s">
        <v>45</v>
      </c>
      <c r="T6">
        <v>6</v>
      </c>
      <c r="U6">
        <v>8</v>
      </c>
      <c r="V6">
        <v>0</v>
      </c>
      <c r="W6" s="3">
        <f t="shared" si="2"/>
        <v>30.801666666666662</v>
      </c>
      <c r="X6" s="4">
        <f t="shared" si="3"/>
        <v>7.1999999999999993</v>
      </c>
      <c r="Y6" s="4">
        <f t="shared" si="4"/>
        <v>3.6999999999999993</v>
      </c>
      <c r="Z6">
        <v>0</v>
      </c>
    </row>
    <row r="7" spans="1:26" x14ac:dyDescent="0.3">
      <c r="A7" s="1" t="str">
        <f>'Victor Oladipo'!A7</f>
        <v>vs EUR</v>
      </c>
      <c r="B7">
        <v>3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4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-9</v>
      </c>
      <c r="Q7" s="2">
        <f t="shared" si="0"/>
        <v>0.25</v>
      </c>
      <c r="R7" s="2">
        <f t="shared" si="1"/>
        <v>0.5</v>
      </c>
      <c r="S7" s="6" t="s">
        <v>45</v>
      </c>
      <c r="T7">
        <v>9</v>
      </c>
      <c r="U7">
        <v>5</v>
      </c>
      <c r="V7">
        <v>0</v>
      </c>
      <c r="W7" s="3">
        <f t="shared" si="2"/>
        <v>7.7201111111111107</v>
      </c>
      <c r="X7" s="4">
        <f t="shared" si="3"/>
        <v>5.7</v>
      </c>
      <c r="Y7" s="4">
        <f t="shared" si="4"/>
        <v>1.6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-2</v>
      </c>
      <c r="Q8" s="2">
        <f t="shared" si="0"/>
        <v>0.5</v>
      </c>
      <c r="R8" s="6" t="s">
        <v>45</v>
      </c>
      <c r="S8" s="6" t="s">
        <v>45</v>
      </c>
      <c r="T8">
        <v>6</v>
      </c>
      <c r="U8">
        <v>2</v>
      </c>
      <c r="V8">
        <v>0</v>
      </c>
      <c r="W8" s="3">
        <f t="shared" si="2"/>
        <v>10.237833333333333</v>
      </c>
      <c r="X8" s="4">
        <f t="shared" si="3"/>
        <v>3.2</v>
      </c>
      <c r="Y8" s="4">
        <f t="shared" si="4"/>
        <v>1.3</v>
      </c>
      <c r="Z8">
        <v>0</v>
      </c>
    </row>
    <row r="9" spans="1:26" x14ac:dyDescent="0.3">
      <c r="A9" s="1" t="str">
        <f>'Victor Oladipo'!A9</f>
        <v>@ AFR</v>
      </c>
      <c r="B9">
        <v>3</v>
      </c>
      <c r="C9">
        <v>0</v>
      </c>
      <c r="D9">
        <v>3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2</v>
      </c>
      <c r="L9">
        <v>0</v>
      </c>
      <c r="M9">
        <v>0</v>
      </c>
      <c r="N9">
        <v>0</v>
      </c>
      <c r="O9">
        <v>0</v>
      </c>
      <c r="P9">
        <v>4</v>
      </c>
      <c r="Q9" s="2">
        <f t="shared" si="0"/>
        <v>0.5</v>
      </c>
      <c r="R9" s="2">
        <f t="shared" si="1"/>
        <v>0.5</v>
      </c>
      <c r="S9" s="6" t="s">
        <v>45</v>
      </c>
      <c r="T9">
        <v>6</v>
      </c>
      <c r="U9">
        <v>10</v>
      </c>
      <c r="V9">
        <v>0</v>
      </c>
      <c r="W9" s="3">
        <f t="shared" si="2"/>
        <v>33.751333333333335</v>
      </c>
      <c r="X9" s="4">
        <f t="shared" si="3"/>
        <v>7.5</v>
      </c>
      <c r="Y9" s="4">
        <f t="shared" si="4"/>
        <v>4.0999999999999996</v>
      </c>
      <c r="Z9">
        <v>0</v>
      </c>
    </row>
    <row r="10" spans="1:26" x14ac:dyDescent="0.3">
      <c r="A10" s="1" t="str">
        <f>'Victor Oladipo'!A10</f>
        <v>vs OLD</v>
      </c>
      <c r="B10">
        <v>8</v>
      </c>
      <c r="C10">
        <v>4</v>
      </c>
      <c r="D10">
        <v>0</v>
      </c>
      <c r="E10">
        <v>0</v>
      </c>
      <c r="F10">
        <v>0</v>
      </c>
      <c r="G10">
        <v>0</v>
      </c>
      <c r="H10">
        <v>3</v>
      </c>
      <c r="I10">
        <v>6</v>
      </c>
      <c r="J10">
        <v>2</v>
      </c>
      <c r="K10">
        <v>2</v>
      </c>
      <c r="L10">
        <v>0</v>
      </c>
      <c r="M10">
        <v>0</v>
      </c>
      <c r="N10">
        <v>1</v>
      </c>
      <c r="O10">
        <v>0</v>
      </c>
      <c r="P10">
        <v>2</v>
      </c>
      <c r="Q10" s="2">
        <f t="shared" si="0"/>
        <v>0.5</v>
      </c>
      <c r="R10" s="2">
        <f t="shared" si="1"/>
        <v>1</v>
      </c>
      <c r="S10" s="6" t="s">
        <v>45</v>
      </c>
      <c r="T10">
        <v>7</v>
      </c>
      <c r="U10">
        <v>8</v>
      </c>
      <c r="V10">
        <v>0</v>
      </c>
      <c r="W10" s="3">
        <f t="shared" si="2"/>
        <v>46.712142857142858</v>
      </c>
      <c r="X10" s="4">
        <f t="shared" si="3"/>
        <v>12.8</v>
      </c>
      <c r="Y10" s="4">
        <f t="shared" si="4"/>
        <v>6.6</v>
      </c>
      <c r="Z10">
        <v>0</v>
      </c>
    </row>
    <row r="11" spans="1:26" x14ac:dyDescent="0.3">
      <c r="A11" s="1" t="str">
        <f>'Victor Oladipo'!A11</f>
        <v>@ USA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-6</v>
      </c>
      <c r="Q11" s="2">
        <f t="shared" si="0"/>
        <v>0</v>
      </c>
      <c r="R11" s="6" t="s">
        <v>45</v>
      </c>
      <c r="S11" s="6" t="s">
        <v>45</v>
      </c>
      <c r="T11">
        <v>5</v>
      </c>
      <c r="U11">
        <v>0</v>
      </c>
      <c r="V11">
        <v>0</v>
      </c>
      <c r="W11" s="3">
        <f t="shared" si="2"/>
        <v>-7.8379999999999992</v>
      </c>
      <c r="X11" s="4">
        <f t="shared" si="3"/>
        <v>0</v>
      </c>
      <c r="Y11" s="4">
        <f t="shared" si="4"/>
        <v>-0.7</v>
      </c>
      <c r="Z11">
        <v>0</v>
      </c>
    </row>
    <row r="12" spans="1:26" x14ac:dyDescent="0.3">
      <c r="A12" s="1" t="str">
        <f>'Victor Oladipo'!A12</f>
        <v>vs SPA</v>
      </c>
      <c r="B12">
        <v>7</v>
      </c>
      <c r="C12">
        <v>0</v>
      </c>
      <c r="D12">
        <v>2</v>
      </c>
      <c r="E12">
        <v>0</v>
      </c>
      <c r="F12">
        <v>1</v>
      </c>
      <c r="G12">
        <v>0</v>
      </c>
      <c r="H12">
        <v>3</v>
      </c>
      <c r="I12">
        <v>3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8</v>
      </c>
      <c r="Q12" s="2">
        <f t="shared" si="0"/>
        <v>1</v>
      </c>
      <c r="R12" s="2">
        <f t="shared" si="1"/>
        <v>1</v>
      </c>
      <c r="S12" s="6" t="s">
        <v>45</v>
      </c>
      <c r="T12">
        <v>8</v>
      </c>
      <c r="U12">
        <v>12</v>
      </c>
      <c r="V12">
        <v>0</v>
      </c>
      <c r="W12" s="3">
        <f t="shared" si="2"/>
        <v>54.09225</v>
      </c>
      <c r="X12" s="4">
        <f t="shared" si="3"/>
        <v>13</v>
      </c>
      <c r="Y12" s="4">
        <f t="shared" si="4"/>
        <v>8.5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-3</v>
      </c>
      <c r="Q13" s="2">
        <f t="shared" si="0"/>
        <v>0.5</v>
      </c>
      <c r="R13" s="6" t="s">
        <v>45</v>
      </c>
      <c r="S13" s="6" t="s">
        <v>45</v>
      </c>
      <c r="T13">
        <v>7</v>
      </c>
      <c r="U13">
        <v>2</v>
      </c>
      <c r="V13">
        <v>0</v>
      </c>
      <c r="W13" s="3">
        <f t="shared" si="2"/>
        <v>16.47485714285714</v>
      </c>
      <c r="X13" s="4">
        <f t="shared" si="3"/>
        <v>6.2</v>
      </c>
      <c r="Y13" s="4">
        <f t="shared" si="4"/>
        <v>2.2999999999999998</v>
      </c>
      <c r="Z13">
        <v>0</v>
      </c>
    </row>
    <row r="14" spans="1:26" x14ac:dyDescent="0.3">
      <c r="A14" s="1" t="str">
        <f>'Victor Oladipo'!A14</f>
        <v>vs CAN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3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-6</v>
      </c>
      <c r="Q14" s="2">
        <f t="shared" si="0"/>
        <v>0.66666666666666663</v>
      </c>
      <c r="R14" s="2">
        <f t="shared" si="1"/>
        <v>1</v>
      </c>
      <c r="S14" s="6" t="s">
        <v>45</v>
      </c>
      <c r="T14">
        <v>9</v>
      </c>
      <c r="U14">
        <v>5</v>
      </c>
      <c r="V14">
        <v>0</v>
      </c>
      <c r="W14" s="3">
        <f t="shared" si="2"/>
        <v>20.487444444444446</v>
      </c>
      <c r="X14" s="4">
        <f t="shared" si="3"/>
        <v>5</v>
      </c>
      <c r="Y14" s="4">
        <f t="shared" si="4"/>
        <v>3.7</v>
      </c>
      <c r="Z14">
        <v>0</v>
      </c>
    </row>
    <row r="15" spans="1:26" x14ac:dyDescent="0.3">
      <c r="A15" s="1" t="str">
        <f>'Victor Oladipo'!A15</f>
        <v>@ DNK</v>
      </c>
      <c r="B15">
        <v>5</v>
      </c>
      <c r="C15">
        <v>2</v>
      </c>
      <c r="D15">
        <v>0</v>
      </c>
      <c r="E15">
        <v>0</v>
      </c>
      <c r="F15">
        <v>2</v>
      </c>
      <c r="G15">
        <v>0</v>
      </c>
      <c r="H15">
        <v>2</v>
      </c>
      <c r="I15">
        <v>5</v>
      </c>
      <c r="J15">
        <v>1</v>
      </c>
      <c r="K15">
        <v>2</v>
      </c>
      <c r="L15">
        <v>0</v>
      </c>
      <c r="M15">
        <v>0</v>
      </c>
      <c r="N15">
        <v>0</v>
      </c>
      <c r="O15">
        <v>1</v>
      </c>
      <c r="P15">
        <v>8</v>
      </c>
      <c r="Q15" s="2">
        <f t="shared" si="0"/>
        <v>0.4</v>
      </c>
      <c r="R15" s="2">
        <f t="shared" si="1"/>
        <v>0.5</v>
      </c>
      <c r="S15" s="6" t="s">
        <v>45</v>
      </c>
      <c r="T15">
        <v>8</v>
      </c>
      <c r="U15">
        <v>5</v>
      </c>
      <c r="V15">
        <v>0</v>
      </c>
      <c r="W15" s="3">
        <f t="shared" si="2"/>
        <v>28.255125</v>
      </c>
      <c r="X15" s="4">
        <f t="shared" si="3"/>
        <v>13.4</v>
      </c>
      <c r="Y15" s="4">
        <f t="shared" si="4"/>
        <v>4.5</v>
      </c>
      <c r="Z15">
        <v>0</v>
      </c>
    </row>
    <row r="16" spans="1:26" x14ac:dyDescent="0.3">
      <c r="A16" s="1" t="str">
        <f>'Victor Oladipo'!A16</f>
        <v>vs IMP</v>
      </c>
      <c r="B16">
        <v>2</v>
      </c>
      <c r="C16">
        <v>2</v>
      </c>
      <c r="D16">
        <v>1</v>
      </c>
      <c r="E16">
        <v>0</v>
      </c>
      <c r="F16">
        <v>1</v>
      </c>
      <c r="G16">
        <v>0</v>
      </c>
      <c r="H16">
        <v>1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10</v>
      </c>
      <c r="Q16" s="2">
        <f t="shared" si="0"/>
        <v>0.16666666666666666</v>
      </c>
      <c r="R16" s="6" t="s">
        <v>45</v>
      </c>
      <c r="S16" s="6" t="s">
        <v>45</v>
      </c>
      <c r="T16">
        <v>11</v>
      </c>
      <c r="U16">
        <v>4</v>
      </c>
      <c r="V16">
        <v>0</v>
      </c>
      <c r="W16" s="3">
        <f t="shared" si="2"/>
        <v>0.7225454545454526</v>
      </c>
      <c r="X16" s="4">
        <f t="shared" si="3"/>
        <v>8.9</v>
      </c>
      <c r="Y16" s="4">
        <f t="shared" si="4"/>
        <v>0.50000000000000067</v>
      </c>
      <c r="Z16">
        <v>0</v>
      </c>
    </row>
    <row r="17" spans="1:26" x14ac:dyDescent="0.3">
      <c r="A17" s="1" t="str">
        <f>'Victor Oladipo'!A17</f>
        <v>@ 3PT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-5</v>
      </c>
      <c r="Q17" s="2">
        <f t="shared" si="0"/>
        <v>0</v>
      </c>
      <c r="R17" s="6" t="s">
        <v>45</v>
      </c>
      <c r="S17" s="6" t="s">
        <v>45</v>
      </c>
      <c r="T17">
        <v>6</v>
      </c>
      <c r="U17">
        <v>0</v>
      </c>
      <c r="V17">
        <v>0</v>
      </c>
      <c r="W17" s="3">
        <f t="shared" si="2"/>
        <v>-6.5316666666666663</v>
      </c>
      <c r="X17" s="4">
        <f t="shared" si="3"/>
        <v>0</v>
      </c>
      <c r="Y17" s="4">
        <f t="shared" si="4"/>
        <v>-0.7</v>
      </c>
      <c r="Z17">
        <v>0</v>
      </c>
    </row>
    <row r="18" spans="1:26" x14ac:dyDescent="0.3">
      <c r="A18" s="1" t="str">
        <f>'Victor Oladipo'!A18</f>
        <v>vs DEF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-2</v>
      </c>
      <c r="Q18" s="2">
        <f t="shared" si="0"/>
        <v>0</v>
      </c>
      <c r="R18" s="2">
        <f t="shared" si="1"/>
        <v>0</v>
      </c>
      <c r="S18" s="6" t="s">
        <v>45</v>
      </c>
      <c r="T18">
        <v>6</v>
      </c>
      <c r="U18">
        <v>0</v>
      </c>
      <c r="V18">
        <v>0</v>
      </c>
      <c r="W18" s="3">
        <f t="shared" si="2"/>
        <v>-10.612166666666665</v>
      </c>
      <c r="X18" s="4">
        <f t="shared" si="3"/>
        <v>1.2</v>
      </c>
      <c r="Y18" s="4">
        <f t="shared" si="4"/>
        <v>-1.0999999999999999</v>
      </c>
      <c r="Z18">
        <v>0</v>
      </c>
    </row>
    <row r="19" spans="1:26" x14ac:dyDescent="0.3">
      <c r="A19" s="1" t="str">
        <f>'Victor Oladipo'!A19</f>
        <v>@ OCE</v>
      </c>
      <c r="B19">
        <v>7</v>
      </c>
      <c r="C19">
        <v>1</v>
      </c>
      <c r="D19">
        <v>0</v>
      </c>
      <c r="E19">
        <v>0</v>
      </c>
      <c r="F19">
        <v>0</v>
      </c>
      <c r="G19">
        <v>1</v>
      </c>
      <c r="H19">
        <v>3</v>
      </c>
      <c r="I19">
        <v>4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-5</v>
      </c>
      <c r="Q19" s="2">
        <f t="shared" si="0"/>
        <v>0.75</v>
      </c>
      <c r="R19" s="2">
        <f t="shared" si="1"/>
        <v>0</v>
      </c>
      <c r="S19" s="2">
        <f t="shared" ref="S19:S46" si="5">L19/M19</f>
        <v>1</v>
      </c>
      <c r="T19">
        <v>10</v>
      </c>
      <c r="U19">
        <v>7</v>
      </c>
      <c r="V19">
        <v>0</v>
      </c>
      <c r="W19" s="3">
        <f t="shared" si="2"/>
        <v>22.619500000000006</v>
      </c>
      <c r="X19" s="4">
        <f t="shared" si="3"/>
        <v>7.1999999999999993</v>
      </c>
      <c r="Y19" s="4">
        <f t="shared" si="4"/>
        <v>4.6999999999999993</v>
      </c>
      <c r="Z19">
        <v>0</v>
      </c>
    </row>
    <row r="20" spans="1:26" x14ac:dyDescent="0.3">
      <c r="A20" s="1" t="str">
        <f>'Victor Oladipo'!A20</f>
        <v>vs FRA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3</v>
      </c>
      <c r="J20">
        <v>2</v>
      </c>
      <c r="K20">
        <v>2</v>
      </c>
      <c r="L20">
        <v>0</v>
      </c>
      <c r="M20">
        <v>0</v>
      </c>
      <c r="N20">
        <v>0</v>
      </c>
      <c r="O20">
        <v>2</v>
      </c>
      <c r="P20">
        <v>-14</v>
      </c>
      <c r="Q20" s="2">
        <f t="shared" si="0"/>
        <v>0.66666666666666663</v>
      </c>
      <c r="R20" s="2">
        <f t="shared" si="1"/>
        <v>1</v>
      </c>
      <c r="S20" s="6" t="s">
        <v>45</v>
      </c>
      <c r="T20">
        <v>6</v>
      </c>
      <c r="U20">
        <v>6</v>
      </c>
      <c r="V20">
        <v>0</v>
      </c>
      <c r="W20" s="3">
        <f t="shared" si="2"/>
        <v>33.632666666666665</v>
      </c>
      <c r="X20" s="4">
        <f t="shared" si="3"/>
        <v>6</v>
      </c>
      <c r="Y20" s="4">
        <f t="shared" si="4"/>
        <v>3.9000000000000004</v>
      </c>
      <c r="Z20">
        <v>0</v>
      </c>
    </row>
    <row r="21" spans="1:26" x14ac:dyDescent="0.3">
      <c r="A21" s="1" t="str">
        <f>'Victor Oladipo'!A21</f>
        <v>@ CHI</v>
      </c>
      <c r="B21">
        <v>6</v>
      </c>
      <c r="C21">
        <v>3</v>
      </c>
      <c r="D21">
        <v>1</v>
      </c>
      <c r="E21">
        <v>0</v>
      </c>
      <c r="F21">
        <v>0</v>
      </c>
      <c r="G21">
        <v>0</v>
      </c>
      <c r="H21">
        <v>2</v>
      </c>
      <c r="I21">
        <v>5</v>
      </c>
      <c r="J21">
        <v>2</v>
      </c>
      <c r="K21">
        <v>3</v>
      </c>
      <c r="L21">
        <v>0</v>
      </c>
      <c r="M21">
        <v>0</v>
      </c>
      <c r="N21">
        <v>1</v>
      </c>
      <c r="O21">
        <v>0</v>
      </c>
      <c r="P21">
        <v>-1</v>
      </c>
      <c r="Q21" s="2">
        <f t="shared" si="0"/>
        <v>0.4</v>
      </c>
      <c r="R21" s="2">
        <f t="shared" si="1"/>
        <v>0.66666666666666663</v>
      </c>
      <c r="S21" s="6" t="s">
        <v>45</v>
      </c>
      <c r="T21">
        <v>6</v>
      </c>
      <c r="U21">
        <v>8</v>
      </c>
      <c r="V21">
        <v>0</v>
      </c>
      <c r="W21" s="3">
        <f t="shared" si="2"/>
        <v>43.5075</v>
      </c>
      <c r="X21" s="4">
        <f t="shared" si="3"/>
        <v>11.1</v>
      </c>
      <c r="Y21" s="4">
        <f t="shared" si="4"/>
        <v>5.3</v>
      </c>
      <c r="Z21">
        <v>0</v>
      </c>
    </row>
    <row r="22" spans="1:26" x14ac:dyDescent="0.3">
      <c r="A22" s="1" t="str">
        <f>'Victor Oladipo'!A22</f>
        <v>@ EUR</v>
      </c>
      <c r="B22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2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 s="2">
        <f t="shared" si="0"/>
        <v>1</v>
      </c>
      <c r="R22" s="2">
        <f t="shared" si="1"/>
        <v>1</v>
      </c>
      <c r="S22" s="6" t="s">
        <v>45</v>
      </c>
      <c r="T22">
        <v>6</v>
      </c>
      <c r="U22">
        <v>5</v>
      </c>
      <c r="V22">
        <v>0</v>
      </c>
      <c r="W22" s="3">
        <f t="shared" si="2"/>
        <v>37.262833333333333</v>
      </c>
      <c r="X22" s="4">
        <f t="shared" si="3"/>
        <v>5</v>
      </c>
      <c r="Y22" s="4">
        <f t="shared" si="4"/>
        <v>4.4000000000000004</v>
      </c>
      <c r="Z22">
        <v>0</v>
      </c>
    </row>
    <row r="23" spans="1:26" x14ac:dyDescent="0.3">
      <c r="A23" s="1" t="str">
        <f>'Victor Oladipo'!A23</f>
        <v>@ RKS</v>
      </c>
      <c r="B23">
        <v>3</v>
      </c>
      <c r="C23">
        <v>0</v>
      </c>
      <c r="D23">
        <v>2</v>
      </c>
      <c r="E23">
        <v>0</v>
      </c>
      <c r="F23">
        <v>0</v>
      </c>
      <c r="G23">
        <v>0</v>
      </c>
      <c r="H23">
        <v>1</v>
      </c>
      <c r="I23">
        <v>3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-1</v>
      </c>
      <c r="Q23" s="2">
        <f t="shared" si="0"/>
        <v>0.33333333333333331</v>
      </c>
      <c r="R23" s="2">
        <f t="shared" si="1"/>
        <v>0</v>
      </c>
      <c r="S23" s="2">
        <f t="shared" si="5"/>
        <v>1</v>
      </c>
      <c r="T23">
        <v>6</v>
      </c>
      <c r="U23">
        <v>8</v>
      </c>
      <c r="V23">
        <v>0</v>
      </c>
      <c r="W23" s="3">
        <f t="shared" si="2"/>
        <v>20.621499999999997</v>
      </c>
      <c r="X23" s="4">
        <f t="shared" si="3"/>
        <v>6</v>
      </c>
      <c r="Y23" s="4">
        <f t="shared" si="4"/>
        <v>2.7</v>
      </c>
      <c r="Z23">
        <v>0</v>
      </c>
    </row>
    <row r="24" spans="1:26" x14ac:dyDescent="0.3">
      <c r="A24" s="1" t="str">
        <f>'Victor Oladipo'!A24</f>
        <v>vs AFR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</v>
      </c>
      <c r="Q24" s="2">
        <f t="shared" si="0"/>
        <v>0</v>
      </c>
      <c r="R24" s="6" t="s">
        <v>45</v>
      </c>
      <c r="S24" s="6" t="s">
        <v>45</v>
      </c>
      <c r="T24">
        <v>5</v>
      </c>
      <c r="U24">
        <v>3</v>
      </c>
      <c r="V24">
        <v>0</v>
      </c>
      <c r="W24" s="3">
        <f t="shared" si="2"/>
        <v>-13.637199999999998</v>
      </c>
      <c r="X24" s="4">
        <f t="shared" si="3"/>
        <v>2.7</v>
      </c>
      <c r="Y24" s="4">
        <f t="shared" si="4"/>
        <v>-1.0999999999999996</v>
      </c>
      <c r="Z24">
        <v>0</v>
      </c>
    </row>
    <row r="25" spans="1:26" x14ac:dyDescent="0.3">
      <c r="A25" s="1" t="str">
        <f>'Victor Oladipo'!A25</f>
        <v>@ OLD</v>
      </c>
      <c r="B25">
        <v>3</v>
      </c>
      <c r="C25">
        <v>2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1</v>
      </c>
      <c r="K25">
        <v>2</v>
      </c>
      <c r="L25">
        <v>0</v>
      </c>
      <c r="M25">
        <v>0</v>
      </c>
      <c r="N25">
        <v>0</v>
      </c>
      <c r="O25">
        <v>0</v>
      </c>
      <c r="P25">
        <v>2</v>
      </c>
      <c r="Q25" s="2">
        <f t="shared" si="0"/>
        <v>0.5</v>
      </c>
      <c r="R25" s="2">
        <f t="shared" si="1"/>
        <v>0.5</v>
      </c>
      <c r="S25" s="6" t="s">
        <v>45</v>
      </c>
      <c r="T25">
        <v>6</v>
      </c>
      <c r="U25">
        <v>3</v>
      </c>
      <c r="V25">
        <v>0</v>
      </c>
      <c r="W25" s="3">
        <f t="shared" si="2"/>
        <v>21.31516666666667</v>
      </c>
      <c r="X25" s="4">
        <f t="shared" si="3"/>
        <v>5.4</v>
      </c>
      <c r="Y25" s="4">
        <f t="shared" si="4"/>
        <v>2.6</v>
      </c>
      <c r="Z25">
        <v>0</v>
      </c>
    </row>
    <row r="26" spans="1:26" x14ac:dyDescent="0.3">
      <c r="A26" s="1" t="str">
        <f>'Victor Oladipo'!A26</f>
        <v>vs USA</v>
      </c>
      <c r="B26">
        <v>6</v>
      </c>
      <c r="C26">
        <v>1</v>
      </c>
      <c r="D26">
        <v>1</v>
      </c>
      <c r="E26">
        <v>0</v>
      </c>
      <c r="F26">
        <v>0</v>
      </c>
      <c r="G26">
        <v>0</v>
      </c>
      <c r="H26">
        <v>2</v>
      </c>
      <c r="I26">
        <v>4</v>
      </c>
      <c r="J26">
        <v>2</v>
      </c>
      <c r="K26">
        <v>2</v>
      </c>
      <c r="L26">
        <v>0</v>
      </c>
      <c r="M26">
        <v>0</v>
      </c>
      <c r="N26">
        <v>0</v>
      </c>
      <c r="O26">
        <v>0</v>
      </c>
      <c r="P26">
        <v>6</v>
      </c>
      <c r="Q26" s="2">
        <f t="shared" si="0"/>
        <v>0.5</v>
      </c>
      <c r="R26" s="2">
        <f t="shared" si="1"/>
        <v>1</v>
      </c>
      <c r="S26" s="6" t="s">
        <v>45</v>
      </c>
      <c r="T26">
        <v>8</v>
      </c>
      <c r="U26">
        <v>8</v>
      </c>
      <c r="V26">
        <v>0</v>
      </c>
      <c r="W26" s="3">
        <f t="shared" si="2"/>
        <v>30.792250000000003</v>
      </c>
      <c r="X26" s="4">
        <f t="shared" si="3"/>
        <v>8.6999999999999993</v>
      </c>
      <c r="Y26" s="4">
        <f t="shared" si="4"/>
        <v>5</v>
      </c>
      <c r="Z26">
        <v>0</v>
      </c>
    </row>
    <row r="27" spans="1:26" x14ac:dyDescent="0.3">
      <c r="A27" s="1" t="str">
        <f>'Victor Oladipo'!A27</f>
        <v>@ SPA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2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6</v>
      </c>
      <c r="Q27" s="2">
        <f t="shared" si="0"/>
        <v>0.5</v>
      </c>
      <c r="R27" s="2">
        <f t="shared" si="1"/>
        <v>0</v>
      </c>
      <c r="S27" s="6" t="s">
        <v>45</v>
      </c>
      <c r="T27">
        <v>6</v>
      </c>
      <c r="U27">
        <v>2</v>
      </c>
      <c r="V27">
        <v>0</v>
      </c>
      <c r="W27" s="3">
        <f t="shared" si="2"/>
        <v>7.7866666666666662</v>
      </c>
      <c r="X27" s="4">
        <f t="shared" si="3"/>
        <v>2</v>
      </c>
      <c r="Y27" s="4">
        <f t="shared" si="4"/>
        <v>1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3.3846153846153846</v>
      </c>
      <c r="C47" s="4">
        <f t="shared" ref="C47:P47" si="6">AVERAGE(C2:C46)</f>
        <v>0.88461538461538458</v>
      </c>
      <c r="D47" s="4">
        <f t="shared" si="6"/>
        <v>0.73076923076923073</v>
      </c>
      <c r="E47" s="4">
        <f t="shared" si="6"/>
        <v>0</v>
      </c>
      <c r="F47" s="4">
        <f t="shared" si="6"/>
        <v>0.19230769230769232</v>
      </c>
      <c r="G47" s="4">
        <f t="shared" si="6"/>
        <v>0.11538461538461539</v>
      </c>
      <c r="H47" s="4">
        <f t="shared" si="6"/>
        <v>1.3076923076923077</v>
      </c>
      <c r="I47" s="4">
        <f t="shared" si="6"/>
        <v>2.9230769230769229</v>
      </c>
      <c r="J47" s="4">
        <f t="shared" si="6"/>
        <v>0.65384615384615385</v>
      </c>
      <c r="K47" s="4">
        <f t="shared" si="6"/>
        <v>1.1923076923076923</v>
      </c>
      <c r="L47" s="4">
        <f t="shared" si="6"/>
        <v>0.11538461538461539</v>
      </c>
      <c r="M47" s="4">
        <f t="shared" si="6"/>
        <v>0.11538461538461539</v>
      </c>
      <c r="N47" s="4">
        <f t="shared" si="6"/>
        <v>7.6923076923076927E-2</v>
      </c>
      <c r="O47" s="4">
        <f t="shared" si="6"/>
        <v>0.15384615384615385</v>
      </c>
      <c r="P47" s="4">
        <f t="shared" si="6"/>
        <v>-0.76923076923076927</v>
      </c>
      <c r="Q47" s="2">
        <f>SUM(H2:H46)/SUM(I2:I46)</f>
        <v>0.44736842105263158</v>
      </c>
      <c r="R47" s="2">
        <f>SUM(J2:J46)/SUM(K2:K46)</f>
        <v>0.54838709677419351</v>
      </c>
      <c r="S47" s="2">
        <f>SUM(L2:L46)/SUM(M2:M46)</f>
        <v>1</v>
      </c>
      <c r="T47" s="4">
        <f t="shared" ref="T47:V47" si="7">AVERAGE(T2:T46)</f>
        <v>7</v>
      </c>
      <c r="U47" s="4">
        <f t="shared" si="7"/>
        <v>5.0384615384615383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18.574461538461538</v>
      </c>
      <c r="X47" s="4">
        <f t="shared" ref="X47" si="8">B47+(C47*1.2)+(D47*1.5)+(E47*3)+(F47*3)-G47</f>
        <v>6.0038461538461538</v>
      </c>
      <c r="Y47" s="4">
        <f t="shared" ref="Y47" si="9">B47+0.4*H47-0.7*I47-0.4*(M47-L47)+0.7*N47+0.3*(C47-N47)+F47+D47*0.7+0.7*E47-0.4*O47-G47</f>
        <v>2.6846153846153844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88</v>
      </c>
      <c r="C49">
        <f t="shared" ref="C49:P49" si="10">SUM(C2:C46)</f>
        <v>23</v>
      </c>
      <c r="D49">
        <f t="shared" si="10"/>
        <v>19</v>
      </c>
      <c r="E49">
        <f t="shared" si="10"/>
        <v>0</v>
      </c>
      <c r="F49">
        <f t="shared" si="10"/>
        <v>5</v>
      </c>
      <c r="G49">
        <f t="shared" si="10"/>
        <v>3</v>
      </c>
      <c r="H49">
        <f t="shared" si="10"/>
        <v>34</v>
      </c>
      <c r="I49">
        <f t="shared" si="10"/>
        <v>76</v>
      </c>
      <c r="J49">
        <f t="shared" si="10"/>
        <v>17</v>
      </c>
      <c r="K49">
        <f t="shared" si="10"/>
        <v>31</v>
      </c>
      <c r="L49">
        <f t="shared" si="10"/>
        <v>3</v>
      </c>
      <c r="M49">
        <f t="shared" si="10"/>
        <v>3</v>
      </c>
      <c r="N49">
        <f t="shared" si="10"/>
        <v>2</v>
      </c>
      <c r="O49">
        <f t="shared" si="10"/>
        <v>4</v>
      </c>
      <c r="P49">
        <f t="shared" si="10"/>
        <v>-20</v>
      </c>
      <c r="T49">
        <f>SUM(T2:T46)</f>
        <v>182</v>
      </c>
      <c r="U49">
        <f>SUM(U2:U46)</f>
        <v>131</v>
      </c>
      <c r="V49">
        <f>SUM(V2:V46)</f>
        <v>0</v>
      </c>
      <c r="X49" s="4">
        <f>SUM(X2:X46)</f>
        <v>156.1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3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2</v>
      </c>
      <c r="Q2" s="2">
        <f t="shared" ref="Q2:Q46" si="0">H2/I2</f>
        <v>1</v>
      </c>
      <c r="R2" s="6" t="s">
        <v>45</v>
      </c>
      <c r="S2" s="2">
        <f>L2/M2</f>
        <v>0.5</v>
      </c>
      <c r="T2">
        <v>7</v>
      </c>
      <c r="U2">
        <v>3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8.3952857142857127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1.3000000000000003</v>
      </c>
      <c r="Z2">
        <v>0</v>
      </c>
    </row>
    <row r="3" spans="1:26" x14ac:dyDescent="0.3">
      <c r="A3" s="1" t="str">
        <f>'Victor Oladipo'!A3</f>
        <v>@ DEF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-3</v>
      </c>
      <c r="Q3" s="6" t="s">
        <v>45</v>
      </c>
      <c r="R3" s="6" t="s">
        <v>45</v>
      </c>
      <c r="S3" s="6" t="s">
        <v>45</v>
      </c>
      <c r="T3">
        <v>7</v>
      </c>
      <c r="U3">
        <v>3</v>
      </c>
      <c r="V3">
        <v>0</v>
      </c>
      <c r="W3" s="3">
        <f t="shared" si="1"/>
        <v>4.9538571428571432</v>
      </c>
      <c r="X3" s="4">
        <f t="shared" si="2"/>
        <v>1.5</v>
      </c>
      <c r="Y3" s="4">
        <f t="shared" si="3"/>
        <v>0.7</v>
      </c>
      <c r="Z3">
        <v>0</v>
      </c>
    </row>
    <row r="4" spans="1:26" x14ac:dyDescent="0.3">
      <c r="A4" s="1" t="str">
        <f>'Victor Oladipo'!A4</f>
        <v>vs OCE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-5</v>
      </c>
      <c r="Q4" s="6" t="s">
        <v>45</v>
      </c>
      <c r="R4" s="6" t="s">
        <v>45</v>
      </c>
      <c r="S4" s="6" t="s">
        <v>45</v>
      </c>
      <c r="T4">
        <v>7</v>
      </c>
      <c r="U4">
        <v>0</v>
      </c>
      <c r="V4">
        <v>0</v>
      </c>
      <c r="W4" s="3">
        <f t="shared" si="1"/>
        <v>-2.4534285714285713</v>
      </c>
      <c r="X4" s="4">
        <f t="shared" si="2"/>
        <v>0</v>
      </c>
      <c r="Y4" s="4">
        <f t="shared" si="3"/>
        <v>-0.4</v>
      </c>
      <c r="Z4">
        <v>0</v>
      </c>
    </row>
    <row r="5" spans="1:26" x14ac:dyDescent="0.3">
      <c r="A5" s="1" t="str">
        <f>'Victor Oladipo'!A5</f>
        <v>@ FRA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</v>
      </c>
      <c r="Q5" s="6" t="s">
        <v>45</v>
      </c>
      <c r="R5" s="6" t="s">
        <v>45</v>
      </c>
      <c r="S5" s="6" t="s">
        <v>45</v>
      </c>
      <c r="T5">
        <v>3</v>
      </c>
      <c r="U5">
        <v>2</v>
      </c>
      <c r="V5">
        <v>0</v>
      </c>
      <c r="W5" s="3">
        <f t="shared" si="1"/>
        <v>11.558999999999999</v>
      </c>
      <c r="X5" s="4">
        <f t="shared" si="2"/>
        <v>1.5</v>
      </c>
      <c r="Y5" s="4">
        <f t="shared" si="3"/>
        <v>0.7</v>
      </c>
      <c r="Z5">
        <v>0</v>
      </c>
    </row>
    <row r="6" spans="1:26" x14ac:dyDescent="0.3">
      <c r="A6" s="1" t="str">
        <f>'Victor Oladipo'!A6</f>
        <v>vs CHI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-5</v>
      </c>
      <c r="Q6" s="6" t="s">
        <v>45</v>
      </c>
      <c r="R6" s="6" t="s">
        <v>45</v>
      </c>
      <c r="S6" s="6" t="s">
        <v>45</v>
      </c>
      <c r="T6">
        <v>3</v>
      </c>
      <c r="U6">
        <v>2</v>
      </c>
      <c r="V6">
        <v>0</v>
      </c>
      <c r="W6" s="3">
        <f t="shared" si="1"/>
        <v>11.558999999999999</v>
      </c>
      <c r="X6" s="4">
        <f t="shared" si="2"/>
        <v>1.5</v>
      </c>
      <c r="Y6" s="4">
        <f t="shared" si="3"/>
        <v>0.7</v>
      </c>
      <c r="Z6">
        <v>0</v>
      </c>
    </row>
    <row r="7" spans="1:26" x14ac:dyDescent="0.3">
      <c r="A7" s="1" t="str">
        <f>'Victor Oladipo'!A7</f>
        <v>vs EUR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-7</v>
      </c>
      <c r="Q7" s="6" t="s">
        <v>45</v>
      </c>
      <c r="R7" s="6" t="s">
        <v>45</v>
      </c>
      <c r="S7" s="6" t="s">
        <v>45</v>
      </c>
      <c r="T7">
        <v>6</v>
      </c>
      <c r="U7">
        <v>3</v>
      </c>
      <c r="V7">
        <v>0</v>
      </c>
      <c r="W7" s="3">
        <f t="shared" si="1"/>
        <v>5.7794999999999996</v>
      </c>
      <c r="X7" s="4">
        <f t="shared" si="2"/>
        <v>1.5</v>
      </c>
      <c r="Y7" s="4">
        <f t="shared" si="3"/>
        <v>0.7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-2</v>
      </c>
      <c r="Q8" s="2">
        <f t="shared" si="0"/>
        <v>1</v>
      </c>
      <c r="R8" s="6" t="s">
        <v>45</v>
      </c>
      <c r="S8" s="6" t="s">
        <v>45</v>
      </c>
      <c r="T8">
        <v>4</v>
      </c>
      <c r="U8">
        <v>2</v>
      </c>
      <c r="V8">
        <v>0</v>
      </c>
      <c r="W8" s="3">
        <f t="shared" si="1"/>
        <v>8.0032499999999995</v>
      </c>
      <c r="X8" s="4">
        <f t="shared" si="2"/>
        <v>1</v>
      </c>
      <c r="Y8" s="4">
        <f t="shared" si="3"/>
        <v>0.7</v>
      </c>
      <c r="Z8">
        <v>0</v>
      </c>
    </row>
    <row r="9" spans="1:26" x14ac:dyDescent="0.3">
      <c r="A9" s="1" t="str">
        <f>'Victor Oladipo'!A9</f>
        <v>@ AFR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 s="6" t="s">
        <v>45</v>
      </c>
      <c r="R9" s="6" t="s">
        <v>45</v>
      </c>
      <c r="S9" s="6" t="s">
        <v>45</v>
      </c>
      <c r="T9">
        <v>4</v>
      </c>
      <c r="U9">
        <v>0</v>
      </c>
      <c r="V9">
        <v>0</v>
      </c>
      <c r="W9" s="3">
        <f t="shared" si="1"/>
        <v>13.47425</v>
      </c>
      <c r="X9" s="4">
        <f t="shared" si="2"/>
        <v>3</v>
      </c>
      <c r="Y9" s="4">
        <f t="shared" si="3"/>
        <v>1</v>
      </c>
      <c r="Z9">
        <v>0</v>
      </c>
    </row>
    <row r="10" spans="1:26" x14ac:dyDescent="0.3">
      <c r="A10" s="1" t="str">
        <f>'Victor Oladipo'!A10</f>
        <v>vs OLD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 t="shared" si="1"/>
        <v>0</v>
      </c>
      <c r="X10" s="4">
        <f t="shared" si="2"/>
        <v>0</v>
      </c>
      <c r="Y10" s="4">
        <f t="shared" si="3"/>
        <v>0</v>
      </c>
      <c r="Z10">
        <v>0</v>
      </c>
    </row>
    <row r="11" spans="1:26" x14ac:dyDescent="0.3">
      <c r="A11" s="1" t="str">
        <f>'Victor Oladipo'!A11</f>
        <v>@ USA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-1</v>
      </c>
      <c r="Q11" s="2">
        <f t="shared" si="0"/>
        <v>0</v>
      </c>
      <c r="R11" s="6" t="s">
        <v>45</v>
      </c>
      <c r="S11" s="6" t="s">
        <v>45</v>
      </c>
      <c r="T11">
        <v>3</v>
      </c>
      <c r="U11">
        <v>0</v>
      </c>
      <c r="V11">
        <v>0</v>
      </c>
      <c r="W11" s="3">
        <f t="shared" si="1"/>
        <v>-13.063333333333333</v>
      </c>
      <c r="X11" s="4">
        <f t="shared" si="2"/>
        <v>0</v>
      </c>
      <c r="Y11" s="4">
        <f t="shared" si="3"/>
        <v>-0.7</v>
      </c>
      <c r="Z11">
        <v>0</v>
      </c>
    </row>
    <row r="12" spans="1:26" x14ac:dyDescent="0.3">
      <c r="A12" s="1" t="str">
        <f>'Victor Oladipo'!A12</f>
        <v>vs SPA</v>
      </c>
      <c r="B12">
        <v>4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</v>
      </c>
      <c r="Q12" s="2">
        <f t="shared" si="0"/>
        <v>1</v>
      </c>
      <c r="R12" s="6" t="s">
        <v>45</v>
      </c>
      <c r="S12" s="6" t="s">
        <v>45</v>
      </c>
      <c r="T12">
        <v>6</v>
      </c>
      <c r="U12">
        <v>7</v>
      </c>
      <c r="V12">
        <v>1</v>
      </c>
      <c r="W12" s="3">
        <f t="shared" si="1"/>
        <v>36.867333333333328</v>
      </c>
      <c r="X12" s="4">
        <f t="shared" si="2"/>
        <v>6.7</v>
      </c>
      <c r="Y12" s="4">
        <f t="shared" si="3"/>
        <v>4.3999999999999995</v>
      </c>
      <c r="Z12">
        <v>0</v>
      </c>
    </row>
    <row r="13" spans="1:26" x14ac:dyDescent="0.3">
      <c r="A13" s="1" t="str">
        <f>'Victor Oladipo'!A13</f>
        <v>@ 6TH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6" t="s">
        <v>45</v>
      </c>
      <c r="R13" s="6" t="s">
        <v>45</v>
      </c>
      <c r="S13" s="6" t="s">
        <v>45</v>
      </c>
      <c r="T13">
        <v>7</v>
      </c>
      <c r="U13">
        <v>0</v>
      </c>
      <c r="V13">
        <v>0</v>
      </c>
      <c r="W13" s="3">
        <f t="shared" si="1"/>
        <v>0</v>
      </c>
      <c r="X13" s="4">
        <f t="shared" si="2"/>
        <v>0</v>
      </c>
      <c r="Y13" s="4">
        <f t="shared" si="3"/>
        <v>0</v>
      </c>
      <c r="Z13">
        <v>0</v>
      </c>
    </row>
    <row r="14" spans="1:26" x14ac:dyDescent="0.3">
      <c r="A14" s="1" t="str">
        <f>'Victor Oladipo'!A14</f>
        <v>vs CAN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 s="2">
        <f t="shared" si="0"/>
        <v>0</v>
      </c>
      <c r="R14" s="6" t="s">
        <v>45</v>
      </c>
      <c r="S14" s="6" t="s">
        <v>45</v>
      </c>
      <c r="T14">
        <v>10</v>
      </c>
      <c r="U14">
        <v>0</v>
      </c>
      <c r="V14">
        <v>0</v>
      </c>
      <c r="W14" s="3">
        <f t="shared" si="1"/>
        <v>-3.9189999999999996</v>
      </c>
      <c r="X14" s="4">
        <f t="shared" si="2"/>
        <v>0</v>
      </c>
      <c r="Y14" s="4">
        <f t="shared" si="3"/>
        <v>-0.7</v>
      </c>
      <c r="Z14">
        <v>0</v>
      </c>
    </row>
    <row r="15" spans="1:26" x14ac:dyDescent="0.3">
      <c r="A15" s="1" t="str">
        <f>'Victor Oladipo'!A15</f>
        <v>@ DNK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8</v>
      </c>
      <c r="Q15" s="2">
        <f t="shared" si="0"/>
        <v>1</v>
      </c>
      <c r="R15" s="2">
        <f t="shared" ref="R15:R46" si="4">J15/K15</f>
        <v>1</v>
      </c>
      <c r="S15" s="6" t="s">
        <v>45</v>
      </c>
      <c r="T15">
        <v>7</v>
      </c>
      <c r="U15">
        <v>3</v>
      </c>
      <c r="V15">
        <v>0</v>
      </c>
      <c r="W15" s="3">
        <f t="shared" si="1"/>
        <v>19.666714285714285</v>
      </c>
      <c r="X15" s="4">
        <f t="shared" si="2"/>
        <v>3</v>
      </c>
      <c r="Y15" s="4">
        <f t="shared" si="3"/>
        <v>2.7</v>
      </c>
      <c r="Z15">
        <v>0</v>
      </c>
    </row>
    <row r="16" spans="1:26" x14ac:dyDescent="0.3">
      <c r="A16" s="1" t="str">
        <f>'Victor Oladipo'!A16</f>
        <v>vs IMP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 s="6" t="s">
        <v>45</v>
      </c>
      <c r="R16" s="6" t="s">
        <v>45</v>
      </c>
      <c r="S16" s="6" t="s">
        <v>45</v>
      </c>
      <c r="T16">
        <v>10</v>
      </c>
      <c r="U16">
        <v>0</v>
      </c>
      <c r="V16">
        <v>0</v>
      </c>
      <c r="W16" s="3">
        <f t="shared" si="1"/>
        <v>1.4707000000000001</v>
      </c>
      <c r="X16" s="4">
        <f t="shared" si="2"/>
        <v>1.2</v>
      </c>
      <c r="Y16" s="4">
        <f t="shared" si="3"/>
        <v>0.3</v>
      </c>
      <c r="Z16">
        <v>0</v>
      </c>
    </row>
    <row r="17" spans="1:26" x14ac:dyDescent="0.3">
      <c r="A17" s="1" t="str">
        <f>'Victor Oladipo'!A17</f>
        <v>@ 3PT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0</v>
      </c>
      <c r="R17" s="2">
        <f t="shared" si="4"/>
        <v>0</v>
      </c>
      <c r="S17" s="6" t="s">
        <v>45</v>
      </c>
      <c r="T17">
        <v>4</v>
      </c>
      <c r="U17">
        <v>0</v>
      </c>
      <c r="V17">
        <v>0</v>
      </c>
      <c r="W17" s="3">
        <f t="shared" si="1"/>
        <v>-23.271749999999997</v>
      </c>
      <c r="X17" s="4">
        <f t="shared" si="2"/>
        <v>-1</v>
      </c>
      <c r="Y17" s="4">
        <f t="shared" si="3"/>
        <v>-1.7</v>
      </c>
      <c r="Z17">
        <v>0</v>
      </c>
    </row>
    <row r="18" spans="1:26" x14ac:dyDescent="0.3">
      <c r="A18" s="1" t="str">
        <f>'Victor Oladipo'!A18</f>
        <v>vs DEF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</v>
      </c>
      <c r="Q18" s="2">
        <f t="shared" si="0"/>
        <v>0.5</v>
      </c>
      <c r="R18" s="6" t="s">
        <v>45</v>
      </c>
      <c r="S18" s="6" t="s">
        <v>45</v>
      </c>
      <c r="T18">
        <v>5</v>
      </c>
      <c r="U18">
        <v>2</v>
      </c>
      <c r="V18">
        <v>1</v>
      </c>
      <c r="W18" s="3">
        <f t="shared" si="1"/>
        <v>9.3439999999999994</v>
      </c>
      <c r="X18" s="4">
        <f t="shared" si="2"/>
        <v>2</v>
      </c>
      <c r="Y18" s="4">
        <f t="shared" si="3"/>
        <v>1</v>
      </c>
      <c r="Z18">
        <v>0</v>
      </c>
    </row>
    <row r="19" spans="1:26" x14ac:dyDescent="0.3">
      <c r="A19" s="1" t="str">
        <f>'Victor Oladipo'!A19</f>
        <v>@ OCE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 s="6" t="s">
        <v>45</v>
      </c>
      <c r="R19" s="6" t="s">
        <v>45</v>
      </c>
      <c r="S19" s="6" t="s">
        <v>45</v>
      </c>
      <c r="T19">
        <v>8</v>
      </c>
      <c r="U19">
        <v>4</v>
      </c>
      <c r="V19">
        <v>0</v>
      </c>
      <c r="W19" s="3">
        <f t="shared" si="1"/>
        <v>8.6692499999999999</v>
      </c>
      <c r="X19" s="4">
        <f t="shared" si="2"/>
        <v>3</v>
      </c>
      <c r="Y19" s="4">
        <f t="shared" si="3"/>
        <v>1.4</v>
      </c>
      <c r="Z19">
        <v>0</v>
      </c>
    </row>
    <row r="20" spans="1:26" x14ac:dyDescent="0.3">
      <c r="A20" s="1" t="str">
        <f>'Victor Oladipo'!A20</f>
        <v>vs FRA</v>
      </c>
      <c r="B20">
        <v>0</v>
      </c>
      <c r="C20">
        <v>0</v>
      </c>
      <c r="D20">
        <v>2</v>
      </c>
      <c r="E20">
        <v>0</v>
      </c>
      <c r="F20">
        <v>1</v>
      </c>
      <c r="G20">
        <v>0</v>
      </c>
      <c r="H20">
        <v>0</v>
      </c>
      <c r="I20">
        <v>2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3</v>
      </c>
      <c r="Q20" s="2">
        <f t="shared" si="0"/>
        <v>0</v>
      </c>
      <c r="R20" s="2">
        <f t="shared" si="4"/>
        <v>0</v>
      </c>
      <c r="S20" s="6" t="s">
        <v>45</v>
      </c>
      <c r="T20">
        <v>7</v>
      </c>
      <c r="U20">
        <v>5</v>
      </c>
      <c r="V20">
        <v>0</v>
      </c>
      <c r="W20" s="3">
        <f t="shared" si="1"/>
        <v>6.4101428571428585</v>
      </c>
      <c r="X20" s="4">
        <f t="shared" si="2"/>
        <v>6</v>
      </c>
      <c r="Y20" s="4">
        <f t="shared" si="3"/>
        <v>1</v>
      </c>
      <c r="Z20">
        <v>0</v>
      </c>
    </row>
    <row r="21" spans="1:26" x14ac:dyDescent="0.3">
      <c r="A21" s="1" t="str">
        <f>'Victor Oladipo'!A21</f>
        <v>@ CHI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 s="2">
        <f t="shared" si="0"/>
        <v>1</v>
      </c>
      <c r="R21" s="6" t="s">
        <v>45</v>
      </c>
      <c r="S21" s="6" t="s">
        <v>45</v>
      </c>
      <c r="T21">
        <v>7</v>
      </c>
      <c r="U21">
        <v>4</v>
      </c>
      <c r="V21">
        <v>1</v>
      </c>
      <c r="W21" s="3">
        <f t="shared" si="1"/>
        <v>17.226714285714284</v>
      </c>
      <c r="X21" s="4">
        <f t="shared" si="2"/>
        <v>3.5</v>
      </c>
      <c r="Y21" s="4">
        <f t="shared" si="3"/>
        <v>2.4</v>
      </c>
      <c r="Z21">
        <v>0</v>
      </c>
    </row>
    <row r="22" spans="1:26" x14ac:dyDescent="0.3">
      <c r="A22" s="1" t="str">
        <f>'Victor Oladipo'!A22</f>
        <v>@ EUR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-1</v>
      </c>
      <c r="Q22" s="2">
        <f t="shared" si="0"/>
        <v>1</v>
      </c>
      <c r="R22" s="6" t="s">
        <v>45</v>
      </c>
      <c r="S22" s="6" t="s">
        <v>45</v>
      </c>
      <c r="T22">
        <v>4</v>
      </c>
      <c r="U22">
        <v>2</v>
      </c>
      <c r="V22">
        <v>0</v>
      </c>
      <c r="W22" s="3">
        <f t="shared" si="1"/>
        <v>17.183999999999997</v>
      </c>
      <c r="X22" s="4">
        <f t="shared" si="2"/>
        <v>2</v>
      </c>
      <c r="Y22" s="4">
        <f t="shared" si="3"/>
        <v>1.2999999999999998</v>
      </c>
      <c r="Z22">
        <v>0</v>
      </c>
    </row>
    <row r="23" spans="1:26" x14ac:dyDescent="0.3">
      <c r="A23" s="1" t="str">
        <f>'Victor Oladipo'!A23</f>
        <v>@ RKS</v>
      </c>
      <c r="B23">
        <v>3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-1</v>
      </c>
      <c r="Q23" s="2">
        <f t="shared" si="0"/>
        <v>1</v>
      </c>
      <c r="R23" s="6" t="s">
        <v>45</v>
      </c>
      <c r="S23" s="2">
        <f t="shared" ref="S23:S46" si="5">L23/M23</f>
        <v>1</v>
      </c>
      <c r="T23">
        <v>6</v>
      </c>
      <c r="U23">
        <v>3</v>
      </c>
      <c r="V23">
        <v>0</v>
      </c>
      <c r="W23" s="3">
        <f t="shared" si="1"/>
        <v>24.576999999999998</v>
      </c>
      <c r="X23" s="4">
        <f t="shared" si="2"/>
        <v>4.2</v>
      </c>
      <c r="Y23" s="4">
        <f t="shared" si="3"/>
        <v>3</v>
      </c>
      <c r="Z23">
        <v>0</v>
      </c>
    </row>
    <row r="24" spans="1:26" x14ac:dyDescent="0.3">
      <c r="A24" s="1" t="str">
        <f>'Victor Oladipo'!A24</f>
        <v>vs AFR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-5</v>
      </c>
      <c r="Q24" s="6" t="s">
        <v>45</v>
      </c>
      <c r="R24" s="6" t="s">
        <v>45</v>
      </c>
      <c r="S24" s="6" t="s">
        <v>45</v>
      </c>
      <c r="T24">
        <v>6</v>
      </c>
      <c r="U24">
        <v>0</v>
      </c>
      <c r="V24">
        <v>0</v>
      </c>
      <c r="W24" s="3">
        <f t="shared" si="1"/>
        <v>-8.9828333333333337</v>
      </c>
      <c r="X24" s="4">
        <f t="shared" si="2"/>
        <v>-1</v>
      </c>
      <c r="Y24" s="4">
        <f t="shared" si="3"/>
        <v>-1</v>
      </c>
      <c r="Z24">
        <v>0</v>
      </c>
    </row>
    <row r="25" spans="1:26" x14ac:dyDescent="0.3">
      <c r="A25" s="1" t="str">
        <f>'Victor Oladipo'!A25</f>
        <v>@ OLD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-6</v>
      </c>
      <c r="Q25" s="6" t="s">
        <v>45</v>
      </c>
      <c r="R25" s="6" t="s">
        <v>45</v>
      </c>
      <c r="S25" s="6" t="s">
        <v>45</v>
      </c>
      <c r="T25">
        <v>7</v>
      </c>
      <c r="U25">
        <v>0</v>
      </c>
      <c r="V25">
        <v>0</v>
      </c>
      <c r="W25" s="3">
        <f t="shared" si="1"/>
        <v>2.101</v>
      </c>
      <c r="X25" s="4">
        <f t="shared" si="2"/>
        <v>1.2</v>
      </c>
      <c r="Y25" s="4">
        <f t="shared" si="3"/>
        <v>0.3</v>
      </c>
      <c r="Z25">
        <v>0</v>
      </c>
    </row>
    <row r="26" spans="1:26" x14ac:dyDescent="0.3">
      <c r="A26" s="1" t="str">
        <f>'Victor Oladipo'!A26</f>
        <v>vs USA</v>
      </c>
      <c r="B26">
        <v>3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2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-2</v>
      </c>
      <c r="Q26" s="2">
        <f t="shared" si="0"/>
        <v>0.5</v>
      </c>
      <c r="R26" s="2">
        <f t="shared" si="4"/>
        <v>1</v>
      </c>
      <c r="S26" s="6" t="s">
        <v>45</v>
      </c>
      <c r="T26">
        <v>6</v>
      </c>
      <c r="U26">
        <v>3</v>
      </c>
      <c r="V26">
        <v>0</v>
      </c>
      <c r="W26" s="3">
        <f t="shared" si="1"/>
        <v>7.4300000000000006</v>
      </c>
      <c r="X26" s="4">
        <f t="shared" si="2"/>
        <v>2</v>
      </c>
      <c r="Y26" s="4">
        <f t="shared" si="3"/>
        <v>1</v>
      </c>
      <c r="Z26">
        <v>0</v>
      </c>
    </row>
    <row r="27" spans="1:26" x14ac:dyDescent="0.3">
      <c r="A27" s="1" t="str">
        <f>'Victor Oladipo'!A27</f>
        <v>@ SPA</v>
      </c>
      <c r="B27">
        <v>2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 s="2">
        <f t="shared" si="0"/>
        <v>1</v>
      </c>
      <c r="R27" s="6" t="s">
        <v>45</v>
      </c>
      <c r="S27" s="6" t="s">
        <v>45</v>
      </c>
      <c r="T27">
        <v>5</v>
      </c>
      <c r="U27">
        <v>5</v>
      </c>
      <c r="V27">
        <v>0</v>
      </c>
      <c r="W27" s="3">
        <f t="shared" si="1"/>
        <v>24.117399999999996</v>
      </c>
      <c r="X27" s="4">
        <f t="shared" si="2"/>
        <v>3.5</v>
      </c>
      <c r="Y27" s="4">
        <f t="shared" si="3"/>
        <v>2.4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</v>
      </c>
      <c r="C47" s="4">
        <f t="shared" ref="C47:P47" si="6">AVERAGE(C2:C46)</f>
        <v>0.15384615384615385</v>
      </c>
      <c r="D47" s="4">
        <f t="shared" si="6"/>
        <v>0.42307692307692307</v>
      </c>
      <c r="E47" s="4">
        <f t="shared" si="6"/>
        <v>0</v>
      </c>
      <c r="F47" s="4">
        <f t="shared" si="6"/>
        <v>7.6923076923076927E-2</v>
      </c>
      <c r="G47" s="4">
        <f t="shared" si="6"/>
        <v>0.19230769230769232</v>
      </c>
      <c r="H47" s="4">
        <f t="shared" si="6"/>
        <v>0.42307692307692307</v>
      </c>
      <c r="I47" s="4">
        <f t="shared" si="6"/>
        <v>0.69230769230769229</v>
      </c>
      <c r="J47" s="4">
        <f t="shared" si="6"/>
        <v>7.6923076923076927E-2</v>
      </c>
      <c r="K47" s="4">
        <f t="shared" si="6"/>
        <v>0.19230769230769232</v>
      </c>
      <c r="L47" s="4">
        <f t="shared" si="6"/>
        <v>7.6923076923076927E-2</v>
      </c>
      <c r="M47" s="4">
        <f t="shared" si="6"/>
        <v>0.11538461538461539</v>
      </c>
      <c r="N47" s="4">
        <f t="shared" si="6"/>
        <v>0</v>
      </c>
      <c r="O47" s="4">
        <f t="shared" si="6"/>
        <v>7.6923076923076927E-2</v>
      </c>
      <c r="P47" s="4">
        <f t="shared" si="6"/>
        <v>0.69230769230769229</v>
      </c>
      <c r="Q47" s="2">
        <f>SUM(H2:H46)/SUM(I2:I46)</f>
        <v>0.61111111111111116</v>
      </c>
      <c r="R47" s="2">
        <f>SUM(J2:J46)/SUM(K2:K46)</f>
        <v>0.4</v>
      </c>
      <c r="S47" s="2">
        <f>SUM(L2:L46)/SUM(M2:M46)</f>
        <v>0.66666666666666663</v>
      </c>
      <c r="T47" s="4">
        <f t="shared" ref="T47:V47" si="7">AVERAGE(T2:T46)</f>
        <v>5.9230769230769234</v>
      </c>
      <c r="U47" s="4">
        <f t="shared" si="7"/>
        <v>2.0384615384615383</v>
      </c>
      <c r="V47" s="4">
        <f t="shared" si="7"/>
        <v>0.11538461538461539</v>
      </c>
      <c r="W47" s="3">
        <f>((H49*85.91) +(F49*53.897)+(J49*51.757)+(L49*46.845)+(E49*39.19)+(N49*39.19)+(D49*34.677)+((C49-N49)*14.707)-(O49*17.174)-((M49-L49)*20.091)-((I49-H49)*39.19)-(G49*53.897))/T49</f>
        <v>7.091097402597403</v>
      </c>
      <c r="X47" s="4">
        <f t="shared" ref="X47" si="8">B47+(C47*1.2)+(D47*1.5)+(E47*3)+(F47*3)-G47</f>
        <v>1.8576923076923075</v>
      </c>
      <c r="Y47" s="4">
        <f t="shared" ref="Y47" si="9">B47+0.4*H47-0.7*I47-0.4*(M47-L47)+0.7*N47+0.3*(C47-N47)+F47+D47*0.7+0.7*E47-0.4*O47-G47</f>
        <v>0.86538461538461564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26</v>
      </c>
      <c r="C49">
        <f t="shared" ref="C49:P49" si="10">SUM(C2:C46)</f>
        <v>4</v>
      </c>
      <c r="D49">
        <f t="shared" si="10"/>
        <v>11</v>
      </c>
      <c r="E49">
        <f t="shared" si="10"/>
        <v>0</v>
      </c>
      <c r="F49">
        <f t="shared" si="10"/>
        <v>2</v>
      </c>
      <c r="G49">
        <f t="shared" si="10"/>
        <v>5</v>
      </c>
      <c r="H49">
        <f t="shared" si="10"/>
        <v>11</v>
      </c>
      <c r="I49">
        <f t="shared" si="10"/>
        <v>18</v>
      </c>
      <c r="J49">
        <f t="shared" si="10"/>
        <v>2</v>
      </c>
      <c r="K49">
        <f t="shared" si="10"/>
        <v>5</v>
      </c>
      <c r="L49">
        <f t="shared" si="10"/>
        <v>2</v>
      </c>
      <c r="M49">
        <f t="shared" si="10"/>
        <v>3</v>
      </c>
      <c r="N49">
        <f t="shared" si="10"/>
        <v>0</v>
      </c>
      <c r="O49">
        <f t="shared" si="10"/>
        <v>2</v>
      </c>
      <c r="P49">
        <f t="shared" si="10"/>
        <v>18</v>
      </c>
      <c r="T49">
        <f>SUM(T2:T46)</f>
        <v>154</v>
      </c>
      <c r="U49">
        <f>SUM(U2:U46)</f>
        <v>53</v>
      </c>
      <c r="V49">
        <f>SUM(V2:V46)</f>
        <v>3</v>
      </c>
      <c r="X49" s="4">
        <f>SUM(X2:X46)</f>
        <v>48.300000000000004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10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'Victor Oladipo'!A2</f>
        <v>vs 3PT</v>
      </c>
      <c r="B2">
        <v>131</v>
      </c>
      <c r="C2">
        <v>51</v>
      </c>
      <c r="D2">
        <v>90</v>
      </c>
      <c r="E2">
        <v>12</v>
      </c>
      <c r="F2">
        <v>23</v>
      </c>
      <c r="G2">
        <v>17</v>
      </c>
      <c r="H2">
        <v>20</v>
      </c>
      <c r="I2">
        <v>8</v>
      </c>
      <c r="J2">
        <v>12</v>
      </c>
      <c r="K2">
        <v>48</v>
      </c>
      <c r="L2">
        <v>10</v>
      </c>
      <c r="M2">
        <v>28</v>
      </c>
      <c r="N2">
        <v>36</v>
      </c>
      <c r="O2">
        <v>11</v>
      </c>
      <c r="P2">
        <v>42</v>
      </c>
      <c r="Q2">
        <f t="shared" ref="Q2" si="0">O2+P2</f>
        <v>53</v>
      </c>
      <c r="R2">
        <v>2</v>
      </c>
      <c r="S2">
        <v>5</v>
      </c>
      <c r="T2">
        <v>10</v>
      </c>
      <c r="U2">
        <v>10</v>
      </c>
      <c r="V2">
        <v>6</v>
      </c>
      <c r="W2" s="5">
        <v>0.9328819444444445</v>
      </c>
      <c r="X2" s="2">
        <f t="shared" ref="X2" si="1">C2/D2</f>
        <v>0.56666666666666665</v>
      </c>
      <c r="Y2" s="2">
        <f t="shared" ref="Y2" si="2" xml:space="preserve"> E2/F2</f>
        <v>0.52173913043478259</v>
      </c>
      <c r="Z2" s="2">
        <f t="shared" ref="Z2" si="3">G2/H2</f>
        <v>0.85</v>
      </c>
      <c r="AA2" s="4">
        <f t="shared" ref="AA2" si="4">0.96*((D2)+(T2)+0.44*(H2)-(O2))</f>
        <v>93.887999999999991</v>
      </c>
    </row>
    <row r="3" spans="1:27" x14ac:dyDescent="0.3">
      <c r="A3" s="1" t="str">
        <f>'Victor Oladipo'!A3</f>
        <v>@ DEF</v>
      </c>
      <c r="B3">
        <v>104</v>
      </c>
      <c r="C3">
        <v>40</v>
      </c>
      <c r="D3">
        <v>74</v>
      </c>
      <c r="E3">
        <v>10</v>
      </c>
      <c r="F3">
        <v>25</v>
      </c>
      <c r="G3">
        <v>14</v>
      </c>
      <c r="H3">
        <v>17</v>
      </c>
      <c r="I3">
        <v>6</v>
      </c>
      <c r="J3">
        <v>6</v>
      </c>
      <c r="K3">
        <v>44</v>
      </c>
      <c r="L3">
        <v>8</v>
      </c>
      <c r="M3">
        <v>21</v>
      </c>
      <c r="N3">
        <v>25</v>
      </c>
      <c r="O3">
        <v>5</v>
      </c>
      <c r="P3">
        <v>33</v>
      </c>
      <c r="Q3">
        <f>O3+P3</f>
        <v>38</v>
      </c>
      <c r="R3">
        <v>6</v>
      </c>
      <c r="S3">
        <v>5</v>
      </c>
      <c r="T3">
        <v>13</v>
      </c>
      <c r="U3">
        <v>8</v>
      </c>
      <c r="V3">
        <v>12</v>
      </c>
      <c r="W3" s="5">
        <v>0.93226851851851855</v>
      </c>
      <c r="X3" s="2">
        <f t="shared" ref="X3:X46" si="5">C3/D3</f>
        <v>0.54054054054054057</v>
      </c>
      <c r="Y3" s="2">
        <f t="shared" ref="Y3:Y46" si="6" xml:space="preserve"> E3/F3</f>
        <v>0.4</v>
      </c>
      <c r="Z3" s="2">
        <f t="shared" ref="Z3:Z46" si="7">G3/H3</f>
        <v>0.82352941176470584</v>
      </c>
      <c r="AA3" s="4">
        <f t="shared" ref="AA3:AA47" si="8">0.96*((D3)+(T3)+0.44*(H3)-(O3))</f>
        <v>85.900800000000004</v>
      </c>
    </row>
    <row r="4" spans="1:27" x14ac:dyDescent="0.3">
      <c r="A4" s="1" t="str">
        <f>'Victor Oladipo'!A4</f>
        <v>vs OCE</v>
      </c>
      <c r="B4">
        <v>131</v>
      </c>
      <c r="C4">
        <v>54</v>
      </c>
      <c r="D4">
        <v>94</v>
      </c>
      <c r="E4">
        <v>12</v>
      </c>
      <c r="F4">
        <v>25</v>
      </c>
      <c r="G4">
        <v>11</v>
      </c>
      <c r="H4">
        <v>11</v>
      </c>
      <c r="I4">
        <v>10</v>
      </c>
      <c r="J4">
        <v>19</v>
      </c>
      <c r="K4">
        <v>70</v>
      </c>
      <c r="L4">
        <v>10</v>
      </c>
      <c r="M4">
        <v>23</v>
      </c>
      <c r="N4">
        <v>30</v>
      </c>
      <c r="O4">
        <v>11</v>
      </c>
      <c r="P4">
        <v>40</v>
      </c>
      <c r="Q4">
        <f t="shared" ref="Q4" si="9">O4+P4</f>
        <v>51</v>
      </c>
      <c r="R4">
        <v>3</v>
      </c>
      <c r="S4">
        <v>7</v>
      </c>
      <c r="T4">
        <v>2</v>
      </c>
      <c r="U4">
        <v>11</v>
      </c>
      <c r="V4">
        <v>8</v>
      </c>
      <c r="W4" s="5">
        <v>0.93196759259259254</v>
      </c>
      <c r="X4" s="2">
        <f t="shared" si="5"/>
        <v>0.57446808510638303</v>
      </c>
      <c r="Y4" s="2">
        <f t="shared" si="6"/>
        <v>0.48</v>
      </c>
      <c r="Z4" s="2">
        <f t="shared" si="7"/>
        <v>1</v>
      </c>
      <c r="AA4" s="4">
        <f t="shared" si="8"/>
        <v>86.246399999999994</v>
      </c>
    </row>
    <row r="5" spans="1:27" x14ac:dyDescent="0.3">
      <c r="A5" s="1" t="str">
        <f>'Victor Oladipo'!A5</f>
        <v>@ FRA</v>
      </c>
      <c r="B5">
        <v>107</v>
      </c>
      <c r="C5">
        <v>44</v>
      </c>
      <c r="D5">
        <v>81</v>
      </c>
      <c r="E5">
        <v>9</v>
      </c>
      <c r="F5">
        <v>20</v>
      </c>
      <c r="G5">
        <v>10</v>
      </c>
      <c r="H5">
        <v>12</v>
      </c>
      <c r="I5">
        <v>5</v>
      </c>
      <c r="J5">
        <v>10</v>
      </c>
      <c r="K5">
        <v>44</v>
      </c>
      <c r="L5">
        <v>4</v>
      </c>
      <c r="M5">
        <v>21</v>
      </c>
      <c r="N5">
        <v>24</v>
      </c>
      <c r="O5">
        <v>7</v>
      </c>
      <c r="P5">
        <v>30</v>
      </c>
      <c r="Q5">
        <f t="shared" ref="Q5:Q46" si="10">O5+P5</f>
        <v>37</v>
      </c>
      <c r="R5">
        <v>7</v>
      </c>
      <c r="S5">
        <v>4</v>
      </c>
      <c r="T5">
        <v>7</v>
      </c>
      <c r="U5">
        <v>14</v>
      </c>
      <c r="V5">
        <v>10</v>
      </c>
      <c r="W5" s="5">
        <v>0.9304513888888889</v>
      </c>
      <c r="X5" s="2">
        <f t="shared" si="5"/>
        <v>0.54320987654320985</v>
      </c>
      <c r="Y5" s="2">
        <f t="shared" si="6"/>
        <v>0.45</v>
      </c>
      <c r="Z5" s="2">
        <f t="shared" si="7"/>
        <v>0.83333333333333337</v>
      </c>
      <c r="AA5" s="4">
        <f t="shared" si="8"/>
        <v>82.828800000000001</v>
      </c>
    </row>
    <row r="6" spans="1:27" x14ac:dyDescent="0.3">
      <c r="A6" s="1" t="str">
        <f>'Victor Oladipo'!A6</f>
        <v>vs CHI</v>
      </c>
      <c r="B6">
        <v>122</v>
      </c>
      <c r="C6">
        <v>50</v>
      </c>
      <c r="D6">
        <v>85</v>
      </c>
      <c r="E6">
        <v>9</v>
      </c>
      <c r="F6">
        <v>24</v>
      </c>
      <c r="G6">
        <v>13</v>
      </c>
      <c r="H6">
        <v>13</v>
      </c>
      <c r="I6">
        <v>10</v>
      </c>
      <c r="J6">
        <v>18</v>
      </c>
      <c r="K6">
        <v>64</v>
      </c>
      <c r="L6">
        <v>7</v>
      </c>
      <c r="M6">
        <v>26</v>
      </c>
      <c r="N6">
        <v>33</v>
      </c>
      <c r="O6">
        <v>8</v>
      </c>
      <c r="P6">
        <v>33</v>
      </c>
      <c r="Q6">
        <f t="shared" si="10"/>
        <v>41</v>
      </c>
      <c r="R6">
        <v>5</v>
      </c>
      <c r="S6">
        <v>0</v>
      </c>
      <c r="T6">
        <v>6</v>
      </c>
      <c r="U6">
        <v>17</v>
      </c>
      <c r="V6">
        <v>11</v>
      </c>
      <c r="W6" s="5">
        <v>0.93206018518518519</v>
      </c>
      <c r="X6" s="2">
        <f t="shared" si="5"/>
        <v>0.58823529411764708</v>
      </c>
      <c r="Y6" s="2">
        <f t="shared" si="6"/>
        <v>0.375</v>
      </c>
      <c r="Z6" s="2">
        <f t="shared" si="7"/>
        <v>1</v>
      </c>
      <c r="AA6" s="4">
        <f t="shared" si="8"/>
        <v>85.171199999999999</v>
      </c>
    </row>
    <row r="7" spans="1:27" x14ac:dyDescent="0.3">
      <c r="A7" s="1" t="str">
        <f>'Victor Oladipo'!A7</f>
        <v>vs EUR</v>
      </c>
      <c r="B7">
        <v>110</v>
      </c>
      <c r="C7">
        <v>44</v>
      </c>
      <c r="D7">
        <v>86</v>
      </c>
      <c r="E7">
        <v>11</v>
      </c>
      <c r="F7">
        <v>22</v>
      </c>
      <c r="G7">
        <v>11</v>
      </c>
      <c r="H7">
        <v>15</v>
      </c>
      <c r="I7">
        <v>3</v>
      </c>
      <c r="J7">
        <v>9</v>
      </c>
      <c r="K7">
        <v>34</v>
      </c>
      <c r="L7">
        <v>6</v>
      </c>
      <c r="M7">
        <v>17</v>
      </c>
      <c r="N7">
        <v>27</v>
      </c>
      <c r="O7">
        <v>4</v>
      </c>
      <c r="P7">
        <v>30</v>
      </c>
      <c r="Q7">
        <f t="shared" si="10"/>
        <v>34</v>
      </c>
      <c r="R7">
        <v>5</v>
      </c>
      <c r="S7">
        <v>5</v>
      </c>
      <c r="T7">
        <v>8</v>
      </c>
      <c r="U7">
        <v>10</v>
      </c>
      <c r="V7">
        <v>13</v>
      </c>
      <c r="W7" s="5">
        <v>0.93236111111111108</v>
      </c>
      <c r="X7" s="2">
        <f t="shared" si="5"/>
        <v>0.51162790697674421</v>
      </c>
      <c r="Y7" s="2">
        <f t="shared" si="6"/>
        <v>0.5</v>
      </c>
      <c r="Z7" s="2">
        <f t="shared" si="7"/>
        <v>0.73333333333333328</v>
      </c>
      <c r="AA7" s="4">
        <f t="shared" si="8"/>
        <v>92.73599999999999</v>
      </c>
    </row>
    <row r="8" spans="1:27" x14ac:dyDescent="0.3">
      <c r="A8" s="1" t="str">
        <f>'Victor Oladipo'!A8</f>
        <v>vs RKS</v>
      </c>
      <c r="B8">
        <v>118</v>
      </c>
      <c r="C8">
        <v>48</v>
      </c>
      <c r="D8">
        <v>88</v>
      </c>
      <c r="E8">
        <v>7</v>
      </c>
      <c r="F8">
        <v>18</v>
      </c>
      <c r="G8">
        <v>15</v>
      </c>
      <c r="H8">
        <v>16</v>
      </c>
      <c r="I8">
        <v>4</v>
      </c>
      <c r="J8">
        <v>8</v>
      </c>
      <c r="K8">
        <v>54</v>
      </c>
      <c r="L8">
        <v>12</v>
      </c>
      <c r="M8">
        <v>23</v>
      </c>
      <c r="N8">
        <v>25</v>
      </c>
      <c r="O8">
        <v>9</v>
      </c>
      <c r="P8">
        <v>30</v>
      </c>
      <c r="Q8">
        <f t="shared" si="10"/>
        <v>39</v>
      </c>
      <c r="R8">
        <v>7</v>
      </c>
      <c r="S8">
        <v>5</v>
      </c>
      <c r="T8">
        <v>13</v>
      </c>
      <c r="U8">
        <v>11</v>
      </c>
      <c r="V8">
        <v>14</v>
      </c>
      <c r="W8" s="5">
        <v>0.93300925925925926</v>
      </c>
      <c r="X8" s="2">
        <f t="shared" si="5"/>
        <v>0.54545454545454541</v>
      </c>
      <c r="Y8" s="2">
        <f t="shared" si="6"/>
        <v>0.3888888888888889</v>
      </c>
      <c r="Z8" s="2">
        <f t="shared" si="7"/>
        <v>0.9375</v>
      </c>
      <c r="AA8" s="4">
        <f t="shared" si="8"/>
        <v>95.078400000000002</v>
      </c>
    </row>
    <row r="9" spans="1:27" x14ac:dyDescent="0.3">
      <c r="A9" s="1" t="str">
        <f>'Victor Oladipo'!A9</f>
        <v>@ AFR</v>
      </c>
      <c r="B9">
        <v>122</v>
      </c>
      <c r="C9">
        <v>53</v>
      </c>
      <c r="D9">
        <v>88</v>
      </c>
      <c r="E9">
        <v>10</v>
      </c>
      <c r="F9">
        <v>26</v>
      </c>
      <c r="G9">
        <v>6</v>
      </c>
      <c r="H9">
        <v>9</v>
      </c>
      <c r="I9">
        <v>12</v>
      </c>
      <c r="J9">
        <v>12</v>
      </c>
      <c r="K9">
        <v>62</v>
      </c>
      <c r="L9">
        <v>14</v>
      </c>
      <c r="M9">
        <v>29</v>
      </c>
      <c r="N9">
        <v>28</v>
      </c>
      <c r="O9">
        <v>9</v>
      </c>
      <c r="P9">
        <v>26</v>
      </c>
      <c r="Q9">
        <f t="shared" si="10"/>
        <v>35</v>
      </c>
      <c r="R9">
        <v>9</v>
      </c>
      <c r="S9">
        <v>1</v>
      </c>
      <c r="T9">
        <v>4</v>
      </c>
      <c r="U9">
        <v>14</v>
      </c>
      <c r="V9">
        <v>10</v>
      </c>
      <c r="W9" s="5">
        <v>0.93207175925925922</v>
      </c>
      <c r="X9" s="2">
        <f t="shared" si="5"/>
        <v>0.60227272727272729</v>
      </c>
      <c r="Y9" s="2">
        <f t="shared" si="6"/>
        <v>0.38461538461538464</v>
      </c>
      <c r="Z9" s="2">
        <f t="shared" si="7"/>
        <v>0.66666666666666663</v>
      </c>
      <c r="AA9" s="4">
        <f t="shared" si="8"/>
        <v>83.481599999999986</v>
      </c>
    </row>
    <row r="10" spans="1:27" x14ac:dyDescent="0.3">
      <c r="A10" s="1" t="str">
        <f>'Victor Oladipo'!A10</f>
        <v>vs OLD</v>
      </c>
      <c r="B10">
        <v>131</v>
      </c>
      <c r="C10">
        <v>52</v>
      </c>
      <c r="D10">
        <v>83</v>
      </c>
      <c r="E10">
        <v>12</v>
      </c>
      <c r="F10">
        <v>27</v>
      </c>
      <c r="G10">
        <v>15</v>
      </c>
      <c r="H10">
        <v>18</v>
      </c>
      <c r="I10">
        <v>10</v>
      </c>
      <c r="J10">
        <v>9</v>
      </c>
      <c r="K10">
        <v>56</v>
      </c>
      <c r="L10">
        <v>8</v>
      </c>
      <c r="M10">
        <v>23</v>
      </c>
      <c r="N10">
        <v>29</v>
      </c>
      <c r="O10">
        <v>8</v>
      </c>
      <c r="P10">
        <v>30</v>
      </c>
      <c r="Q10">
        <f t="shared" si="10"/>
        <v>38</v>
      </c>
      <c r="R10">
        <v>5</v>
      </c>
      <c r="S10">
        <v>6</v>
      </c>
      <c r="T10">
        <v>7</v>
      </c>
      <c r="U10">
        <v>14</v>
      </c>
      <c r="V10">
        <v>11</v>
      </c>
      <c r="W10" s="5">
        <v>0.93253472222222233</v>
      </c>
      <c r="X10" s="2">
        <f t="shared" si="5"/>
        <v>0.62650602409638556</v>
      </c>
      <c r="Y10" s="2">
        <f t="shared" si="6"/>
        <v>0.44444444444444442</v>
      </c>
      <c r="Z10" s="2">
        <f t="shared" si="7"/>
        <v>0.83333333333333337</v>
      </c>
      <c r="AA10" s="4">
        <f t="shared" si="8"/>
        <v>86.3232</v>
      </c>
    </row>
    <row r="11" spans="1:27" x14ac:dyDescent="0.3">
      <c r="A11" s="1" t="str">
        <f>'Victor Oladipo'!A11</f>
        <v>@ USA</v>
      </c>
      <c r="B11">
        <v>116</v>
      </c>
      <c r="C11">
        <v>47</v>
      </c>
      <c r="D11">
        <v>86</v>
      </c>
      <c r="E11">
        <v>13</v>
      </c>
      <c r="F11">
        <v>31</v>
      </c>
      <c r="G11">
        <v>9</v>
      </c>
      <c r="H11">
        <v>10</v>
      </c>
      <c r="I11">
        <v>4</v>
      </c>
      <c r="J11">
        <v>9</v>
      </c>
      <c r="K11">
        <v>52</v>
      </c>
      <c r="L11">
        <v>11</v>
      </c>
      <c r="M11">
        <v>23</v>
      </c>
      <c r="N11">
        <v>27</v>
      </c>
      <c r="O11">
        <v>8</v>
      </c>
      <c r="P11">
        <v>28</v>
      </c>
      <c r="Q11">
        <f t="shared" si="10"/>
        <v>36</v>
      </c>
      <c r="R11">
        <v>5</v>
      </c>
      <c r="S11">
        <v>6</v>
      </c>
      <c r="T11">
        <v>3</v>
      </c>
      <c r="U11">
        <v>15</v>
      </c>
      <c r="V11">
        <v>12</v>
      </c>
      <c r="W11" s="5">
        <v>0.93150462962962965</v>
      </c>
      <c r="X11" s="2">
        <f t="shared" si="5"/>
        <v>0.54651162790697672</v>
      </c>
      <c r="Y11" s="2">
        <f t="shared" si="6"/>
        <v>0.41935483870967744</v>
      </c>
      <c r="Z11" s="2">
        <f t="shared" si="7"/>
        <v>0.9</v>
      </c>
      <c r="AA11" s="4">
        <f t="shared" si="8"/>
        <v>81.984000000000009</v>
      </c>
    </row>
    <row r="12" spans="1:27" x14ac:dyDescent="0.3">
      <c r="A12" s="1" t="str">
        <f>'Victor Oladipo'!A12</f>
        <v>vs SPA</v>
      </c>
      <c r="B12">
        <v>120</v>
      </c>
      <c r="C12">
        <v>50</v>
      </c>
      <c r="D12">
        <v>88</v>
      </c>
      <c r="E12">
        <v>11</v>
      </c>
      <c r="F12">
        <v>27</v>
      </c>
      <c r="G12">
        <v>9</v>
      </c>
      <c r="H12">
        <v>9</v>
      </c>
      <c r="I12">
        <v>11</v>
      </c>
      <c r="J12">
        <v>25</v>
      </c>
      <c r="K12">
        <v>62</v>
      </c>
      <c r="L12">
        <v>4</v>
      </c>
      <c r="M12">
        <v>35</v>
      </c>
      <c r="N12">
        <v>28</v>
      </c>
      <c r="O12">
        <v>5</v>
      </c>
      <c r="P12">
        <v>29</v>
      </c>
      <c r="Q12">
        <f t="shared" si="10"/>
        <v>34</v>
      </c>
      <c r="R12">
        <v>10</v>
      </c>
      <c r="S12">
        <v>8</v>
      </c>
      <c r="T12">
        <v>5</v>
      </c>
      <c r="U12">
        <v>21</v>
      </c>
      <c r="V12">
        <v>11</v>
      </c>
      <c r="W12" s="5">
        <v>0.9320949074074073</v>
      </c>
      <c r="X12" s="2">
        <f t="shared" si="5"/>
        <v>0.56818181818181823</v>
      </c>
      <c r="Y12" s="2">
        <f t="shared" si="6"/>
        <v>0.40740740740740738</v>
      </c>
      <c r="Z12" s="2">
        <f t="shared" si="7"/>
        <v>1</v>
      </c>
      <c r="AA12" s="4">
        <f t="shared" si="8"/>
        <v>88.281599999999997</v>
      </c>
    </row>
    <row r="13" spans="1:27" x14ac:dyDescent="0.3">
      <c r="A13" s="1" t="str">
        <f>'Victor Oladipo'!A13</f>
        <v>@ 6TH</v>
      </c>
      <c r="B13">
        <v>130</v>
      </c>
      <c r="C13">
        <v>54</v>
      </c>
      <c r="D13">
        <v>84</v>
      </c>
      <c r="E13">
        <v>8</v>
      </c>
      <c r="F13">
        <v>17</v>
      </c>
      <c r="G13">
        <v>14</v>
      </c>
      <c r="H13">
        <v>15</v>
      </c>
      <c r="I13">
        <v>10</v>
      </c>
      <c r="J13">
        <v>15</v>
      </c>
      <c r="K13">
        <v>70</v>
      </c>
      <c r="L13">
        <v>10</v>
      </c>
      <c r="M13">
        <v>15</v>
      </c>
      <c r="N13">
        <v>27</v>
      </c>
      <c r="O13">
        <v>8</v>
      </c>
      <c r="P13">
        <v>30</v>
      </c>
      <c r="Q13">
        <f t="shared" si="10"/>
        <v>38</v>
      </c>
      <c r="R13">
        <v>7</v>
      </c>
      <c r="S13">
        <v>10</v>
      </c>
      <c r="T13">
        <v>6</v>
      </c>
      <c r="U13">
        <v>10</v>
      </c>
      <c r="V13">
        <v>8</v>
      </c>
      <c r="W13" s="5">
        <v>0.93131944444444448</v>
      </c>
      <c r="X13" s="2">
        <f t="shared" si="5"/>
        <v>0.6428571428571429</v>
      </c>
      <c r="Y13" s="2">
        <f t="shared" si="6"/>
        <v>0.47058823529411764</v>
      </c>
      <c r="Z13" s="2">
        <f t="shared" si="7"/>
        <v>0.93333333333333335</v>
      </c>
      <c r="AA13" s="4">
        <f t="shared" si="8"/>
        <v>85.055999999999997</v>
      </c>
    </row>
    <row r="14" spans="1:27" x14ac:dyDescent="0.3">
      <c r="A14" s="1" t="str">
        <f>'Victor Oladipo'!A14</f>
        <v>vs CAN</v>
      </c>
      <c r="B14">
        <v>127</v>
      </c>
      <c r="C14">
        <v>53</v>
      </c>
      <c r="D14">
        <v>77</v>
      </c>
      <c r="E14">
        <v>12</v>
      </c>
      <c r="F14">
        <v>17</v>
      </c>
      <c r="G14">
        <v>9</v>
      </c>
      <c r="H14">
        <v>14</v>
      </c>
      <c r="I14">
        <v>6</v>
      </c>
      <c r="J14">
        <v>15</v>
      </c>
      <c r="K14">
        <v>48</v>
      </c>
      <c r="L14">
        <v>6</v>
      </c>
      <c r="M14">
        <v>24</v>
      </c>
      <c r="N14">
        <v>31</v>
      </c>
      <c r="O14">
        <v>6</v>
      </c>
      <c r="P14">
        <v>33</v>
      </c>
      <c r="Q14">
        <f t="shared" si="10"/>
        <v>39</v>
      </c>
      <c r="R14">
        <v>6</v>
      </c>
      <c r="S14">
        <v>8</v>
      </c>
      <c r="T14">
        <v>13</v>
      </c>
      <c r="U14">
        <v>17</v>
      </c>
      <c r="V14">
        <v>9</v>
      </c>
      <c r="W14" s="5">
        <v>0.93119212962962961</v>
      </c>
      <c r="X14" s="2">
        <f t="shared" si="5"/>
        <v>0.68831168831168832</v>
      </c>
      <c r="Y14" s="2">
        <f t="shared" si="6"/>
        <v>0.70588235294117652</v>
      </c>
      <c r="Z14" s="2">
        <f t="shared" si="7"/>
        <v>0.6428571428571429</v>
      </c>
      <c r="AA14" s="4">
        <f t="shared" si="8"/>
        <v>86.553599999999989</v>
      </c>
    </row>
    <row r="15" spans="1:27" x14ac:dyDescent="0.3">
      <c r="A15" s="1" t="str">
        <f>'Victor Oladipo'!A15</f>
        <v>@ DNK</v>
      </c>
      <c r="B15">
        <v>130</v>
      </c>
      <c r="C15">
        <v>51</v>
      </c>
      <c r="D15">
        <v>90</v>
      </c>
      <c r="E15">
        <v>13</v>
      </c>
      <c r="F15">
        <v>22</v>
      </c>
      <c r="G15">
        <v>15</v>
      </c>
      <c r="H15">
        <v>16</v>
      </c>
      <c r="I15">
        <v>6</v>
      </c>
      <c r="J15">
        <v>9</v>
      </c>
      <c r="K15">
        <v>58</v>
      </c>
      <c r="L15">
        <v>11</v>
      </c>
      <c r="M15">
        <v>33</v>
      </c>
      <c r="N15">
        <v>34</v>
      </c>
      <c r="O15">
        <v>11</v>
      </c>
      <c r="P15">
        <v>35</v>
      </c>
      <c r="Q15">
        <f t="shared" si="10"/>
        <v>46</v>
      </c>
      <c r="R15">
        <v>5</v>
      </c>
      <c r="S15">
        <v>10</v>
      </c>
      <c r="T15">
        <v>10</v>
      </c>
      <c r="U15">
        <v>12</v>
      </c>
      <c r="V15">
        <v>13</v>
      </c>
      <c r="W15" s="5">
        <v>0.93196759259259254</v>
      </c>
      <c r="X15" s="2">
        <f t="shared" si="5"/>
        <v>0.56666666666666665</v>
      </c>
      <c r="Y15" s="2">
        <f t="shared" si="6"/>
        <v>0.59090909090909094</v>
      </c>
      <c r="Z15" s="2">
        <f t="shared" si="7"/>
        <v>0.9375</v>
      </c>
      <c r="AA15" s="4">
        <f t="shared" si="8"/>
        <v>92.198400000000007</v>
      </c>
    </row>
    <row r="16" spans="1:27" x14ac:dyDescent="0.3">
      <c r="A16" s="1" t="str">
        <f>'Victor Oladipo'!A16</f>
        <v>vs IMP</v>
      </c>
      <c r="B16">
        <v>121</v>
      </c>
      <c r="C16">
        <v>51</v>
      </c>
      <c r="D16">
        <v>86</v>
      </c>
      <c r="E16">
        <v>4</v>
      </c>
      <c r="F16">
        <v>13</v>
      </c>
      <c r="G16">
        <v>15</v>
      </c>
      <c r="H16">
        <v>15</v>
      </c>
      <c r="I16">
        <v>14</v>
      </c>
      <c r="J16">
        <v>27</v>
      </c>
      <c r="K16">
        <v>70</v>
      </c>
      <c r="L16">
        <v>8</v>
      </c>
      <c r="M16">
        <v>28</v>
      </c>
      <c r="N16">
        <v>29</v>
      </c>
      <c r="O16">
        <v>8</v>
      </c>
      <c r="P16">
        <v>36</v>
      </c>
      <c r="Q16">
        <f t="shared" si="10"/>
        <v>44</v>
      </c>
      <c r="R16">
        <v>8</v>
      </c>
      <c r="S16">
        <v>4</v>
      </c>
      <c r="T16">
        <v>5</v>
      </c>
      <c r="U16">
        <v>19</v>
      </c>
      <c r="V16">
        <v>6</v>
      </c>
      <c r="W16" s="5">
        <v>0.93240740740740746</v>
      </c>
      <c r="X16" s="2">
        <f t="shared" si="5"/>
        <v>0.59302325581395354</v>
      </c>
      <c r="Y16" s="2">
        <f t="shared" si="6"/>
        <v>0.30769230769230771</v>
      </c>
      <c r="Z16" s="2">
        <f t="shared" si="7"/>
        <v>1</v>
      </c>
      <c r="AA16" s="4">
        <f t="shared" si="8"/>
        <v>86.015999999999991</v>
      </c>
    </row>
    <row r="17" spans="1:27" x14ac:dyDescent="0.3">
      <c r="A17" s="1" t="str">
        <f>'Victor Oladipo'!A17</f>
        <v>@ 3PT</v>
      </c>
      <c r="B17">
        <v>151</v>
      </c>
      <c r="C17">
        <v>62</v>
      </c>
      <c r="D17">
        <v>100</v>
      </c>
      <c r="E17">
        <v>14</v>
      </c>
      <c r="F17">
        <v>28</v>
      </c>
      <c r="G17">
        <v>13</v>
      </c>
      <c r="H17">
        <v>16</v>
      </c>
      <c r="I17">
        <v>11</v>
      </c>
      <c r="J17">
        <v>14</v>
      </c>
      <c r="K17">
        <v>62</v>
      </c>
      <c r="L17">
        <v>6</v>
      </c>
      <c r="M17">
        <v>22</v>
      </c>
      <c r="N17">
        <v>37</v>
      </c>
      <c r="O17">
        <v>6</v>
      </c>
      <c r="P17">
        <v>39</v>
      </c>
      <c r="Q17">
        <f t="shared" si="10"/>
        <v>45</v>
      </c>
      <c r="R17">
        <v>6</v>
      </c>
      <c r="S17">
        <v>7</v>
      </c>
      <c r="T17">
        <v>17</v>
      </c>
      <c r="U17">
        <v>11</v>
      </c>
      <c r="V17">
        <v>7</v>
      </c>
      <c r="W17" s="5">
        <v>0.93556712962962962</v>
      </c>
      <c r="X17" s="2">
        <f t="shared" si="5"/>
        <v>0.62</v>
      </c>
      <c r="Y17" s="2">
        <f t="shared" si="6"/>
        <v>0.5</v>
      </c>
      <c r="Z17" s="2">
        <f t="shared" si="7"/>
        <v>0.8125</v>
      </c>
      <c r="AA17" s="4">
        <f t="shared" si="8"/>
        <v>113.3184</v>
      </c>
    </row>
    <row r="18" spans="1:27" x14ac:dyDescent="0.3">
      <c r="A18" s="1" t="str">
        <f>'Victor Oladipo'!A18</f>
        <v>vs DEF</v>
      </c>
      <c r="B18">
        <v>115</v>
      </c>
      <c r="C18">
        <v>51</v>
      </c>
      <c r="D18">
        <v>85</v>
      </c>
      <c r="E18">
        <v>6</v>
      </c>
      <c r="F18">
        <v>16</v>
      </c>
      <c r="G18">
        <v>7</v>
      </c>
      <c r="H18">
        <v>9</v>
      </c>
      <c r="I18">
        <v>8</v>
      </c>
      <c r="J18">
        <v>17</v>
      </c>
      <c r="K18">
        <v>60</v>
      </c>
      <c r="L18">
        <v>8</v>
      </c>
      <c r="M18">
        <v>21</v>
      </c>
      <c r="N18">
        <v>26</v>
      </c>
      <c r="O18">
        <v>7</v>
      </c>
      <c r="P18">
        <v>31</v>
      </c>
      <c r="Q18">
        <f t="shared" si="10"/>
        <v>38</v>
      </c>
      <c r="R18">
        <v>6</v>
      </c>
      <c r="S18">
        <v>8</v>
      </c>
      <c r="T18">
        <v>12</v>
      </c>
      <c r="U18">
        <v>11</v>
      </c>
      <c r="V18">
        <v>15</v>
      </c>
      <c r="W18" s="5">
        <v>0.93217592592592591</v>
      </c>
      <c r="X18" s="2">
        <f t="shared" si="5"/>
        <v>0.6</v>
      </c>
      <c r="Y18" s="2">
        <f t="shared" si="6"/>
        <v>0.375</v>
      </c>
      <c r="Z18" s="2">
        <f t="shared" si="7"/>
        <v>0.77777777777777779</v>
      </c>
      <c r="AA18" s="4">
        <f t="shared" si="8"/>
        <v>90.201599999999985</v>
      </c>
    </row>
    <row r="19" spans="1:27" x14ac:dyDescent="0.3">
      <c r="A19" s="1" t="str">
        <f>'Victor Oladipo'!A19</f>
        <v>@ OCE</v>
      </c>
      <c r="B19">
        <v>125</v>
      </c>
      <c r="C19">
        <v>54</v>
      </c>
      <c r="D19">
        <v>81</v>
      </c>
      <c r="E19">
        <v>6</v>
      </c>
      <c r="F19">
        <v>15</v>
      </c>
      <c r="G19">
        <v>11</v>
      </c>
      <c r="H19">
        <v>14</v>
      </c>
      <c r="I19">
        <v>16</v>
      </c>
      <c r="J19">
        <v>18</v>
      </c>
      <c r="K19">
        <v>68</v>
      </c>
      <c r="L19">
        <v>8</v>
      </c>
      <c r="M19">
        <v>29</v>
      </c>
      <c r="N19">
        <v>27</v>
      </c>
      <c r="O19">
        <v>10</v>
      </c>
      <c r="P19">
        <v>31</v>
      </c>
      <c r="Q19">
        <f t="shared" si="10"/>
        <v>41</v>
      </c>
      <c r="R19">
        <v>7</v>
      </c>
      <c r="S19">
        <v>5</v>
      </c>
      <c r="T19">
        <v>6</v>
      </c>
      <c r="U19">
        <v>16</v>
      </c>
      <c r="V19">
        <v>8</v>
      </c>
      <c r="W19" s="5">
        <v>0.93129629629629629</v>
      </c>
      <c r="X19" s="2">
        <f t="shared" si="5"/>
        <v>0.66666666666666663</v>
      </c>
      <c r="Y19" s="2">
        <f t="shared" si="6"/>
        <v>0.4</v>
      </c>
      <c r="Z19" s="2">
        <f t="shared" si="7"/>
        <v>0.7857142857142857</v>
      </c>
      <c r="AA19" s="4">
        <f t="shared" si="8"/>
        <v>79.83359999999999</v>
      </c>
    </row>
    <row r="20" spans="1:27" x14ac:dyDescent="0.3">
      <c r="A20" s="1" t="str">
        <f>'Victor Oladipo'!A20</f>
        <v>vs FRA</v>
      </c>
      <c r="B20">
        <v>132</v>
      </c>
      <c r="C20">
        <v>51</v>
      </c>
      <c r="D20">
        <v>87</v>
      </c>
      <c r="E20">
        <v>10</v>
      </c>
      <c r="F20">
        <v>24</v>
      </c>
      <c r="G20">
        <v>20</v>
      </c>
      <c r="H20">
        <v>24</v>
      </c>
      <c r="I20">
        <v>11</v>
      </c>
      <c r="J20">
        <v>24</v>
      </c>
      <c r="K20">
        <v>62</v>
      </c>
      <c r="L20">
        <v>15</v>
      </c>
      <c r="M20">
        <v>24</v>
      </c>
      <c r="N20">
        <v>30</v>
      </c>
      <c r="O20">
        <v>12</v>
      </c>
      <c r="P20">
        <v>31</v>
      </c>
      <c r="Q20">
        <f t="shared" si="10"/>
        <v>43</v>
      </c>
      <c r="R20">
        <v>10</v>
      </c>
      <c r="S20">
        <v>7</v>
      </c>
      <c r="T20">
        <v>13</v>
      </c>
      <c r="U20">
        <v>22</v>
      </c>
      <c r="V20">
        <v>12</v>
      </c>
      <c r="W20" s="5">
        <v>0.93214120370370368</v>
      </c>
      <c r="X20" s="2">
        <f t="shared" si="5"/>
        <v>0.58620689655172409</v>
      </c>
      <c r="Y20" s="2">
        <f t="shared" si="6"/>
        <v>0.41666666666666669</v>
      </c>
      <c r="Z20" s="2">
        <f t="shared" si="7"/>
        <v>0.83333333333333337</v>
      </c>
      <c r="AA20" s="4">
        <f t="shared" si="8"/>
        <v>94.617599999999996</v>
      </c>
    </row>
    <row r="21" spans="1:27" x14ac:dyDescent="0.3">
      <c r="A21" s="1" t="str">
        <f>'Victor Oladipo'!A21</f>
        <v>@ CHI</v>
      </c>
      <c r="B21">
        <v>129</v>
      </c>
      <c r="C21">
        <v>55</v>
      </c>
      <c r="D21">
        <v>89</v>
      </c>
      <c r="E21">
        <v>11</v>
      </c>
      <c r="F21">
        <v>20</v>
      </c>
      <c r="G21">
        <v>8</v>
      </c>
      <c r="H21">
        <v>9</v>
      </c>
      <c r="I21">
        <v>14</v>
      </c>
      <c r="J21">
        <v>21</v>
      </c>
      <c r="K21">
        <v>72</v>
      </c>
      <c r="L21">
        <v>8</v>
      </c>
      <c r="M21">
        <v>25</v>
      </c>
      <c r="N21">
        <v>29</v>
      </c>
      <c r="O21">
        <v>8</v>
      </c>
      <c r="P21">
        <v>35</v>
      </c>
      <c r="Q21">
        <f t="shared" si="10"/>
        <v>43</v>
      </c>
      <c r="R21">
        <v>4</v>
      </c>
      <c r="S21">
        <v>5</v>
      </c>
      <c r="T21">
        <v>6</v>
      </c>
      <c r="U21">
        <v>9</v>
      </c>
      <c r="V21">
        <v>7</v>
      </c>
      <c r="W21" s="5">
        <v>0.93086805555555552</v>
      </c>
      <c r="X21" s="2">
        <f t="shared" si="5"/>
        <v>0.6179775280898876</v>
      </c>
      <c r="Y21" s="2">
        <f t="shared" si="6"/>
        <v>0.55000000000000004</v>
      </c>
      <c r="Z21" s="2">
        <f t="shared" si="7"/>
        <v>0.88888888888888884</v>
      </c>
      <c r="AA21" s="4">
        <f t="shared" si="8"/>
        <v>87.321599999999989</v>
      </c>
    </row>
    <row r="22" spans="1:27" x14ac:dyDescent="0.3">
      <c r="A22" s="1" t="str">
        <f>'Victor Oladipo'!A22</f>
        <v>@ EUR</v>
      </c>
      <c r="B22">
        <v>160</v>
      </c>
      <c r="C22">
        <v>68</v>
      </c>
      <c r="D22">
        <v>117</v>
      </c>
      <c r="E22">
        <v>9</v>
      </c>
      <c r="F22">
        <v>16</v>
      </c>
      <c r="G22">
        <v>15</v>
      </c>
      <c r="H22">
        <v>16</v>
      </c>
      <c r="I22">
        <v>7</v>
      </c>
      <c r="J22">
        <v>23</v>
      </c>
      <c r="K22">
        <v>76</v>
      </c>
      <c r="L22">
        <v>10</v>
      </c>
      <c r="M22">
        <v>24</v>
      </c>
      <c r="N22">
        <v>44</v>
      </c>
      <c r="O22">
        <v>8</v>
      </c>
      <c r="P22">
        <v>42</v>
      </c>
      <c r="Q22">
        <f t="shared" si="10"/>
        <v>50</v>
      </c>
      <c r="R22">
        <v>11</v>
      </c>
      <c r="S22">
        <v>10</v>
      </c>
      <c r="T22">
        <v>11</v>
      </c>
      <c r="U22">
        <v>15</v>
      </c>
      <c r="V22">
        <v>11</v>
      </c>
      <c r="W22" s="5">
        <v>0.93533564814814818</v>
      </c>
      <c r="X22" s="2">
        <f t="shared" si="5"/>
        <v>0.58119658119658124</v>
      </c>
      <c r="Y22" s="2">
        <f t="shared" si="6"/>
        <v>0.5625</v>
      </c>
      <c r="Z22" s="2">
        <f t="shared" si="7"/>
        <v>0.9375</v>
      </c>
      <c r="AA22" s="4">
        <f t="shared" si="8"/>
        <v>121.95839999999998</v>
      </c>
    </row>
    <row r="23" spans="1:27" x14ac:dyDescent="0.3">
      <c r="A23" s="1" t="str">
        <f>'Victor Oladipo'!A23</f>
        <v>@ RKS</v>
      </c>
      <c r="B23">
        <v>122</v>
      </c>
      <c r="C23">
        <v>51</v>
      </c>
      <c r="D23">
        <v>91</v>
      </c>
      <c r="E23">
        <v>9</v>
      </c>
      <c r="F23">
        <v>23</v>
      </c>
      <c r="G23">
        <v>11</v>
      </c>
      <c r="H23">
        <v>12</v>
      </c>
      <c r="I23">
        <v>8</v>
      </c>
      <c r="J23">
        <v>8</v>
      </c>
      <c r="K23">
        <v>68</v>
      </c>
      <c r="L23">
        <v>9</v>
      </c>
      <c r="M23">
        <v>25</v>
      </c>
      <c r="N23">
        <v>35</v>
      </c>
      <c r="O23">
        <v>9</v>
      </c>
      <c r="P23">
        <v>33</v>
      </c>
      <c r="Q23">
        <f t="shared" si="10"/>
        <v>42</v>
      </c>
      <c r="R23">
        <v>8</v>
      </c>
      <c r="S23">
        <v>2</v>
      </c>
      <c r="T23">
        <v>8</v>
      </c>
      <c r="U23">
        <v>16</v>
      </c>
      <c r="V23">
        <v>15</v>
      </c>
      <c r="W23" s="5">
        <v>0.93328703703703708</v>
      </c>
      <c r="X23" s="2">
        <f t="shared" si="5"/>
        <v>0.56043956043956045</v>
      </c>
      <c r="Y23" s="2">
        <f t="shared" si="6"/>
        <v>0.39130434782608697</v>
      </c>
      <c r="Z23" s="2">
        <f t="shared" si="7"/>
        <v>0.91666666666666663</v>
      </c>
      <c r="AA23" s="4">
        <f t="shared" si="8"/>
        <v>91.468800000000002</v>
      </c>
    </row>
    <row r="24" spans="1:27" x14ac:dyDescent="0.3">
      <c r="A24" s="1" t="str">
        <f>'Victor Oladipo'!A24</f>
        <v>vs AFR</v>
      </c>
      <c r="B24">
        <v>131</v>
      </c>
      <c r="C24">
        <v>52</v>
      </c>
      <c r="D24">
        <v>94</v>
      </c>
      <c r="E24">
        <v>14</v>
      </c>
      <c r="F24">
        <v>30</v>
      </c>
      <c r="G24">
        <v>13</v>
      </c>
      <c r="H24">
        <v>14</v>
      </c>
      <c r="I24">
        <v>8</v>
      </c>
      <c r="J24">
        <v>11</v>
      </c>
      <c r="K24">
        <v>54</v>
      </c>
      <c r="L24">
        <v>12</v>
      </c>
      <c r="M24">
        <v>17</v>
      </c>
      <c r="N24">
        <v>28</v>
      </c>
      <c r="O24">
        <v>5</v>
      </c>
      <c r="P24">
        <v>29</v>
      </c>
      <c r="Q24">
        <f t="shared" si="10"/>
        <v>34</v>
      </c>
      <c r="R24">
        <v>5</v>
      </c>
      <c r="S24">
        <v>1</v>
      </c>
      <c r="T24">
        <v>7</v>
      </c>
      <c r="U24">
        <v>19</v>
      </c>
      <c r="V24">
        <v>11</v>
      </c>
      <c r="W24" s="5">
        <v>0.93307870370370372</v>
      </c>
      <c r="X24" s="2">
        <f t="shared" si="5"/>
        <v>0.55319148936170215</v>
      </c>
      <c r="Y24" s="2">
        <f t="shared" si="6"/>
        <v>0.46666666666666667</v>
      </c>
      <c r="Z24" s="2">
        <f t="shared" si="7"/>
        <v>0.9285714285714286</v>
      </c>
      <c r="AA24" s="4">
        <f t="shared" si="8"/>
        <v>98.073599999999999</v>
      </c>
    </row>
    <row r="25" spans="1:27" x14ac:dyDescent="0.3">
      <c r="A25" s="1" t="str">
        <f>'Victor Oladipo'!A25</f>
        <v>@ OLD</v>
      </c>
      <c r="B25">
        <v>118</v>
      </c>
      <c r="C25">
        <v>51</v>
      </c>
      <c r="D25">
        <v>84</v>
      </c>
      <c r="E25">
        <v>9</v>
      </c>
      <c r="F25">
        <v>25</v>
      </c>
      <c r="G25">
        <v>7</v>
      </c>
      <c r="H25">
        <v>9</v>
      </c>
      <c r="I25">
        <v>8</v>
      </c>
      <c r="J25">
        <v>19</v>
      </c>
      <c r="K25">
        <v>68</v>
      </c>
      <c r="L25">
        <v>12</v>
      </c>
      <c r="M25">
        <v>23</v>
      </c>
      <c r="N25">
        <v>26</v>
      </c>
      <c r="O25">
        <v>9</v>
      </c>
      <c r="P25">
        <v>31</v>
      </c>
      <c r="Q25">
        <f t="shared" si="10"/>
        <v>40</v>
      </c>
      <c r="R25">
        <v>7</v>
      </c>
      <c r="S25">
        <v>4</v>
      </c>
      <c r="T25">
        <v>11</v>
      </c>
      <c r="U25">
        <v>12</v>
      </c>
      <c r="V25">
        <v>13</v>
      </c>
      <c r="W25" s="5">
        <v>0.93206018518518519</v>
      </c>
      <c r="X25" s="2">
        <f t="shared" si="5"/>
        <v>0.6071428571428571</v>
      </c>
      <c r="Y25" s="2">
        <f t="shared" si="6"/>
        <v>0.36</v>
      </c>
      <c r="Z25" s="2">
        <f t="shared" si="7"/>
        <v>0.77777777777777779</v>
      </c>
      <c r="AA25" s="4">
        <f t="shared" si="8"/>
        <v>86.361599999999996</v>
      </c>
    </row>
    <row r="26" spans="1:27" x14ac:dyDescent="0.3">
      <c r="A26" s="1" t="str">
        <f>'Victor Oladipo'!A26</f>
        <v>vs USA</v>
      </c>
      <c r="B26">
        <v>124</v>
      </c>
      <c r="C26">
        <v>49</v>
      </c>
      <c r="D26">
        <v>102</v>
      </c>
      <c r="E26">
        <v>16</v>
      </c>
      <c r="F26">
        <v>38</v>
      </c>
      <c r="G26">
        <v>10</v>
      </c>
      <c r="H26">
        <v>13</v>
      </c>
      <c r="I26">
        <v>3</v>
      </c>
      <c r="J26">
        <v>6</v>
      </c>
      <c r="K26">
        <v>46</v>
      </c>
      <c r="L26">
        <v>8</v>
      </c>
      <c r="M26">
        <v>22</v>
      </c>
      <c r="N26">
        <v>33</v>
      </c>
      <c r="O26">
        <v>12</v>
      </c>
      <c r="P26">
        <v>40</v>
      </c>
      <c r="Q26">
        <f t="shared" si="10"/>
        <v>52</v>
      </c>
      <c r="R26">
        <v>8</v>
      </c>
      <c r="S26">
        <v>11</v>
      </c>
      <c r="T26">
        <v>17</v>
      </c>
      <c r="U26">
        <v>12</v>
      </c>
      <c r="V26">
        <v>10</v>
      </c>
      <c r="W26" s="5">
        <v>0.93452546296296302</v>
      </c>
      <c r="X26" s="2">
        <f t="shared" si="5"/>
        <v>0.48039215686274511</v>
      </c>
      <c r="Y26" s="2">
        <f t="shared" si="6"/>
        <v>0.42105263157894735</v>
      </c>
      <c r="Z26" s="2">
        <f t="shared" si="7"/>
        <v>0.76923076923076927</v>
      </c>
      <c r="AA26" s="4">
        <f t="shared" si="8"/>
        <v>108.21119999999999</v>
      </c>
    </row>
    <row r="27" spans="1:27" x14ac:dyDescent="0.3">
      <c r="A27" s="1" t="str">
        <f>'Victor Oladipo'!A27</f>
        <v>@ SPA</v>
      </c>
      <c r="B27">
        <v>123</v>
      </c>
      <c r="C27">
        <v>49</v>
      </c>
      <c r="D27">
        <v>82</v>
      </c>
      <c r="E27">
        <v>12</v>
      </c>
      <c r="F27">
        <v>26</v>
      </c>
      <c r="G27">
        <v>13</v>
      </c>
      <c r="H27">
        <v>14</v>
      </c>
      <c r="I27">
        <v>8</v>
      </c>
      <c r="J27">
        <v>6</v>
      </c>
      <c r="K27">
        <v>48</v>
      </c>
      <c r="L27">
        <v>10</v>
      </c>
      <c r="M27">
        <v>25</v>
      </c>
      <c r="N27">
        <v>27</v>
      </c>
      <c r="O27">
        <v>7</v>
      </c>
      <c r="P27">
        <v>30</v>
      </c>
      <c r="Q27">
        <f t="shared" si="10"/>
        <v>37</v>
      </c>
      <c r="R27">
        <v>3</v>
      </c>
      <c r="S27">
        <v>3</v>
      </c>
      <c r="T27">
        <v>9</v>
      </c>
      <c r="U27">
        <v>9</v>
      </c>
      <c r="V27">
        <v>14</v>
      </c>
      <c r="W27" s="5">
        <v>0.93115740740740738</v>
      </c>
      <c r="X27" s="2">
        <f t="shared" si="5"/>
        <v>0.59756097560975607</v>
      </c>
      <c r="Y27" s="2">
        <f t="shared" si="6"/>
        <v>0.46153846153846156</v>
      </c>
      <c r="Z27" s="2">
        <f t="shared" si="7"/>
        <v>0.9285714285714286</v>
      </c>
      <c r="AA27" s="4">
        <f t="shared" si="8"/>
        <v>86.553599999999989</v>
      </c>
    </row>
    <row r="28" spans="1:27" x14ac:dyDescent="0.3">
      <c r="A28" s="1">
        <f>'Victor Oladipo'!A28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'Victor Oladipo'!A29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'Victor Oladipo'!A30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'Victor Oladipo'!A31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'Victor Oladipo'!A32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'Victor Oladipo'!A33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'Victor Oladipo'!A34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'Victor Oladipo'!A35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'Victor Oladipo'!A36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'Victor Oladipo'!A37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'Victor Oladipo'!A38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'Victor Oladipo'!A39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'Victor Oladipo'!A40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'Victor Oladipo'!A41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'Victor Oladipo'!A42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'Victor Oladipo'!A43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'Victor Oladipo'!A44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'Victor Oladipo'!A45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'Victor Oladipo'!A46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125</v>
      </c>
      <c r="C47" s="4">
        <f t="shared" ref="C47:I47" si="11">AVERAGE(C2:C46)</f>
        <v>51.346153846153847</v>
      </c>
      <c r="D47" s="4">
        <f t="shared" si="11"/>
        <v>88.15384615384616</v>
      </c>
      <c r="E47" s="4">
        <f t="shared" si="11"/>
        <v>10.346153846153847</v>
      </c>
      <c r="F47" s="4">
        <f t="shared" si="11"/>
        <v>23</v>
      </c>
      <c r="G47" s="4">
        <f t="shared" si="11"/>
        <v>11.961538461538462</v>
      </c>
      <c r="H47" s="4">
        <f t="shared" si="11"/>
        <v>13.846153846153847</v>
      </c>
      <c r="I47" s="4">
        <f t="shared" si="11"/>
        <v>8.5</v>
      </c>
      <c r="J47" s="4">
        <f t="shared" ref="J47:W47" si="12">AVERAGE(J2:J46)</f>
        <v>14.23076923076923</v>
      </c>
      <c r="K47" s="4">
        <f t="shared" si="12"/>
        <v>58.46153846153846</v>
      </c>
      <c r="L47" s="4">
        <f t="shared" si="12"/>
        <v>9.0384615384615383</v>
      </c>
      <c r="M47" s="4">
        <f t="shared" si="12"/>
        <v>24.076923076923077</v>
      </c>
      <c r="N47" s="4">
        <f t="shared" si="12"/>
        <v>29.807692307692307</v>
      </c>
      <c r="O47" s="4">
        <f t="shared" si="12"/>
        <v>8.115384615384615</v>
      </c>
      <c r="P47" s="4">
        <f t="shared" si="12"/>
        <v>32.96153846153846</v>
      </c>
      <c r="Q47" s="4">
        <f t="shared" si="12"/>
        <v>23.733333333333334</v>
      </c>
      <c r="R47" s="4">
        <f t="shared" si="12"/>
        <v>6.3461538461538458</v>
      </c>
      <c r="S47" s="4">
        <f t="shared" si="12"/>
        <v>5.6538461538461542</v>
      </c>
      <c r="T47" s="4">
        <f t="shared" si="12"/>
        <v>8.8076923076923084</v>
      </c>
      <c r="U47" s="4">
        <f t="shared" si="12"/>
        <v>13.653846153846153</v>
      </c>
      <c r="V47" s="4">
        <f t="shared" si="12"/>
        <v>10.653846153846153</v>
      </c>
      <c r="W47" s="5">
        <f t="shared" si="12"/>
        <v>0.93236867877492879</v>
      </c>
      <c r="X47" s="2">
        <f>SUM(C2:C46)/SUM(D2:D46)</f>
        <v>0.58246073298429324</v>
      </c>
      <c r="Y47" s="2">
        <f>SUM(E2:E46)/SUM(F2:F46)</f>
        <v>0.44983277591973242</v>
      </c>
      <c r="Z47" s="2">
        <f>SUM(G2:G46)/SUM(H2:H46)</f>
        <v>0.86388888888888893</v>
      </c>
      <c r="AA47" s="4">
        <f t="shared" si="8"/>
        <v>91.140923076923087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3250</v>
      </c>
      <c r="C49">
        <f t="shared" ref="C49:I49" si="13">SUM(C2:C46)</f>
        <v>1335</v>
      </c>
      <c r="D49">
        <f t="shared" si="13"/>
        <v>2292</v>
      </c>
      <c r="E49">
        <f t="shared" si="13"/>
        <v>269</v>
      </c>
      <c r="F49">
        <f t="shared" si="13"/>
        <v>598</v>
      </c>
      <c r="G49">
        <f t="shared" si="13"/>
        <v>311</v>
      </c>
      <c r="H49">
        <f t="shared" si="13"/>
        <v>360</v>
      </c>
      <c r="I49">
        <f t="shared" si="13"/>
        <v>221</v>
      </c>
      <c r="J49">
        <f t="shared" ref="J49:V49" si="14">SUM(J2:J46)</f>
        <v>370</v>
      </c>
      <c r="K49">
        <f t="shared" si="14"/>
        <v>1520</v>
      </c>
      <c r="L49">
        <f t="shared" si="14"/>
        <v>235</v>
      </c>
      <c r="M49">
        <f t="shared" si="14"/>
        <v>626</v>
      </c>
      <c r="N49">
        <f t="shared" si="14"/>
        <v>775</v>
      </c>
      <c r="O49">
        <f t="shared" si="14"/>
        <v>211</v>
      </c>
      <c r="P49">
        <f t="shared" si="14"/>
        <v>857</v>
      </c>
      <c r="Q49">
        <f t="shared" si="14"/>
        <v>1068</v>
      </c>
      <c r="R49">
        <f t="shared" si="14"/>
        <v>165</v>
      </c>
      <c r="S49">
        <f t="shared" si="14"/>
        <v>147</v>
      </c>
      <c r="T49">
        <f t="shared" si="14"/>
        <v>229</v>
      </c>
      <c r="U49">
        <f t="shared" si="14"/>
        <v>355</v>
      </c>
      <c r="V49">
        <f t="shared" si="14"/>
        <v>277</v>
      </c>
      <c r="AA49" s="4">
        <f>SUM(AA2:AA46)</f>
        <v>2369.6640000000002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1.3715024577324042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137.15024577324041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1.2699542512288902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126.99542512288902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244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4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'Victor Oladipo'!A2</f>
        <v>vs 3PT</v>
      </c>
      <c r="B2">
        <v>126</v>
      </c>
      <c r="C2">
        <v>47</v>
      </c>
      <c r="D2">
        <v>99</v>
      </c>
      <c r="E2">
        <v>26</v>
      </c>
      <c r="F2">
        <v>59</v>
      </c>
      <c r="G2">
        <v>6</v>
      </c>
      <c r="H2">
        <v>6</v>
      </c>
      <c r="I2">
        <v>2</v>
      </c>
      <c r="J2">
        <v>11</v>
      </c>
      <c r="K2">
        <v>16</v>
      </c>
      <c r="L2">
        <v>6</v>
      </c>
      <c r="M2">
        <v>38</v>
      </c>
      <c r="N2">
        <v>26</v>
      </c>
      <c r="O2">
        <v>8</v>
      </c>
      <c r="P2">
        <v>27</v>
      </c>
      <c r="Q2">
        <f t="shared" ref="Q2" si="0">O2+P2</f>
        <v>35</v>
      </c>
      <c r="R2">
        <v>6</v>
      </c>
      <c r="S2">
        <v>6</v>
      </c>
      <c r="T2">
        <v>3</v>
      </c>
      <c r="U2">
        <v>9</v>
      </c>
      <c r="V2">
        <v>14</v>
      </c>
      <c r="W2" s="5">
        <v>0.93377314814814805</v>
      </c>
      <c r="X2" s="2">
        <f t="shared" ref="X2" si="1">C2/D2</f>
        <v>0.47474747474747475</v>
      </c>
      <c r="Y2" s="2">
        <f t="shared" ref="Y2" si="2" xml:space="preserve"> E2/F2</f>
        <v>0.44067796610169491</v>
      </c>
      <c r="Z2" s="2">
        <f t="shared" ref="Z2" si="3">G2/H2</f>
        <v>1</v>
      </c>
      <c r="AA2" s="4">
        <f t="shared" ref="AA2" si="4">0.96*((D2)+(T2)+0.44*(H2)-(O2))</f>
        <v>92.7744</v>
      </c>
    </row>
    <row r="3" spans="1:27" x14ac:dyDescent="0.3">
      <c r="A3" s="1" t="str">
        <f>'Victor Oladipo'!A3</f>
        <v>@ DEF</v>
      </c>
      <c r="B3">
        <v>106</v>
      </c>
      <c r="C3">
        <v>41</v>
      </c>
      <c r="D3">
        <v>76</v>
      </c>
      <c r="E3">
        <v>10</v>
      </c>
      <c r="F3">
        <v>23</v>
      </c>
      <c r="G3">
        <v>14</v>
      </c>
      <c r="H3">
        <v>18</v>
      </c>
      <c r="I3">
        <v>8</v>
      </c>
      <c r="J3">
        <v>6</v>
      </c>
      <c r="K3">
        <v>50</v>
      </c>
      <c r="L3">
        <v>2</v>
      </c>
      <c r="M3">
        <v>22</v>
      </c>
      <c r="N3">
        <v>27</v>
      </c>
      <c r="O3">
        <v>5</v>
      </c>
      <c r="P3">
        <v>27</v>
      </c>
      <c r="Q3">
        <f>O3+P3</f>
        <v>32</v>
      </c>
      <c r="R3">
        <v>11</v>
      </c>
      <c r="S3">
        <v>3</v>
      </c>
      <c r="T3">
        <v>8</v>
      </c>
      <c r="U3">
        <v>15</v>
      </c>
      <c r="V3">
        <v>10</v>
      </c>
      <c r="W3" s="5">
        <v>0.93438657407407411</v>
      </c>
      <c r="X3" s="2">
        <f t="shared" ref="X3:X46" si="5">C3/D3</f>
        <v>0.53947368421052633</v>
      </c>
      <c r="Y3" s="2">
        <f t="shared" ref="Y3:Y46" si="6" xml:space="preserve"> E3/F3</f>
        <v>0.43478260869565216</v>
      </c>
      <c r="Z3" s="2">
        <f t="shared" ref="Z3:Z46" si="7">G3/H3</f>
        <v>0.77777777777777779</v>
      </c>
      <c r="AA3" s="4">
        <f t="shared" ref="AA3:AA47" si="8">0.96*((D3)+(T3)+0.44*(H3)-(O3))</f>
        <v>83.443200000000004</v>
      </c>
    </row>
    <row r="4" spans="1:27" x14ac:dyDescent="0.3">
      <c r="A4" s="1" t="str">
        <f>'Victor Oladipo'!A4</f>
        <v>vs OCE</v>
      </c>
      <c r="B4">
        <v>97</v>
      </c>
      <c r="C4">
        <v>40</v>
      </c>
      <c r="D4">
        <v>88</v>
      </c>
      <c r="E4">
        <v>10</v>
      </c>
      <c r="F4">
        <v>30</v>
      </c>
      <c r="G4">
        <v>7</v>
      </c>
      <c r="H4">
        <v>10</v>
      </c>
      <c r="I4">
        <v>8</v>
      </c>
      <c r="J4">
        <v>6</v>
      </c>
      <c r="K4">
        <v>38</v>
      </c>
      <c r="L4">
        <v>6</v>
      </c>
      <c r="M4">
        <v>16</v>
      </c>
      <c r="N4">
        <v>22</v>
      </c>
      <c r="O4">
        <v>6</v>
      </c>
      <c r="P4">
        <v>28</v>
      </c>
      <c r="Q4">
        <f t="shared" ref="Q4" si="9">O4+P4</f>
        <v>34</v>
      </c>
      <c r="R4">
        <v>1</v>
      </c>
      <c r="S4">
        <v>5</v>
      </c>
      <c r="T4">
        <v>5</v>
      </c>
      <c r="U4">
        <v>2</v>
      </c>
      <c r="V4">
        <v>9</v>
      </c>
      <c r="W4" s="5">
        <v>0.9346875</v>
      </c>
      <c r="X4" s="2">
        <f t="shared" si="5"/>
        <v>0.45454545454545453</v>
      </c>
      <c r="Y4" s="2">
        <f t="shared" si="6"/>
        <v>0.33333333333333331</v>
      </c>
      <c r="Z4" s="2">
        <f t="shared" si="7"/>
        <v>0.7</v>
      </c>
      <c r="AA4" s="4">
        <f t="shared" si="8"/>
        <v>87.744</v>
      </c>
    </row>
    <row r="5" spans="1:27" x14ac:dyDescent="0.3">
      <c r="A5" s="1" t="str">
        <f>'Victor Oladipo'!A5</f>
        <v>@ FRA</v>
      </c>
      <c r="B5">
        <v>102</v>
      </c>
      <c r="C5">
        <v>39</v>
      </c>
      <c r="D5">
        <v>77</v>
      </c>
      <c r="E5">
        <v>13</v>
      </c>
      <c r="F5">
        <v>24</v>
      </c>
      <c r="G5">
        <v>11</v>
      </c>
      <c r="H5">
        <v>13</v>
      </c>
      <c r="I5">
        <v>2</v>
      </c>
      <c r="J5">
        <v>2</v>
      </c>
      <c r="K5">
        <v>42</v>
      </c>
      <c r="L5">
        <v>5</v>
      </c>
      <c r="M5">
        <v>31</v>
      </c>
      <c r="N5">
        <v>19</v>
      </c>
      <c r="O5">
        <v>7</v>
      </c>
      <c r="P5">
        <v>30</v>
      </c>
      <c r="Q5">
        <f t="shared" ref="Q5:Q46" si="10">O5+P5</f>
        <v>37</v>
      </c>
      <c r="R5">
        <v>4</v>
      </c>
      <c r="S5">
        <v>4</v>
      </c>
      <c r="T5">
        <v>14</v>
      </c>
      <c r="U5">
        <v>7</v>
      </c>
      <c r="V5">
        <v>8</v>
      </c>
      <c r="W5" s="5">
        <v>0.93620370370370365</v>
      </c>
      <c r="X5" s="2">
        <f t="shared" si="5"/>
        <v>0.50649350649350644</v>
      </c>
      <c r="Y5" s="2">
        <f t="shared" si="6"/>
        <v>0.54166666666666663</v>
      </c>
      <c r="Z5" s="2">
        <f t="shared" si="7"/>
        <v>0.84615384615384615</v>
      </c>
      <c r="AA5" s="4">
        <f t="shared" si="8"/>
        <v>86.131199999999993</v>
      </c>
    </row>
    <row r="6" spans="1:27" x14ac:dyDescent="0.3">
      <c r="A6" s="1" t="str">
        <f>'Victor Oladipo'!A6</f>
        <v>vs CHI</v>
      </c>
      <c r="B6">
        <v>106</v>
      </c>
      <c r="C6">
        <v>41</v>
      </c>
      <c r="D6">
        <v>79</v>
      </c>
      <c r="E6">
        <v>16</v>
      </c>
      <c r="F6">
        <v>40</v>
      </c>
      <c r="G6">
        <v>8</v>
      </c>
      <c r="H6">
        <v>11</v>
      </c>
      <c r="I6">
        <v>6</v>
      </c>
      <c r="J6">
        <v>4</v>
      </c>
      <c r="K6">
        <v>40</v>
      </c>
      <c r="L6">
        <v>11</v>
      </c>
      <c r="M6">
        <v>31</v>
      </c>
      <c r="N6">
        <v>24</v>
      </c>
      <c r="O6">
        <v>5</v>
      </c>
      <c r="P6">
        <v>25</v>
      </c>
      <c r="Q6">
        <f t="shared" si="10"/>
        <v>30</v>
      </c>
      <c r="R6">
        <v>2</v>
      </c>
      <c r="S6">
        <v>4</v>
      </c>
      <c r="T6">
        <v>11</v>
      </c>
      <c r="U6">
        <v>9</v>
      </c>
      <c r="V6">
        <v>10</v>
      </c>
      <c r="W6" s="5">
        <v>0.93459490740740747</v>
      </c>
      <c r="X6" s="2">
        <f t="shared" si="5"/>
        <v>0.51898734177215189</v>
      </c>
      <c r="Y6" s="2">
        <f t="shared" si="6"/>
        <v>0.4</v>
      </c>
      <c r="Z6" s="2">
        <f t="shared" si="7"/>
        <v>0.72727272727272729</v>
      </c>
      <c r="AA6" s="4">
        <f t="shared" si="8"/>
        <v>86.246399999999994</v>
      </c>
    </row>
    <row r="7" spans="1:27" x14ac:dyDescent="0.3">
      <c r="A7" s="1" t="str">
        <f>'Victor Oladipo'!A7</f>
        <v>vs EUR</v>
      </c>
      <c r="B7">
        <v>129</v>
      </c>
      <c r="C7">
        <v>46</v>
      </c>
      <c r="D7">
        <v>83</v>
      </c>
      <c r="E7">
        <v>18</v>
      </c>
      <c r="F7">
        <v>40</v>
      </c>
      <c r="G7">
        <v>19</v>
      </c>
      <c r="H7">
        <v>20</v>
      </c>
      <c r="I7">
        <v>3</v>
      </c>
      <c r="J7">
        <v>13</v>
      </c>
      <c r="K7">
        <v>34</v>
      </c>
      <c r="L7">
        <v>6</v>
      </c>
      <c r="M7">
        <v>22</v>
      </c>
      <c r="N7">
        <v>25</v>
      </c>
      <c r="O7">
        <v>6</v>
      </c>
      <c r="P7">
        <v>39</v>
      </c>
      <c r="Q7">
        <f t="shared" si="10"/>
        <v>45</v>
      </c>
      <c r="R7">
        <v>6</v>
      </c>
      <c r="S7">
        <v>9</v>
      </c>
      <c r="T7">
        <v>9</v>
      </c>
      <c r="U7">
        <v>11</v>
      </c>
      <c r="V7">
        <v>11</v>
      </c>
      <c r="W7" s="5">
        <v>0.93429398148148157</v>
      </c>
      <c r="X7" s="2">
        <f t="shared" si="5"/>
        <v>0.55421686746987953</v>
      </c>
      <c r="Y7" s="2">
        <f t="shared" si="6"/>
        <v>0.45</v>
      </c>
      <c r="Z7" s="2">
        <f t="shared" si="7"/>
        <v>0.95</v>
      </c>
      <c r="AA7" s="4">
        <f t="shared" si="8"/>
        <v>91.007999999999996</v>
      </c>
    </row>
    <row r="8" spans="1:27" x14ac:dyDescent="0.3">
      <c r="A8" s="1" t="str">
        <f>'Victor Oladipo'!A8</f>
        <v>vs RKS</v>
      </c>
      <c r="B8">
        <v>127</v>
      </c>
      <c r="C8">
        <v>48</v>
      </c>
      <c r="D8">
        <v>84</v>
      </c>
      <c r="E8">
        <v>11</v>
      </c>
      <c r="F8">
        <v>29</v>
      </c>
      <c r="G8">
        <v>20</v>
      </c>
      <c r="H8">
        <v>23</v>
      </c>
      <c r="I8">
        <v>13</v>
      </c>
      <c r="J8">
        <v>7</v>
      </c>
      <c r="K8">
        <v>58</v>
      </c>
      <c r="L8">
        <v>11</v>
      </c>
      <c r="M8">
        <v>24</v>
      </c>
      <c r="N8">
        <v>29</v>
      </c>
      <c r="O8">
        <v>5</v>
      </c>
      <c r="P8">
        <v>30</v>
      </c>
      <c r="Q8">
        <f t="shared" si="10"/>
        <v>35</v>
      </c>
      <c r="R8">
        <v>9</v>
      </c>
      <c r="S8">
        <v>5</v>
      </c>
      <c r="T8">
        <v>10</v>
      </c>
      <c r="U8">
        <v>12</v>
      </c>
      <c r="V8">
        <v>13</v>
      </c>
      <c r="W8" s="5">
        <v>0.93365740740740744</v>
      </c>
      <c r="X8" s="2">
        <f t="shared" si="5"/>
        <v>0.5714285714285714</v>
      </c>
      <c r="Y8" s="2">
        <f t="shared" si="6"/>
        <v>0.37931034482758619</v>
      </c>
      <c r="Z8" s="2">
        <f t="shared" si="7"/>
        <v>0.86956521739130432</v>
      </c>
      <c r="AA8" s="4">
        <f t="shared" si="8"/>
        <v>95.155200000000008</v>
      </c>
    </row>
    <row r="9" spans="1:27" x14ac:dyDescent="0.3">
      <c r="A9" s="1" t="str">
        <f>'Victor Oladipo'!A9</f>
        <v>@ AFR</v>
      </c>
      <c r="B9">
        <v>108</v>
      </c>
      <c r="C9">
        <v>44</v>
      </c>
      <c r="D9">
        <v>76</v>
      </c>
      <c r="E9">
        <v>11</v>
      </c>
      <c r="F9">
        <v>22</v>
      </c>
      <c r="G9">
        <v>9</v>
      </c>
      <c r="H9">
        <v>13</v>
      </c>
      <c r="I9">
        <v>2</v>
      </c>
      <c r="J9">
        <v>6</v>
      </c>
      <c r="K9">
        <v>46</v>
      </c>
      <c r="L9">
        <v>8</v>
      </c>
      <c r="M9">
        <v>23</v>
      </c>
      <c r="N9">
        <v>24</v>
      </c>
      <c r="O9">
        <v>6</v>
      </c>
      <c r="P9">
        <v>27</v>
      </c>
      <c r="Q9">
        <f t="shared" si="10"/>
        <v>33</v>
      </c>
      <c r="R9">
        <v>2</v>
      </c>
      <c r="S9">
        <v>5</v>
      </c>
      <c r="T9">
        <v>13</v>
      </c>
      <c r="U9">
        <v>7</v>
      </c>
      <c r="V9">
        <v>6</v>
      </c>
      <c r="W9" s="5">
        <v>0.93458333333333332</v>
      </c>
      <c r="X9" s="2">
        <f t="shared" si="5"/>
        <v>0.57894736842105265</v>
      </c>
      <c r="Y9" s="2">
        <f t="shared" si="6"/>
        <v>0.5</v>
      </c>
      <c r="Z9" s="2">
        <f t="shared" si="7"/>
        <v>0.69230769230769229</v>
      </c>
      <c r="AA9" s="4">
        <f t="shared" si="8"/>
        <v>85.171199999999999</v>
      </c>
    </row>
    <row r="10" spans="1:27" x14ac:dyDescent="0.3">
      <c r="A10" s="1" t="str">
        <f>'Victor Oladipo'!A10</f>
        <v>vs OLD</v>
      </c>
      <c r="B10">
        <v>111</v>
      </c>
      <c r="C10">
        <v>44</v>
      </c>
      <c r="D10">
        <v>79</v>
      </c>
      <c r="E10">
        <v>10</v>
      </c>
      <c r="F10">
        <v>22</v>
      </c>
      <c r="G10">
        <v>13</v>
      </c>
      <c r="H10">
        <v>16</v>
      </c>
      <c r="I10">
        <v>7</v>
      </c>
      <c r="J10">
        <v>4</v>
      </c>
      <c r="K10">
        <v>42</v>
      </c>
      <c r="L10">
        <v>4</v>
      </c>
      <c r="M10">
        <v>21</v>
      </c>
      <c r="N10">
        <v>21</v>
      </c>
      <c r="O10">
        <v>5</v>
      </c>
      <c r="P10">
        <v>22</v>
      </c>
      <c r="Q10">
        <f t="shared" si="10"/>
        <v>27</v>
      </c>
      <c r="R10">
        <v>5</v>
      </c>
      <c r="S10">
        <v>4</v>
      </c>
      <c r="T10">
        <v>8</v>
      </c>
      <c r="U10">
        <v>6</v>
      </c>
      <c r="V10">
        <v>16</v>
      </c>
      <c r="W10" s="5">
        <v>0.93412037037037043</v>
      </c>
      <c r="X10" s="2">
        <f t="shared" si="5"/>
        <v>0.55696202531645567</v>
      </c>
      <c r="Y10" s="2">
        <f t="shared" si="6"/>
        <v>0.45454545454545453</v>
      </c>
      <c r="Z10" s="2">
        <f t="shared" si="7"/>
        <v>0.8125</v>
      </c>
      <c r="AA10" s="4">
        <f t="shared" si="8"/>
        <v>85.478400000000008</v>
      </c>
    </row>
    <row r="11" spans="1:27" x14ac:dyDescent="0.3">
      <c r="A11" s="1" t="str">
        <f>'Victor Oladipo'!A11</f>
        <v>@ USA</v>
      </c>
      <c r="B11">
        <v>107</v>
      </c>
      <c r="C11">
        <v>38</v>
      </c>
      <c r="D11">
        <v>71</v>
      </c>
      <c r="E11">
        <v>14</v>
      </c>
      <c r="F11">
        <v>29</v>
      </c>
      <c r="G11">
        <v>11</v>
      </c>
      <c r="H11">
        <v>18</v>
      </c>
      <c r="I11">
        <v>3</v>
      </c>
      <c r="J11">
        <v>0</v>
      </c>
      <c r="K11">
        <v>24</v>
      </c>
      <c r="L11">
        <v>0</v>
      </c>
      <c r="M11">
        <v>32</v>
      </c>
      <c r="N11">
        <v>27</v>
      </c>
      <c r="O11">
        <v>5</v>
      </c>
      <c r="P11">
        <v>27</v>
      </c>
      <c r="Q11">
        <f t="shared" si="10"/>
        <v>32</v>
      </c>
      <c r="R11">
        <v>0</v>
      </c>
      <c r="S11">
        <v>3</v>
      </c>
      <c r="T11">
        <v>12</v>
      </c>
      <c r="U11">
        <v>4</v>
      </c>
      <c r="V11">
        <v>6</v>
      </c>
      <c r="W11" s="5">
        <v>0.93516203703703704</v>
      </c>
      <c r="X11" s="2">
        <f t="shared" si="5"/>
        <v>0.53521126760563376</v>
      </c>
      <c r="Y11" s="2">
        <f t="shared" si="6"/>
        <v>0.48275862068965519</v>
      </c>
      <c r="Z11" s="2">
        <f t="shared" si="7"/>
        <v>0.61111111111111116</v>
      </c>
      <c r="AA11" s="4">
        <f t="shared" si="8"/>
        <v>82.483199999999997</v>
      </c>
    </row>
    <row r="12" spans="1:27" x14ac:dyDescent="0.3">
      <c r="A12" s="1" t="str">
        <f>'Victor Oladipo'!A12</f>
        <v>vs SPA</v>
      </c>
      <c r="B12">
        <v>100</v>
      </c>
      <c r="C12">
        <v>39</v>
      </c>
      <c r="D12">
        <v>79</v>
      </c>
      <c r="E12">
        <v>12</v>
      </c>
      <c r="F12">
        <v>29</v>
      </c>
      <c r="G12">
        <v>10</v>
      </c>
      <c r="H12">
        <v>16</v>
      </c>
      <c r="I12">
        <v>2</v>
      </c>
      <c r="J12">
        <v>2</v>
      </c>
      <c r="K12">
        <v>36</v>
      </c>
      <c r="L12">
        <v>12</v>
      </c>
      <c r="M12">
        <v>20</v>
      </c>
      <c r="N12">
        <v>20</v>
      </c>
      <c r="O12">
        <v>11</v>
      </c>
      <c r="P12">
        <v>31</v>
      </c>
      <c r="Q12">
        <f t="shared" si="10"/>
        <v>42</v>
      </c>
      <c r="R12">
        <v>3</v>
      </c>
      <c r="S12">
        <v>3</v>
      </c>
      <c r="T12">
        <v>14</v>
      </c>
      <c r="U12">
        <v>9</v>
      </c>
      <c r="V12">
        <v>10</v>
      </c>
      <c r="W12" s="5">
        <v>0.93456018518518524</v>
      </c>
      <c r="X12" s="2">
        <f t="shared" si="5"/>
        <v>0.49367088607594939</v>
      </c>
      <c r="Y12" s="2">
        <f t="shared" si="6"/>
        <v>0.41379310344827586</v>
      </c>
      <c r="Z12" s="2">
        <f t="shared" si="7"/>
        <v>0.625</v>
      </c>
      <c r="AA12" s="4">
        <f t="shared" si="8"/>
        <v>85.478400000000008</v>
      </c>
    </row>
    <row r="13" spans="1:27" x14ac:dyDescent="0.3">
      <c r="A13" s="1" t="str">
        <f>'Victor Oladipo'!A13</f>
        <v>@ 6TH</v>
      </c>
      <c r="B13">
        <v>113</v>
      </c>
      <c r="C13">
        <v>44</v>
      </c>
      <c r="D13">
        <v>84</v>
      </c>
      <c r="E13">
        <v>13</v>
      </c>
      <c r="F13">
        <v>27</v>
      </c>
      <c r="G13">
        <v>12</v>
      </c>
      <c r="H13">
        <v>12</v>
      </c>
      <c r="I13">
        <v>4</v>
      </c>
      <c r="J13">
        <v>4</v>
      </c>
      <c r="K13">
        <v>44</v>
      </c>
      <c r="L13">
        <v>6</v>
      </c>
      <c r="M13">
        <v>35</v>
      </c>
      <c r="N13">
        <v>32</v>
      </c>
      <c r="O13">
        <v>6</v>
      </c>
      <c r="P13">
        <v>22</v>
      </c>
      <c r="Q13">
        <f t="shared" si="10"/>
        <v>28</v>
      </c>
      <c r="R13">
        <v>2</v>
      </c>
      <c r="S13">
        <v>4</v>
      </c>
      <c r="T13">
        <v>7</v>
      </c>
      <c r="U13">
        <v>9</v>
      </c>
      <c r="V13">
        <v>11</v>
      </c>
      <c r="W13" s="5">
        <v>0.93533564814814818</v>
      </c>
      <c r="X13" s="2">
        <f t="shared" si="5"/>
        <v>0.52380952380952384</v>
      </c>
      <c r="Y13" s="2">
        <f t="shared" si="6"/>
        <v>0.48148148148148145</v>
      </c>
      <c r="Z13" s="2">
        <f t="shared" si="7"/>
        <v>1</v>
      </c>
      <c r="AA13" s="4">
        <f t="shared" si="8"/>
        <v>86.668800000000005</v>
      </c>
    </row>
    <row r="14" spans="1:27" x14ac:dyDescent="0.3">
      <c r="A14" s="1" t="str">
        <f>'Victor Oladipo'!A14</f>
        <v>vs CAN</v>
      </c>
      <c r="B14">
        <v>103</v>
      </c>
      <c r="C14">
        <v>41</v>
      </c>
      <c r="D14">
        <v>80</v>
      </c>
      <c r="E14">
        <v>12</v>
      </c>
      <c r="F14">
        <v>29</v>
      </c>
      <c r="G14">
        <v>9</v>
      </c>
      <c r="H14">
        <v>12</v>
      </c>
      <c r="I14">
        <v>3</v>
      </c>
      <c r="J14">
        <v>8</v>
      </c>
      <c r="K14">
        <v>44</v>
      </c>
      <c r="L14">
        <v>4</v>
      </c>
      <c r="M14">
        <v>30</v>
      </c>
      <c r="N14">
        <v>22</v>
      </c>
      <c r="O14">
        <v>5</v>
      </c>
      <c r="P14">
        <v>16</v>
      </c>
      <c r="Q14">
        <f t="shared" si="10"/>
        <v>21</v>
      </c>
      <c r="R14">
        <v>6</v>
      </c>
      <c r="S14">
        <v>4</v>
      </c>
      <c r="T14">
        <v>10</v>
      </c>
      <c r="U14">
        <v>14</v>
      </c>
      <c r="V14">
        <v>8</v>
      </c>
      <c r="W14" s="5">
        <v>0.93546296296296294</v>
      </c>
      <c r="X14" s="2">
        <f t="shared" si="5"/>
        <v>0.51249999999999996</v>
      </c>
      <c r="Y14" s="2">
        <f t="shared" si="6"/>
        <v>0.41379310344827586</v>
      </c>
      <c r="Z14" s="2">
        <f t="shared" si="7"/>
        <v>0.75</v>
      </c>
      <c r="AA14" s="4">
        <f t="shared" si="8"/>
        <v>86.668800000000005</v>
      </c>
    </row>
    <row r="15" spans="1:27" x14ac:dyDescent="0.3">
      <c r="A15" s="1" t="str">
        <f>'Victor Oladipo'!A15</f>
        <v>@ DNK</v>
      </c>
      <c r="B15">
        <v>109</v>
      </c>
      <c r="C15">
        <v>41</v>
      </c>
      <c r="D15">
        <v>85</v>
      </c>
      <c r="E15">
        <v>10</v>
      </c>
      <c r="F15">
        <v>24</v>
      </c>
      <c r="G15">
        <v>17</v>
      </c>
      <c r="H15">
        <v>17</v>
      </c>
      <c r="I15">
        <v>7</v>
      </c>
      <c r="J15">
        <v>4</v>
      </c>
      <c r="K15">
        <v>50</v>
      </c>
      <c r="L15">
        <v>4</v>
      </c>
      <c r="M15">
        <v>22</v>
      </c>
      <c r="N15">
        <v>25</v>
      </c>
      <c r="O15">
        <v>7</v>
      </c>
      <c r="P15">
        <v>26</v>
      </c>
      <c r="Q15">
        <f t="shared" si="10"/>
        <v>33</v>
      </c>
      <c r="R15">
        <v>5</v>
      </c>
      <c r="S15">
        <v>8</v>
      </c>
      <c r="T15">
        <v>10</v>
      </c>
      <c r="U15">
        <v>6</v>
      </c>
      <c r="V15">
        <v>11</v>
      </c>
      <c r="W15" s="5">
        <v>0.9346875</v>
      </c>
      <c r="X15" s="2">
        <f t="shared" si="5"/>
        <v>0.4823529411764706</v>
      </c>
      <c r="Y15" s="2">
        <f t="shared" si="6"/>
        <v>0.41666666666666669</v>
      </c>
      <c r="Z15" s="2">
        <f t="shared" si="7"/>
        <v>1</v>
      </c>
      <c r="AA15" s="4">
        <f t="shared" si="8"/>
        <v>91.660799999999995</v>
      </c>
    </row>
    <row r="16" spans="1:27" x14ac:dyDescent="0.3">
      <c r="A16" s="1" t="str">
        <f>'Victor Oladipo'!A16</f>
        <v>vs IMP</v>
      </c>
      <c r="B16">
        <v>93</v>
      </c>
      <c r="C16">
        <v>38</v>
      </c>
      <c r="D16">
        <v>77</v>
      </c>
      <c r="E16">
        <v>13</v>
      </c>
      <c r="F16">
        <v>35</v>
      </c>
      <c r="G16">
        <v>4</v>
      </c>
      <c r="H16">
        <v>7</v>
      </c>
      <c r="I16">
        <v>8</v>
      </c>
      <c r="J16">
        <v>7</v>
      </c>
      <c r="K16">
        <v>32</v>
      </c>
      <c r="L16">
        <v>5</v>
      </c>
      <c r="M16">
        <v>22</v>
      </c>
      <c r="N16">
        <v>27</v>
      </c>
      <c r="O16">
        <v>3</v>
      </c>
      <c r="P16">
        <v>26</v>
      </c>
      <c r="Q16">
        <f t="shared" si="10"/>
        <v>29</v>
      </c>
      <c r="R16">
        <v>4</v>
      </c>
      <c r="S16">
        <v>4</v>
      </c>
      <c r="T16">
        <v>12</v>
      </c>
      <c r="U16">
        <v>12</v>
      </c>
      <c r="V16">
        <v>11</v>
      </c>
      <c r="W16" s="5">
        <v>0.93424768518518519</v>
      </c>
      <c r="X16" s="2">
        <f t="shared" si="5"/>
        <v>0.4935064935064935</v>
      </c>
      <c r="Y16" s="2">
        <f t="shared" si="6"/>
        <v>0.37142857142857144</v>
      </c>
      <c r="Z16" s="2">
        <f t="shared" si="7"/>
        <v>0.5714285714285714</v>
      </c>
      <c r="AA16" s="4">
        <f t="shared" si="8"/>
        <v>85.516799999999989</v>
      </c>
    </row>
    <row r="17" spans="1:27" x14ac:dyDescent="0.3">
      <c r="A17" s="1" t="str">
        <f>'Victor Oladipo'!A17</f>
        <v>@ 3PT</v>
      </c>
      <c r="B17">
        <v>154</v>
      </c>
      <c r="C17">
        <v>59</v>
      </c>
      <c r="D17">
        <v>111</v>
      </c>
      <c r="E17">
        <v>29</v>
      </c>
      <c r="F17">
        <v>58</v>
      </c>
      <c r="G17">
        <v>7</v>
      </c>
      <c r="H17">
        <v>8</v>
      </c>
      <c r="I17">
        <v>4</v>
      </c>
      <c r="J17">
        <v>13</v>
      </c>
      <c r="K17">
        <v>30</v>
      </c>
      <c r="L17">
        <v>10</v>
      </c>
      <c r="M17">
        <v>39</v>
      </c>
      <c r="N17">
        <v>35</v>
      </c>
      <c r="O17">
        <v>8</v>
      </c>
      <c r="P17">
        <v>29</v>
      </c>
      <c r="Q17">
        <f t="shared" si="10"/>
        <v>37</v>
      </c>
      <c r="R17">
        <v>8</v>
      </c>
      <c r="S17">
        <v>4</v>
      </c>
      <c r="T17">
        <v>12</v>
      </c>
      <c r="U17">
        <v>14</v>
      </c>
      <c r="V17">
        <v>13</v>
      </c>
      <c r="W17" s="5">
        <v>0.93803240740740745</v>
      </c>
      <c r="X17" s="2">
        <f t="shared" si="5"/>
        <v>0.53153153153153154</v>
      </c>
      <c r="Y17" s="2">
        <f t="shared" si="6"/>
        <v>0.5</v>
      </c>
      <c r="Z17" s="2">
        <f t="shared" si="7"/>
        <v>0.875</v>
      </c>
      <c r="AA17" s="4">
        <f t="shared" si="8"/>
        <v>113.77919999999999</v>
      </c>
    </row>
    <row r="18" spans="1:27" x14ac:dyDescent="0.3">
      <c r="A18" s="1" t="str">
        <f>'Victor Oladipo'!A18</f>
        <v>vs DEF</v>
      </c>
      <c r="B18">
        <v>116</v>
      </c>
      <c r="C18">
        <v>46</v>
      </c>
      <c r="D18">
        <v>83</v>
      </c>
      <c r="E18">
        <v>7</v>
      </c>
      <c r="F18">
        <v>19</v>
      </c>
      <c r="G18">
        <v>17</v>
      </c>
      <c r="H18">
        <v>23</v>
      </c>
      <c r="I18">
        <v>8</v>
      </c>
      <c r="J18">
        <v>8</v>
      </c>
      <c r="K18">
        <v>70</v>
      </c>
      <c r="L18">
        <v>10</v>
      </c>
      <c r="M18">
        <v>31</v>
      </c>
      <c r="N18">
        <v>25</v>
      </c>
      <c r="O18">
        <v>7</v>
      </c>
      <c r="P18">
        <v>28</v>
      </c>
      <c r="Q18">
        <f t="shared" si="10"/>
        <v>35</v>
      </c>
      <c r="R18">
        <v>11</v>
      </c>
      <c r="S18">
        <v>3</v>
      </c>
      <c r="T18">
        <v>9</v>
      </c>
      <c r="U18">
        <v>17</v>
      </c>
      <c r="V18">
        <v>11</v>
      </c>
      <c r="W18" s="5">
        <v>0.93447916666666664</v>
      </c>
      <c r="X18" s="2">
        <f t="shared" si="5"/>
        <v>0.55421686746987953</v>
      </c>
      <c r="Y18" s="2">
        <f t="shared" si="6"/>
        <v>0.36842105263157893</v>
      </c>
      <c r="Z18" s="2">
        <f t="shared" si="7"/>
        <v>0.73913043478260865</v>
      </c>
      <c r="AA18" s="4">
        <f t="shared" si="8"/>
        <v>91.315200000000004</v>
      </c>
    </row>
    <row r="19" spans="1:27" x14ac:dyDescent="0.3">
      <c r="A19" s="1" t="str">
        <f>'Victor Oladipo'!A19</f>
        <v>@ OCE</v>
      </c>
      <c r="B19">
        <v>102</v>
      </c>
      <c r="C19">
        <v>40</v>
      </c>
      <c r="D19">
        <v>76</v>
      </c>
      <c r="E19">
        <v>14</v>
      </c>
      <c r="F19">
        <v>32</v>
      </c>
      <c r="G19">
        <v>8</v>
      </c>
      <c r="H19">
        <v>13</v>
      </c>
      <c r="I19">
        <v>4</v>
      </c>
      <c r="J19">
        <v>2</v>
      </c>
      <c r="K19">
        <v>36</v>
      </c>
      <c r="L19">
        <v>7</v>
      </c>
      <c r="M19">
        <v>28</v>
      </c>
      <c r="N19">
        <v>23</v>
      </c>
      <c r="O19">
        <v>4</v>
      </c>
      <c r="P19">
        <v>17</v>
      </c>
      <c r="Q19">
        <f t="shared" si="10"/>
        <v>21</v>
      </c>
      <c r="R19">
        <v>4</v>
      </c>
      <c r="S19">
        <v>3</v>
      </c>
      <c r="T19">
        <v>9</v>
      </c>
      <c r="U19">
        <v>9</v>
      </c>
      <c r="V19">
        <v>8</v>
      </c>
      <c r="W19" s="5">
        <v>0.93535879629629626</v>
      </c>
      <c r="X19" s="2">
        <f t="shared" si="5"/>
        <v>0.52631578947368418</v>
      </c>
      <c r="Y19" s="2">
        <f t="shared" si="6"/>
        <v>0.4375</v>
      </c>
      <c r="Z19" s="2">
        <f t="shared" si="7"/>
        <v>0.61538461538461542</v>
      </c>
      <c r="AA19" s="4">
        <f t="shared" si="8"/>
        <v>83.251199999999997</v>
      </c>
    </row>
    <row r="20" spans="1:27" x14ac:dyDescent="0.3">
      <c r="A20" s="1" t="str">
        <f>'Victor Oladipo'!A20</f>
        <v>vs FRA</v>
      </c>
      <c r="B20">
        <v>121</v>
      </c>
      <c r="C20">
        <v>48</v>
      </c>
      <c r="D20">
        <v>93</v>
      </c>
      <c r="E20">
        <v>13</v>
      </c>
      <c r="F20">
        <v>32</v>
      </c>
      <c r="G20">
        <v>12</v>
      </c>
      <c r="H20">
        <v>13</v>
      </c>
      <c r="I20">
        <v>5</v>
      </c>
      <c r="J20">
        <v>4</v>
      </c>
      <c r="K20">
        <v>52</v>
      </c>
      <c r="L20">
        <v>12</v>
      </c>
      <c r="M20">
        <v>30</v>
      </c>
      <c r="N20">
        <v>24</v>
      </c>
      <c r="O20">
        <v>13</v>
      </c>
      <c r="P20">
        <v>25</v>
      </c>
      <c r="Q20">
        <f t="shared" si="10"/>
        <v>38</v>
      </c>
      <c r="R20">
        <v>9</v>
      </c>
      <c r="S20">
        <v>4</v>
      </c>
      <c r="T20">
        <v>16</v>
      </c>
      <c r="U20">
        <v>16</v>
      </c>
      <c r="V20">
        <v>15</v>
      </c>
      <c r="W20" s="5">
        <v>0.93798611111111108</v>
      </c>
      <c r="X20" s="2">
        <f t="shared" si="5"/>
        <v>0.5161290322580645</v>
      </c>
      <c r="Y20" s="2">
        <f t="shared" si="6"/>
        <v>0.40625</v>
      </c>
      <c r="Z20" s="2">
        <f t="shared" si="7"/>
        <v>0.92307692307692313</v>
      </c>
      <c r="AA20" s="4">
        <f t="shared" si="8"/>
        <v>97.651199999999989</v>
      </c>
    </row>
    <row r="21" spans="1:27" x14ac:dyDescent="0.3">
      <c r="A21" s="1" t="str">
        <f>'Victor Oladipo'!A21</f>
        <v>@ CHI</v>
      </c>
      <c r="B21">
        <v>112</v>
      </c>
      <c r="C21">
        <v>42</v>
      </c>
      <c r="D21">
        <v>86</v>
      </c>
      <c r="E21">
        <v>18</v>
      </c>
      <c r="F21">
        <v>43</v>
      </c>
      <c r="G21">
        <v>10</v>
      </c>
      <c r="H21">
        <v>10</v>
      </c>
      <c r="I21">
        <v>3</v>
      </c>
      <c r="J21">
        <v>6</v>
      </c>
      <c r="K21">
        <v>30</v>
      </c>
      <c r="L21">
        <v>4</v>
      </c>
      <c r="M21">
        <v>28</v>
      </c>
      <c r="N21">
        <v>34</v>
      </c>
      <c r="O21">
        <v>7</v>
      </c>
      <c r="P21">
        <v>25</v>
      </c>
      <c r="Q21">
        <f t="shared" si="10"/>
        <v>32</v>
      </c>
      <c r="R21">
        <v>2</v>
      </c>
      <c r="S21">
        <v>8</v>
      </c>
      <c r="T21">
        <v>7</v>
      </c>
      <c r="U21">
        <v>13</v>
      </c>
      <c r="V21">
        <v>8</v>
      </c>
      <c r="W21" s="5">
        <v>0.93578703703703703</v>
      </c>
      <c r="X21" s="2">
        <f t="shared" si="5"/>
        <v>0.48837209302325579</v>
      </c>
      <c r="Y21" s="2">
        <f t="shared" si="6"/>
        <v>0.41860465116279072</v>
      </c>
      <c r="Z21" s="2">
        <f t="shared" si="7"/>
        <v>1</v>
      </c>
      <c r="AA21" s="4">
        <f t="shared" si="8"/>
        <v>86.784000000000006</v>
      </c>
    </row>
    <row r="22" spans="1:27" x14ac:dyDescent="0.3">
      <c r="A22" s="1" t="str">
        <f>'Victor Oladipo'!A22</f>
        <v>@ EUR</v>
      </c>
      <c r="B22">
        <v>151</v>
      </c>
      <c r="C22">
        <v>57</v>
      </c>
      <c r="D22">
        <v>113</v>
      </c>
      <c r="E22">
        <v>21</v>
      </c>
      <c r="F22">
        <v>48</v>
      </c>
      <c r="G22">
        <v>16</v>
      </c>
      <c r="H22">
        <v>18</v>
      </c>
      <c r="I22">
        <v>10</v>
      </c>
      <c r="J22">
        <v>8</v>
      </c>
      <c r="K22">
        <v>54</v>
      </c>
      <c r="L22">
        <v>14</v>
      </c>
      <c r="M22">
        <v>24</v>
      </c>
      <c r="N22">
        <v>38</v>
      </c>
      <c r="O22">
        <v>14</v>
      </c>
      <c r="P22">
        <v>38</v>
      </c>
      <c r="Q22">
        <f t="shared" si="10"/>
        <v>52</v>
      </c>
      <c r="R22">
        <v>9</v>
      </c>
      <c r="S22">
        <v>11</v>
      </c>
      <c r="T22">
        <v>15</v>
      </c>
      <c r="U22">
        <v>18</v>
      </c>
      <c r="V22">
        <v>13</v>
      </c>
      <c r="W22" s="5">
        <v>0.9382638888888889</v>
      </c>
      <c r="X22" s="2">
        <f t="shared" si="5"/>
        <v>0.50442477876106195</v>
      </c>
      <c r="Y22" s="2">
        <f t="shared" si="6"/>
        <v>0.4375</v>
      </c>
      <c r="Z22" s="2">
        <f t="shared" si="7"/>
        <v>0.88888888888888884</v>
      </c>
      <c r="AA22" s="4">
        <f t="shared" si="8"/>
        <v>117.04319999999998</v>
      </c>
    </row>
    <row r="23" spans="1:27" x14ac:dyDescent="0.3">
      <c r="A23" s="1" t="str">
        <f>'Victor Oladipo'!A23</f>
        <v>@ RKS</v>
      </c>
      <c r="B23">
        <v>111</v>
      </c>
      <c r="C23">
        <v>43</v>
      </c>
      <c r="D23">
        <v>82</v>
      </c>
      <c r="E23">
        <v>10</v>
      </c>
      <c r="F23">
        <v>26</v>
      </c>
      <c r="G23">
        <v>15</v>
      </c>
      <c r="H23">
        <v>16</v>
      </c>
      <c r="I23">
        <v>5</v>
      </c>
      <c r="J23">
        <v>10</v>
      </c>
      <c r="K23">
        <v>46</v>
      </c>
      <c r="L23">
        <v>5</v>
      </c>
      <c r="M23">
        <v>26</v>
      </c>
      <c r="N23">
        <v>25</v>
      </c>
      <c r="O23">
        <v>4</v>
      </c>
      <c r="P23">
        <v>28</v>
      </c>
      <c r="Q23">
        <f t="shared" si="10"/>
        <v>32</v>
      </c>
      <c r="R23">
        <v>6</v>
      </c>
      <c r="S23">
        <v>7</v>
      </c>
      <c r="T23">
        <v>9</v>
      </c>
      <c r="U23">
        <v>11</v>
      </c>
      <c r="V23">
        <v>13</v>
      </c>
      <c r="W23" s="5">
        <v>0.93336805555555558</v>
      </c>
      <c r="X23" s="2">
        <f t="shared" si="5"/>
        <v>0.52439024390243905</v>
      </c>
      <c r="Y23" s="2">
        <f t="shared" si="6"/>
        <v>0.38461538461538464</v>
      </c>
      <c r="Z23" s="2">
        <f t="shared" si="7"/>
        <v>0.9375</v>
      </c>
      <c r="AA23" s="4">
        <f t="shared" si="8"/>
        <v>90.278400000000005</v>
      </c>
    </row>
    <row r="24" spans="1:27" x14ac:dyDescent="0.3">
      <c r="A24" s="1" t="str">
        <f>'Victor Oladipo'!A24</f>
        <v>vs AFR</v>
      </c>
      <c r="B24">
        <v>134</v>
      </c>
      <c r="C24">
        <v>52</v>
      </c>
      <c r="D24">
        <v>89</v>
      </c>
      <c r="E24">
        <v>18</v>
      </c>
      <c r="F24">
        <v>35</v>
      </c>
      <c r="G24">
        <v>12</v>
      </c>
      <c r="H24">
        <v>13</v>
      </c>
      <c r="I24">
        <v>4</v>
      </c>
      <c r="J24">
        <v>6</v>
      </c>
      <c r="K24">
        <v>44</v>
      </c>
      <c r="L24">
        <v>9</v>
      </c>
      <c r="M24">
        <v>15</v>
      </c>
      <c r="N24">
        <v>39</v>
      </c>
      <c r="O24">
        <v>6</v>
      </c>
      <c r="P24">
        <v>34</v>
      </c>
      <c r="Q24">
        <f t="shared" si="10"/>
        <v>40</v>
      </c>
      <c r="R24">
        <v>3</v>
      </c>
      <c r="S24">
        <v>5</v>
      </c>
      <c r="T24">
        <v>13</v>
      </c>
      <c r="U24">
        <v>13</v>
      </c>
      <c r="V24">
        <v>9</v>
      </c>
      <c r="W24" s="5">
        <v>0.93357638888888894</v>
      </c>
      <c r="X24" s="2">
        <f t="shared" si="5"/>
        <v>0.5842696629213483</v>
      </c>
      <c r="Y24" s="2">
        <f t="shared" si="6"/>
        <v>0.51428571428571423</v>
      </c>
      <c r="Z24" s="2">
        <f t="shared" si="7"/>
        <v>0.92307692307692313</v>
      </c>
      <c r="AA24" s="4">
        <f t="shared" si="8"/>
        <v>97.651199999999989</v>
      </c>
    </row>
    <row r="25" spans="1:27" x14ac:dyDescent="0.3">
      <c r="A25" s="1" t="str">
        <f>'Victor Oladipo'!A25</f>
        <v>@ OLD</v>
      </c>
      <c r="B25">
        <v>106</v>
      </c>
      <c r="C25">
        <v>41</v>
      </c>
      <c r="D25">
        <v>77</v>
      </c>
      <c r="E25">
        <v>10</v>
      </c>
      <c r="F25">
        <v>22</v>
      </c>
      <c r="G25">
        <v>14</v>
      </c>
      <c r="H25">
        <v>19</v>
      </c>
      <c r="I25">
        <v>7</v>
      </c>
      <c r="J25">
        <v>4</v>
      </c>
      <c r="K25">
        <v>46</v>
      </c>
      <c r="L25">
        <v>4</v>
      </c>
      <c r="M25">
        <v>20</v>
      </c>
      <c r="N25">
        <v>26</v>
      </c>
      <c r="O25">
        <v>6</v>
      </c>
      <c r="P25">
        <v>25</v>
      </c>
      <c r="Q25">
        <f t="shared" si="10"/>
        <v>31</v>
      </c>
      <c r="R25">
        <v>9</v>
      </c>
      <c r="S25">
        <v>2</v>
      </c>
      <c r="T25">
        <v>10</v>
      </c>
      <c r="U25">
        <v>12</v>
      </c>
      <c r="V25">
        <v>8</v>
      </c>
      <c r="W25" s="5">
        <v>0.93459490740740736</v>
      </c>
      <c r="X25" s="2">
        <f t="shared" si="5"/>
        <v>0.53246753246753242</v>
      </c>
      <c r="Y25" s="2">
        <f t="shared" si="6"/>
        <v>0.45454545454545453</v>
      </c>
      <c r="Z25" s="2">
        <f t="shared" si="7"/>
        <v>0.73684210526315785</v>
      </c>
      <c r="AA25" s="4">
        <f t="shared" si="8"/>
        <v>85.785600000000002</v>
      </c>
    </row>
    <row r="26" spans="1:27" x14ac:dyDescent="0.3">
      <c r="A26" s="1" t="str">
        <f>'Victor Oladipo'!A26</f>
        <v>vs USA</v>
      </c>
      <c r="B26">
        <v>135</v>
      </c>
      <c r="C26">
        <v>50</v>
      </c>
      <c r="D26">
        <v>96</v>
      </c>
      <c r="E26">
        <v>21</v>
      </c>
      <c r="F26">
        <v>43</v>
      </c>
      <c r="G26">
        <v>14</v>
      </c>
      <c r="H26">
        <v>16</v>
      </c>
      <c r="I26">
        <v>5</v>
      </c>
      <c r="J26">
        <v>18</v>
      </c>
      <c r="K26">
        <v>40</v>
      </c>
      <c r="L26">
        <v>3</v>
      </c>
      <c r="M26">
        <v>25</v>
      </c>
      <c r="N26">
        <v>34</v>
      </c>
      <c r="O26">
        <v>6</v>
      </c>
      <c r="P26">
        <v>41</v>
      </c>
      <c r="Q26">
        <f t="shared" si="10"/>
        <v>47</v>
      </c>
      <c r="R26">
        <v>8</v>
      </c>
      <c r="S26">
        <v>3</v>
      </c>
      <c r="T26">
        <v>12</v>
      </c>
      <c r="U26">
        <v>23</v>
      </c>
      <c r="V26">
        <v>10</v>
      </c>
      <c r="W26" s="5">
        <v>0.93560185185185185</v>
      </c>
      <c r="X26" s="2">
        <f t="shared" si="5"/>
        <v>0.52083333333333337</v>
      </c>
      <c r="Y26" s="2">
        <f t="shared" si="6"/>
        <v>0.48837209302325579</v>
      </c>
      <c r="Z26" s="2">
        <f t="shared" si="7"/>
        <v>0.875</v>
      </c>
      <c r="AA26" s="4">
        <f t="shared" si="8"/>
        <v>104.6784</v>
      </c>
    </row>
    <row r="27" spans="1:27" x14ac:dyDescent="0.3">
      <c r="A27" s="1" t="str">
        <f>'Victor Oladipo'!A27</f>
        <v>@ SPA</v>
      </c>
      <c r="B27">
        <v>127</v>
      </c>
      <c r="C27">
        <v>46</v>
      </c>
      <c r="D27">
        <v>81</v>
      </c>
      <c r="E27">
        <v>20</v>
      </c>
      <c r="F27">
        <v>36</v>
      </c>
      <c r="G27">
        <v>15</v>
      </c>
      <c r="H27">
        <v>20</v>
      </c>
      <c r="I27">
        <v>2</v>
      </c>
      <c r="J27">
        <v>3</v>
      </c>
      <c r="K27">
        <v>22</v>
      </c>
      <c r="L27">
        <v>4</v>
      </c>
      <c r="M27">
        <v>25</v>
      </c>
      <c r="N27">
        <v>23</v>
      </c>
      <c r="O27">
        <v>7</v>
      </c>
      <c r="P27">
        <v>25</v>
      </c>
      <c r="Q27">
        <f t="shared" si="10"/>
        <v>32</v>
      </c>
      <c r="R27">
        <v>5</v>
      </c>
      <c r="S27">
        <v>4</v>
      </c>
      <c r="T27">
        <v>8</v>
      </c>
      <c r="U27">
        <v>14</v>
      </c>
      <c r="V27">
        <v>8</v>
      </c>
      <c r="W27" s="5">
        <v>0.93549768518518517</v>
      </c>
      <c r="X27" s="2">
        <f t="shared" si="5"/>
        <v>0.5679012345679012</v>
      </c>
      <c r="Y27" s="2">
        <f t="shared" si="6"/>
        <v>0.55555555555555558</v>
      </c>
      <c r="Z27" s="2">
        <f t="shared" si="7"/>
        <v>0.75</v>
      </c>
      <c r="AA27" s="4">
        <f t="shared" si="8"/>
        <v>87.167999999999992</v>
      </c>
    </row>
    <row r="28" spans="1:27" x14ac:dyDescent="0.3">
      <c r="A28" s="1">
        <f>'Victor Oladipo'!A28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'Victor Oladipo'!A29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'Victor Oladipo'!A30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'Victor Oladipo'!A31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'Victor Oladipo'!A32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'Victor Oladipo'!A33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'Victor Oladipo'!A34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'Victor Oladipo'!A35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'Victor Oladipo'!A36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'Victor Oladipo'!A37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'Victor Oladipo'!A38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'Victor Oladipo'!A39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'Victor Oladipo'!A40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'Victor Oladipo'!A41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'Victor Oladipo'!A42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'Victor Oladipo'!A43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'Victor Oladipo'!A44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'Victor Oladipo'!A45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'Victor Oladipo'!A46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115.61538461538461</v>
      </c>
      <c r="C47" s="4">
        <f t="shared" ref="C47:W47" si="11">AVERAGE(C2:C46)</f>
        <v>44.42307692307692</v>
      </c>
      <c r="D47" s="4">
        <f t="shared" si="11"/>
        <v>84.769230769230774</v>
      </c>
      <c r="E47" s="4">
        <f t="shared" si="11"/>
        <v>14.615384615384615</v>
      </c>
      <c r="F47" s="4">
        <f t="shared" si="11"/>
        <v>32.92307692307692</v>
      </c>
      <c r="G47" s="4">
        <f t="shared" si="11"/>
        <v>11.923076923076923</v>
      </c>
      <c r="H47" s="4">
        <f t="shared" si="11"/>
        <v>14.653846153846153</v>
      </c>
      <c r="I47" s="4">
        <f t="shared" si="11"/>
        <v>5.1923076923076925</v>
      </c>
      <c r="J47" s="4">
        <f t="shared" si="11"/>
        <v>6.384615384615385</v>
      </c>
      <c r="K47" s="4">
        <f t="shared" si="11"/>
        <v>41</v>
      </c>
      <c r="L47" s="4">
        <f t="shared" si="11"/>
        <v>6.615384615384615</v>
      </c>
      <c r="M47" s="4">
        <f t="shared" si="11"/>
        <v>26.153846153846153</v>
      </c>
      <c r="N47" s="4">
        <f t="shared" si="11"/>
        <v>26.76923076923077</v>
      </c>
      <c r="O47" s="4">
        <f t="shared" si="11"/>
        <v>6.615384615384615</v>
      </c>
      <c r="P47" s="4">
        <f t="shared" si="11"/>
        <v>27.615384615384617</v>
      </c>
      <c r="Q47" s="4">
        <f t="shared" si="11"/>
        <v>19.777777777777779</v>
      </c>
      <c r="R47" s="4">
        <f t="shared" si="11"/>
        <v>5.384615384615385</v>
      </c>
      <c r="S47" s="4">
        <f t="shared" si="11"/>
        <v>4.8076923076923075</v>
      </c>
      <c r="T47" s="4">
        <f t="shared" si="11"/>
        <v>10.23076923076923</v>
      </c>
      <c r="U47" s="4">
        <f t="shared" si="11"/>
        <v>11.23076923076923</v>
      </c>
      <c r="V47" s="4">
        <f t="shared" si="11"/>
        <v>10.384615384615385</v>
      </c>
      <c r="W47" s="5">
        <f t="shared" si="11"/>
        <v>0.93508858618233637</v>
      </c>
      <c r="X47" s="2">
        <f>SUM(C2:C46)/SUM(D2:D46)</f>
        <v>0.52404718693284935</v>
      </c>
      <c r="Y47" s="2">
        <f>SUM(E2:E46)/SUM(F2:F46)</f>
        <v>0.44392523364485981</v>
      </c>
      <c r="Z47" s="2">
        <f>SUM(G2:G46)/SUM(H2:H46)</f>
        <v>0.81364829396325455</v>
      </c>
      <c r="AA47" s="4">
        <f t="shared" si="8"/>
        <v>91.039015384615382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3006</v>
      </c>
      <c r="C49">
        <f t="shared" ref="C49:V49" si="12">SUM(C2:C46)</f>
        <v>1155</v>
      </c>
      <c r="D49">
        <f t="shared" si="12"/>
        <v>2204</v>
      </c>
      <c r="E49">
        <f t="shared" si="12"/>
        <v>380</v>
      </c>
      <c r="F49">
        <f t="shared" si="12"/>
        <v>856</v>
      </c>
      <c r="G49">
        <f t="shared" si="12"/>
        <v>310</v>
      </c>
      <c r="H49">
        <f t="shared" si="12"/>
        <v>381</v>
      </c>
      <c r="I49">
        <f t="shared" si="12"/>
        <v>135</v>
      </c>
      <c r="J49">
        <f t="shared" si="12"/>
        <v>166</v>
      </c>
      <c r="K49">
        <f t="shared" si="12"/>
        <v>1066</v>
      </c>
      <c r="L49">
        <f t="shared" si="12"/>
        <v>172</v>
      </c>
      <c r="M49">
        <f t="shared" si="12"/>
        <v>680</v>
      </c>
      <c r="N49">
        <f t="shared" si="12"/>
        <v>696</v>
      </c>
      <c r="O49">
        <f t="shared" si="12"/>
        <v>172</v>
      </c>
      <c r="P49">
        <f t="shared" si="12"/>
        <v>718</v>
      </c>
      <c r="Q49">
        <f t="shared" si="12"/>
        <v>890</v>
      </c>
      <c r="R49">
        <f t="shared" si="12"/>
        <v>140</v>
      </c>
      <c r="S49">
        <f t="shared" si="12"/>
        <v>125</v>
      </c>
      <c r="T49">
        <f t="shared" si="12"/>
        <v>266</v>
      </c>
      <c r="U49">
        <f t="shared" si="12"/>
        <v>292</v>
      </c>
      <c r="V49">
        <f t="shared" si="12"/>
        <v>270</v>
      </c>
      <c r="AA49" s="4">
        <f>SUM(AA2:AA46)</f>
        <v>2367.0143999999996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22</v>
      </c>
      <c r="C2">
        <v>3</v>
      </c>
      <c r="D2">
        <v>6</v>
      </c>
      <c r="E2">
        <v>1</v>
      </c>
      <c r="F2">
        <v>0</v>
      </c>
      <c r="G2">
        <v>2</v>
      </c>
      <c r="H2">
        <v>8</v>
      </c>
      <c r="I2">
        <v>14</v>
      </c>
      <c r="J2">
        <v>4</v>
      </c>
      <c r="K2">
        <v>8</v>
      </c>
      <c r="L2">
        <v>2</v>
      </c>
      <c r="M2">
        <v>2</v>
      </c>
      <c r="N2">
        <v>0</v>
      </c>
      <c r="O2">
        <v>0</v>
      </c>
      <c r="P2">
        <v>13</v>
      </c>
      <c r="Q2" s="2">
        <f t="shared" ref="Q2:Q33" si="0">H2/I2</f>
        <v>0.5714285714285714</v>
      </c>
      <c r="R2" s="2">
        <f t="shared" ref="R2:R33" si="1">J2/K2</f>
        <v>0.5</v>
      </c>
      <c r="S2" s="2">
        <f>L2/M2</f>
        <v>1</v>
      </c>
      <c r="T2">
        <v>33</v>
      </c>
      <c r="U2">
        <v>35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28.376878787878795</v>
      </c>
      <c r="X2" s="4">
        <f t="shared" ref="X2:X46" si="3">B2+(C2*1.2)+(D2*1.5)+(E2*3)+(F2*3)-G2</f>
        <v>35.6</v>
      </c>
      <c r="Y2" s="4">
        <f t="shared" ref="Y2:Y46" si="4">B2+0.4*H2-0.7*I2-0.4*(M2-L2)+0.7*N2+0.3*(C2-N2)+F2+D2*0.7+0.7*E2-0.4*O2-G2</f>
        <v>19.2</v>
      </c>
      <c r="Z2">
        <v>0</v>
      </c>
    </row>
    <row r="3" spans="1:26" x14ac:dyDescent="0.3">
      <c r="A3" s="1" t="str">
        <f>'Victor Oladipo'!A3</f>
        <v>@ DEF</v>
      </c>
      <c r="B3">
        <v>8</v>
      </c>
      <c r="C3">
        <v>6</v>
      </c>
      <c r="D3">
        <v>4</v>
      </c>
      <c r="E3">
        <v>2</v>
      </c>
      <c r="F3">
        <v>2</v>
      </c>
      <c r="G3">
        <v>1</v>
      </c>
      <c r="H3">
        <v>3</v>
      </c>
      <c r="I3">
        <v>10</v>
      </c>
      <c r="J3">
        <v>0</v>
      </c>
      <c r="K3">
        <v>3</v>
      </c>
      <c r="L3">
        <v>2</v>
      </c>
      <c r="M3">
        <v>2</v>
      </c>
      <c r="N3">
        <v>0</v>
      </c>
      <c r="O3">
        <v>2</v>
      </c>
      <c r="P3">
        <v>4</v>
      </c>
      <c r="Q3" s="2">
        <f t="shared" si="0"/>
        <v>0.3</v>
      </c>
      <c r="R3" s="2">
        <f t="shared" si="1"/>
        <v>0</v>
      </c>
      <c r="S3" s="2">
        <f>L3/M3</f>
        <v>1</v>
      </c>
      <c r="T3">
        <v>37</v>
      </c>
      <c r="U3">
        <v>17</v>
      </c>
      <c r="V3">
        <v>1</v>
      </c>
      <c r="W3" s="3">
        <f t="shared" si="2"/>
        <v>10.864027027027028</v>
      </c>
      <c r="X3" s="4">
        <f t="shared" si="3"/>
        <v>32.200000000000003</v>
      </c>
      <c r="Y3" s="4">
        <f t="shared" si="4"/>
        <v>8.3999999999999986</v>
      </c>
      <c r="Z3">
        <v>0</v>
      </c>
    </row>
    <row r="4" spans="1:26" x14ac:dyDescent="0.3">
      <c r="A4" s="1" t="str">
        <f>'Victor Oladipo'!A4</f>
        <v>vs OCE</v>
      </c>
      <c r="B4">
        <v>26</v>
      </c>
      <c r="C4">
        <v>2</v>
      </c>
      <c r="D4">
        <v>9</v>
      </c>
      <c r="E4">
        <v>1</v>
      </c>
      <c r="F4">
        <v>1</v>
      </c>
      <c r="G4">
        <v>0</v>
      </c>
      <c r="H4">
        <v>10</v>
      </c>
      <c r="I4">
        <v>16</v>
      </c>
      <c r="J4">
        <v>6</v>
      </c>
      <c r="K4">
        <v>6</v>
      </c>
      <c r="L4">
        <v>0</v>
      </c>
      <c r="M4">
        <v>0</v>
      </c>
      <c r="N4">
        <v>0</v>
      </c>
      <c r="O4">
        <v>1</v>
      </c>
      <c r="P4">
        <v>34</v>
      </c>
      <c r="Q4" s="2">
        <f t="shared" si="0"/>
        <v>0.625</v>
      </c>
      <c r="R4" s="2">
        <f t="shared" si="1"/>
        <v>1</v>
      </c>
      <c r="S4" s="6" t="s">
        <v>45</v>
      </c>
      <c r="T4">
        <v>38</v>
      </c>
      <c r="U4">
        <v>45</v>
      </c>
      <c r="V4">
        <v>0</v>
      </c>
      <c r="W4" s="3">
        <f t="shared" si="2"/>
        <v>35.576894736842107</v>
      </c>
      <c r="X4" s="4">
        <f t="shared" si="3"/>
        <v>47.9</v>
      </c>
      <c r="Y4" s="4">
        <f t="shared" si="4"/>
        <v>27.000000000000004</v>
      </c>
      <c r="Z4">
        <v>0</v>
      </c>
    </row>
    <row r="5" spans="1:26" x14ac:dyDescent="0.3">
      <c r="A5" s="1" t="str">
        <f>'Victor Oladipo'!A5</f>
        <v>@ FRA</v>
      </c>
      <c r="B5">
        <v>20</v>
      </c>
      <c r="C5">
        <v>2</v>
      </c>
      <c r="D5">
        <v>2</v>
      </c>
      <c r="E5">
        <v>1</v>
      </c>
      <c r="F5">
        <v>2</v>
      </c>
      <c r="G5">
        <v>1</v>
      </c>
      <c r="H5">
        <v>7</v>
      </c>
      <c r="I5">
        <v>12</v>
      </c>
      <c r="J5">
        <v>4</v>
      </c>
      <c r="K5">
        <v>8</v>
      </c>
      <c r="L5">
        <v>2</v>
      </c>
      <c r="M5">
        <v>2</v>
      </c>
      <c r="N5">
        <v>0</v>
      </c>
      <c r="O5">
        <v>2</v>
      </c>
      <c r="P5">
        <v>4</v>
      </c>
      <c r="Q5" s="2">
        <f t="shared" si="0"/>
        <v>0.58333333333333337</v>
      </c>
      <c r="R5" s="2">
        <f t="shared" si="1"/>
        <v>0.5</v>
      </c>
      <c r="S5" s="2">
        <f>L5/M5</f>
        <v>1</v>
      </c>
      <c r="T5">
        <v>39</v>
      </c>
      <c r="U5">
        <v>24</v>
      </c>
      <c r="V5">
        <v>0</v>
      </c>
      <c r="W5" s="3">
        <f t="shared" si="2"/>
        <v>22.144743589743591</v>
      </c>
      <c r="X5" s="4">
        <f t="shared" si="3"/>
        <v>33.4</v>
      </c>
      <c r="Y5" s="4">
        <f t="shared" si="4"/>
        <v>17.299999999999997</v>
      </c>
      <c r="Z5">
        <v>0</v>
      </c>
    </row>
    <row r="6" spans="1:26" x14ac:dyDescent="0.3">
      <c r="A6" s="1" t="str">
        <f>'Victor Oladipo'!A6</f>
        <v>vs CHI</v>
      </c>
      <c r="B6">
        <v>29</v>
      </c>
      <c r="C6">
        <v>1</v>
      </c>
      <c r="D6">
        <v>3</v>
      </c>
      <c r="E6">
        <v>0</v>
      </c>
      <c r="F6">
        <v>2</v>
      </c>
      <c r="G6">
        <v>0</v>
      </c>
      <c r="H6">
        <v>12</v>
      </c>
      <c r="I6">
        <v>22</v>
      </c>
      <c r="J6">
        <v>5</v>
      </c>
      <c r="K6">
        <v>12</v>
      </c>
      <c r="L6">
        <v>0</v>
      </c>
      <c r="M6">
        <v>0</v>
      </c>
      <c r="N6">
        <v>0</v>
      </c>
      <c r="O6">
        <v>0</v>
      </c>
      <c r="P6">
        <v>21</v>
      </c>
      <c r="Q6" s="2">
        <f t="shared" si="0"/>
        <v>0.54545454545454541</v>
      </c>
      <c r="R6" s="2">
        <f t="shared" si="1"/>
        <v>0.41666666666666669</v>
      </c>
      <c r="S6" s="6" t="s">
        <v>45</v>
      </c>
      <c r="T6">
        <v>38</v>
      </c>
      <c r="U6">
        <v>35</v>
      </c>
      <c r="V6">
        <v>3</v>
      </c>
      <c r="W6" s="3">
        <f t="shared" si="2"/>
        <v>29.587815789473694</v>
      </c>
      <c r="X6" s="4">
        <f t="shared" si="3"/>
        <v>40.700000000000003</v>
      </c>
      <c r="Y6" s="4">
        <f t="shared" si="4"/>
        <v>22.799999999999997</v>
      </c>
      <c r="Z6">
        <v>0</v>
      </c>
    </row>
    <row r="7" spans="1:26" x14ac:dyDescent="0.3">
      <c r="A7" s="1" t="str">
        <f>'Victor Oladipo'!A7</f>
        <v>vs EUR</v>
      </c>
      <c r="B7">
        <v>13</v>
      </c>
      <c r="C7">
        <v>1</v>
      </c>
      <c r="D7">
        <v>4</v>
      </c>
      <c r="E7">
        <v>2</v>
      </c>
      <c r="F7">
        <v>0</v>
      </c>
      <c r="G7">
        <v>1</v>
      </c>
      <c r="H7">
        <v>4</v>
      </c>
      <c r="I7">
        <v>12</v>
      </c>
      <c r="J7">
        <v>4</v>
      </c>
      <c r="K7">
        <v>6</v>
      </c>
      <c r="L7">
        <v>1</v>
      </c>
      <c r="M7">
        <v>2</v>
      </c>
      <c r="N7">
        <v>0</v>
      </c>
      <c r="O7">
        <v>2</v>
      </c>
      <c r="P7">
        <v>-11</v>
      </c>
      <c r="Q7" s="2">
        <f t="shared" si="0"/>
        <v>0.33333333333333331</v>
      </c>
      <c r="R7" s="2">
        <f t="shared" si="1"/>
        <v>0.66666666666666663</v>
      </c>
      <c r="S7" s="2">
        <f t="shared" ref="S7:S41" si="5">L7/M7</f>
        <v>0.5</v>
      </c>
      <c r="T7">
        <v>35</v>
      </c>
      <c r="U7">
        <v>22</v>
      </c>
      <c r="V7">
        <v>0</v>
      </c>
      <c r="W7" s="3">
        <f t="shared" si="2"/>
        <v>11.641485714285716</v>
      </c>
      <c r="X7" s="4">
        <f t="shared" si="3"/>
        <v>25.2</v>
      </c>
      <c r="Y7" s="4">
        <f t="shared" si="4"/>
        <v>8.5</v>
      </c>
      <c r="Z7">
        <v>0</v>
      </c>
    </row>
    <row r="8" spans="1:26" x14ac:dyDescent="0.3">
      <c r="A8" s="1" t="str">
        <f>'Victor Oladipo'!A8</f>
        <v>vs RKS</v>
      </c>
      <c r="B8">
        <v>9</v>
      </c>
      <c r="C8">
        <v>4</v>
      </c>
      <c r="D8">
        <v>4</v>
      </c>
      <c r="E8">
        <v>1</v>
      </c>
      <c r="F8">
        <v>1</v>
      </c>
      <c r="G8">
        <v>1</v>
      </c>
      <c r="H8">
        <v>2</v>
      </c>
      <c r="I8">
        <v>11</v>
      </c>
      <c r="J8">
        <v>1</v>
      </c>
      <c r="K8">
        <v>5</v>
      </c>
      <c r="L8">
        <v>4</v>
      </c>
      <c r="M8">
        <v>4</v>
      </c>
      <c r="N8">
        <v>1</v>
      </c>
      <c r="O8">
        <v>0</v>
      </c>
      <c r="P8">
        <v>-6</v>
      </c>
      <c r="Q8" s="2">
        <f t="shared" si="0"/>
        <v>0.18181818181818182</v>
      </c>
      <c r="R8" s="2">
        <f t="shared" si="1"/>
        <v>0.2</v>
      </c>
      <c r="S8" s="2">
        <f t="shared" si="5"/>
        <v>1</v>
      </c>
      <c r="T8">
        <v>37</v>
      </c>
      <c r="U8">
        <v>19</v>
      </c>
      <c r="V8">
        <v>0</v>
      </c>
      <c r="W8" s="3">
        <f t="shared" si="2"/>
        <v>8.6339459459459427</v>
      </c>
      <c r="X8" s="4">
        <f t="shared" si="3"/>
        <v>24.8</v>
      </c>
      <c r="Y8" s="4">
        <f t="shared" si="4"/>
        <v>7.2000000000000011</v>
      </c>
      <c r="Z8">
        <v>0</v>
      </c>
    </row>
    <row r="9" spans="1:26" x14ac:dyDescent="0.3">
      <c r="A9" s="1" t="str">
        <f>'Victor Oladipo'!A9</f>
        <v>@ AFR</v>
      </c>
      <c r="B9">
        <v>13</v>
      </c>
      <c r="C9">
        <v>3</v>
      </c>
      <c r="D9">
        <v>5</v>
      </c>
      <c r="E9">
        <v>0</v>
      </c>
      <c r="F9">
        <v>3</v>
      </c>
      <c r="G9">
        <v>1</v>
      </c>
      <c r="H9">
        <v>6</v>
      </c>
      <c r="I9">
        <v>10</v>
      </c>
      <c r="J9">
        <v>1</v>
      </c>
      <c r="K9">
        <v>3</v>
      </c>
      <c r="L9">
        <v>0</v>
      </c>
      <c r="M9">
        <v>0</v>
      </c>
      <c r="N9">
        <v>0</v>
      </c>
      <c r="O9">
        <v>1</v>
      </c>
      <c r="P9">
        <v>5</v>
      </c>
      <c r="Q9" s="2">
        <f t="shared" si="0"/>
        <v>0.6</v>
      </c>
      <c r="R9" s="2">
        <f t="shared" si="1"/>
        <v>0.33333333333333331</v>
      </c>
      <c r="S9" s="6" t="s">
        <v>45</v>
      </c>
      <c r="T9">
        <v>37</v>
      </c>
      <c r="U9">
        <v>24</v>
      </c>
      <c r="V9">
        <v>1</v>
      </c>
      <c r="W9" s="3">
        <f t="shared" si="2"/>
        <v>19.421162162162162</v>
      </c>
      <c r="X9" s="4">
        <f t="shared" si="3"/>
        <v>32.1</v>
      </c>
      <c r="Y9" s="4">
        <f t="shared" si="4"/>
        <v>14.4</v>
      </c>
      <c r="Z9">
        <v>0</v>
      </c>
    </row>
    <row r="10" spans="1:26" x14ac:dyDescent="0.3">
      <c r="A10" s="1" t="str">
        <f>'Victor Oladipo'!A10</f>
        <v>vs OLD</v>
      </c>
      <c r="B10">
        <v>23</v>
      </c>
      <c r="C10">
        <v>4</v>
      </c>
      <c r="D10">
        <v>4</v>
      </c>
      <c r="E10">
        <v>2</v>
      </c>
      <c r="F10">
        <v>1</v>
      </c>
      <c r="G10">
        <v>0</v>
      </c>
      <c r="H10">
        <v>9</v>
      </c>
      <c r="I10">
        <v>21</v>
      </c>
      <c r="J10">
        <v>3</v>
      </c>
      <c r="K10">
        <v>13</v>
      </c>
      <c r="L10">
        <v>2</v>
      </c>
      <c r="M10">
        <v>2</v>
      </c>
      <c r="N10">
        <v>0</v>
      </c>
      <c r="O10">
        <v>1</v>
      </c>
      <c r="P10">
        <v>20</v>
      </c>
      <c r="Q10" s="2">
        <f t="shared" si="0"/>
        <v>0.42857142857142855</v>
      </c>
      <c r="R10" s="2">
        <f t="shared" si="1"/>
        <v>0.23076923076923078</v>
      </c>
      <c r="S10" s="2">
        <f t="shared" si="5"/>
        <v>1</v>
      </c>
      <c r="T10">
        <v>42</v>
      </c>
      <c r="U10">
        <v>32</v>
      </c>
      <c r="V10">
        <v>2</v>
      </c>
      <c r="W10" s="3">
        <f t="shared" si="2"/>
        <v>20.583571428571428</v>
      </c>
      <c r="X10" s="4">
        <f t="shared" si="3"/>
        <v>42.8</v>
      </c>
      <c r="Y10" s="4">
        <f t="shared" si="4"/>
        <v>17.900000000000002</v>
      </c>
      <c r="Z10">
        <v>0</v>
      </c>
    </row>
    <row r="11" spans="1:26" x14ac:dyDescent="0.3">
      <c r="A11" s="1" t="str">
        <f>'Victor Oladipo'!A11</f>
        <v>@ USA</v>
      </c>
      <c r="B11">
        <v>15</v>
      </c>
      <c r="C11">
        <v>0</v>
      </c>
      <c r="D11">
        <v>4</v>
      </c>
      <c r="E11">
        <v>1</v>
      </c>
      <c r="F11">
        <v>1</v>
      </c>
      <c r="G11">
        <v>0</v>
      </c>
      <c r="H11">
        <v>6</v>
      </c>
      <c r="I11">
        <v>16</v>
      </c>
      <c r="J11">
        <v>3</v>
      </c>
      <c r="K11">
        <v>7</v>
      </c>
      <c r="L11">
        <v>0</v>
      </c>
      <c r="M11">
        <v>0</v>
      </c>
      <c r="N11">
        <v>0</v>
      </c>
      <c r="O11">
        <v>2</v>
      </c>
      <c r="P11">
        <v>9</v>
      </c>
      <c r="Q11" s="2">
        <f t="shared" si="0"/>
        <v>0.375</v>
      </c>
      <c r="R11" s="2">
        <f t="shared" si="1"/>
        <v>0.42857142857142855</v>
      </c>
      <c r="S11" s="6" t="s">
        <v>45</v>
      </c>
      <c r="T11">
        <v>39</v>
      </c>
      <c r="U11">
        <v>25</v>
      </c>
      <c r="V11">
        <v>1</v>
      </c>
      <c r="W11" s="3">
        <f t="shared" si="2"/>
        <v>12.21225641025641</v>
      </c>
      <c r="X11" s="4">
        <f t="shared" si="3"/>
        <v>27</v>
      </c>
      <c r="Y11" s="4">
        <f t="shared" si="4"/>
        <v>9.8999999999999986</v>
      </c>
      <c r="Z11">
        <v>0</v>
      </c>
    </row>
    <row r="12" spans="1:26" x14ac:dyDescent="0.3">
      <c r="A12" s="1" t="str">
        <f>'Victor Oladipo'!A12</f>
        <v>vs SPA</v>
      </c>
      <c r="B12">
        <v>16</v>
      </c>
      <c r="C12">
        <v>2</v>
      </c>
      <c r="D12">
        <v>5</v>
      </c>
      <c r="E12">
        <v>0</v>
      </c>
      <c r="F12">
        <v>2</v>
      </c>
      <c r="G12">
        <v>0</v>
      </c>
      <c r="H12">
        <v>6</v>
      </c>
      <c r="I12">
        <v>16</v>
      </c>
      <c r="J12">
        <v>4</v>
      </c>
      <c r="K12">
        <v>10</v>
      </c>
      <c r="L12">
        <v>0</v>
      </c>
      <c r="M12">
        <v>0</v>
      </c>
      <c r="N12">
        <v>0</v>
      </c>
      <c r="O12">
        <v>1</v>
      </c>
      <c r="P12">
        <v>10</v>
      </c>
      <c r="Q12" s="2">
        <f t="shared" si="0"/>
        <v>0.375</v>
      </c>
      <c r="R12" s="2">
        <f t="shared" si="1"/>
        <v>0.4</v>
      </c>
      <c r="S12" s="6" t="s">
        <v>45</v>
      </c>
      <c r="T12">
        <v>39</v>
      </c>
      <c r="U12">
        <v>26</v>
      </c>
      <c r="V12">
        <v>1</v>
      </c>
      <c r="W12" s="3">
        <f t="shared" si="2"/>
        <v>16.000179487179491</v>
      </c>
      <c r="X12" s="4">
        <f t="shared" si="3"/>
        <v>31.9</v>
      </c>
      <c r="Y12" s="4">
        <f t="shared" si="4"/>
        <v>12.899999999999999</v>
      </c>
      <c r="Z12">
        <v>0</v>
      </c>
    </row>
    <row r="13" spans="1:26" x14ac:dyDescent="0.3">
      <c r="A13" s="1" t="str">
        <f>'Victor Oladipo'!A13</f>
        <v>@ 6TH</v>
      </c>
      <c r="B13">
        <v>23</v>
      </c>
      <c r="C13">
        <v>4</v>
      </c>
      <c r="D13">
        <v>7</v>
      </c>
      <c r="E13">
        <v>1</v>
      </c>
      <c r="F13">
        <v>1</v>
      </c>
      <c r="G13">
        <v>0</v>
      </c>
      <c r="H13">
        <v>9</v>
      </c>
      <c r="I13">
        <v>15</v>
      </c>
      <c r="J13">
        <v>3</v>
      </c>
      <c r="K13">
        <v>6</v>
      </c>
      <c r="L13">
        <v>2</v>
      </c>
      <c r="M13">
        <v>2</v>
      </c>
      <c r="N13">
        <v>1</v>
      </c>
      <c r="O13">
        <v>1</v>
      </c>
      <c r="P13">
        <v>14</v>
      </c>
      <c r="Q13" s="2">
        <f t="shared" si="0"/>
        <v>0.6</v>
      </c>
      <c r="R13" s="2">
        <f t="shared" si="1"/>
        <v>0.5</v>
      </c>
      <c r="S13" s="2">
        <f t="shared" si="5"/>
        <v>1</v>
      </c>
      <c r="T13">
        <v>40</v>
      </c>
      <c r="U13">
        <v>38</v>
      </c>
      <c r="V13">
        <v>1</v>
      </c>
      <c r="W13" s="3">
        <f t="shared" si="2"/>
        <v>29.724350000000005</v>
      </c>
      <c r="X13" s="4">
        <f t="shared" si="3"/>
        <v>44.3</v>
      </c>
      <c r="Y13" s="4">
        <f t="shared" si="4"/>
        <v>23.9</v>
      </c>
      <c r="Z13">
        <v>0</v>
      </c>
    </row>
    <row r="14" spans="1:26" x14ac:dyDescent="0.3">
      <c r="A14" s="1" t="str">
        <f>'Victor Oladipo'!A14</f>
        <v>vs CAN</v>
      </c>
      <c r="B14">
        <v>15</v>
      </c>
      <c r="C14">
        <v>10</v>
      </c>
      <c r="D14">
        <v>7</v>
      </c>
      <c r="E14">
        <v>0</v>
      </c>
      <c r="F14">
        <v>2</v>
      </c>
      <c r="G14">
        <v>0</v>
      </c>
      <c r="H14">
        <v>6</v>
      </c>
      <c r="I14">
        <v>9</v>
      </c>
      <c r="J14">
        <v>2</v>
      </c>
      <c r="K14">
        <v>3</v>
      </c>
      <c r="L14">
        <v>1</v>
      </c>
      <c r="M14">
        <v>2</v>
      </c>
      <c r="N14">
        <v>1</v>
      </c>
      <c r="O14">
        <v>2</v>
      </c>
      <c r="P14">
        <v>22</v>
      </c>
      <c r="Q14" s="2">
        <f t="shared" si="0"/>
        <v>0.66666666666666663</v>
      </c>
      <c r="R14" s="2">
        <f t="shared" si="1"/>
        <v>0.66666666666666663</v>
      </c>
      <c r="S14" s="2">
        <f t="shared" si="5"/>
        <v>0.5</v>
      </c>
      <c r="T14">
        <v>36</v>
      </c>
      <c r="U14">
        <v>31</v>
      </c>
      <c r="V14">
        <v>1</v>
      </c>
      <c r="W14" s="3">
        <f t="shared" si="2"/>
        <v>28.219333333333346</v>
      </c>
      <c r="X14" s="4">
        <f t="shared" si="3"/>
        <v>43.5</v>
      </c>
      <c r="Y14" s="4">
        <f t="shared" si="4"/>
        <v>20.199999999999992</v>
      </c>
      <c r="Z14">
        <v>0</v>
      </c>
    </row>
    <row r="15" spans="1:26" x14ac:dyDescent="0.3">
      <c r="A15" s="1" t="str">
        <f>'Victor Oladipo'!A15</f>
        <v>@ DNK</v>
      </c>
      <c r="B15">
        <v>20</v>
      </c>
      <c r="C15">
        <v>3</v>
      </c>
      <c r="D15">
        <v>4</v>
      </c>
      <c r="E15">
        <v>0</v>
      </c>
      <c r="F15">
        <v>0</v>
      </c>
      <c r="G15">
        <v>1</v>
      </c>
      <c r="H15">
        <v>8</v>
      </c>
      <c r="I15">
        <v>13</v>
      </c>
      <c r="J15">
        <v>4</v>
      </c>
      <c r="K15">
        <v>6</v>
      </c>
      <c r="L15">
        <v>0</v>
      </c>
      <c r="M15">
        <v>0</v>
      </c>
      <c r="N15">
        <v>1</v>
      </c>
      <c r="O15">
        <v>3</v>
      </c>
      <c r="P15">
        <v>10</v>
      </c>
      <c r="Q15" s="2">
        <f t="shared" si="0"/>
        <v>0.61538461538461542</v>
      </c>
      <c r="R15" s="2">
        <f t="shared" si="1"/>
        <v>0.66666666666666663</v>
      </c>
      <c r="S15" s="6" t="s">
        <v>45</v>
      </c>
      <c r="T15">
        <v>36</v>
      </c>
      <c r="U15">
        <v>28</v>
      </c>
      <c r="V15">
        <v>0</v>
      </c>
      <c r="W15" s="3">
        <f t="shared" si="2"/>
        <v>22.229194444444445</v>
      </c>
      <c r="X15" s="4">
        <f t="shared" si="3"/>
        <v>28.6</v>
      </c>
      <c r="Y15" s="4">
        <f t="shared" si="4"/>
        <v>16</v>
      </c>
      <c r="Z15">
        <v>0</v>
      </c>
    </row>
    <row r="16" spans="1:26" x14ac:dyDescent="0.3">
      <c r="A16" s="1" t="str">
        <f>'Victor Oladipo'!A16</f>
        <v>vs IMP</v>
      </c>
      <c r="B16">
        <v>14</v>
      </c>
      <c r="C16">
        <v>1</v>
      </c>
      <c r="D16">
        <v>1</v>
      </c>
      <c r="E16">
        <v>0</v>
      </c>
      <c r="F16">
        <v>2</v>
      </c>
      <c r="G16">
        <v>0</v>
      </c>
      <c r="H16">
        <v>7</v>
      </c>
      <c r="I16">
        <v>13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15</v>
      </c>
      <c r="Q16" s="2">
        <f t="shared" si="0"/>
        <v>0.53846153846153844</v>
      </c>
      <c r="R16" s="2">
        <f t="shared" si="1"/>
        <v>0</v>
      </c>
      <c r="S16" s="6" t="s">
        <v>45</v>
      </c>
      <c r="T16">
        <v>35</v>
      </c>
      <c r="U16">
        <v>16</v>
      </c>
      <c r="V16">
        <v>4</v>
      </c>
      <c r="W16" s="3">
        <f t="shared" si="2"/>
        <v>14.463828571428573</v>
      </c>
      <c r="X16" s="4">
        <f t="shared" si="3"/>
        <v>22.7</v>
      </c>
      <c r="Y16" s="4">
        <f t="shared" si="4"/>
        <v>10.3</v>
      </c>
      <c r="Z16">
        <v>0</v>
      </c>
    </row>
    <row r="17" spans="1:26" x14ac:dyDescent="0.3">
      <c r="A17" s="1" t="str">
        <f>'Victor Oladipo'!A17</f>
        <v>@ 3PT</v>
      </c>
      <c r="B17">
        <v>33</v>
      </c>
      <c r="C17">
        <v>10</v>
      </c>
      <c r="D17">
        <v>6</v>
      </c>
      <c r="E17">
        <v>0</v>
      </c>
      <c r="F17">
        <v>2</v>
      </c>
      <c r="G17">
        <v>1</v>
      </c>
      <c r="H17">
        <v>13</v>
      </c>
      <c r="I17">
        <v>17</v>
      </c>
      <c r="J17">
        <v>4</v>
      </c>
      <c r="K17">
        <v>5</v>
      </c>
      <c r="L17">
        <v>3</v>
      </c>
      <c r="M17">
        <v>3</v>
      </c>
      <c r="N17">
        <v>2</v>
      </c>
      <c r="O17">
        <v>1</v>
      </c>
      <c r="P17">
        <v>-5</v>
      </c>
      <c r="Q17" s="2">
        <f t="shared" si="0"/>
        <v>0.76470588235294112</v>
      </c>
      <c r="R17" s="2">
        <f t="shared" si="1"/>
        <v>0.8</v>
      </c>
      <c r="S17" s="2">
        <f t="shared" si="5"/>
        <v>1</v>
      </c>
      <c r="T17">
        <v>48</v>
      </c>
      <c r="U17">
        <v>46</v>
      </c>
      <c r="V17">
        <v>3</v>
      </c>
      <c r="W17" s="3">
        <f t="shared" si="2"/>
        <v>36.426124999999999</v>
      </c>
      <c r="X17" s="4">
        <f t="shared" si="3"/>
        <v>59</v>
      </c>
      <c r="Y17" s="4">
        <f t="shared" si="4"/>
        <v>34.9</v>
      </c>
      <c r="Z17">
        <v>0</v>
      </c>
    </row>
    <row r="18" spans="1:26" x14ac:dyDescent="0.3">
      <c r="A18" s="1" t="str">
        <f>'Victor Oladipo'!A18</f>
        <v>vs DEF</v>
      </c>
      <c r="B18">
        <v>13</v>
      </c>
      <c r="C18">
        <v>3</v>
      </c>
      <c r="D18">
        <v>3</v>
      </c>
      <c r="E18">
        <v>0</v>
      </c>
      <c r="F18">
        <v>2</v>
      </c>
      <c r="G18">
        <v>0</v>
      </c>
      <c r="H18">
        <v>6</v>
      </c>
      <c r="I18">
        <v>10</v>
      </c>
      <c r="J18">
        <v>0</v>
      </c>
      <c r="K18">
        <v>2</v>
      </c>
      <c r="L18">
        <v>1</v>
      </c>
      <c r="M18">
        <v>1</v>
      </c>
      <c r="N18">
        <v>0</v>
      </c>
      <c r="O18">
        <v>1</v>
      </c>
      <c r="P18">
        <v>-3</v>
      </c>
      <c r="Q18" s="2">
        <f t="shared" si="0"/>
        <v>0.6</v>
      </c>
      <c r="R18" s="2">
        <f t="shared" si="1"/>
        <v>0</v>
      </c>
      <c r="S18" s="2">
        <f t="shared" si="5"/>
        <v>1</v>
      </c>
      <c r="T18">
        <v>37</v>
      </c>
      <c r="U18">
        <v>20</v>
      </c>
      <c r="V18">
        <v>1</v>
      </c>
      <c r="W18" s="3">
        <f t="shared" si="2"/>
        <v>17.413972972972978</v>
      </c>
      <c r="X18" s="4">
        <f t="shared" si="3"/>
        <v>27.1</v>
      </c>
      <c r="Y18" s="4">
        <f t="shared" si="4"/>
        <v>13</v>
      </c>
      <c r="Z18">
        <v>0</v>
      </c>
    </row>
    <row r="19" spans="1:26" x14ac:dyDescent="0.3">
      <c r="A19" s="1" t="str">
        <f>'Victor Oladipo'!A19</f>
        <v>@ OCE</v>
      </c>
      <c r="B19">
        <v>14</v>
      </c>
      <c r="C19">
        <v>2</v>
      </c>
      <c r="D19">
        <v>4</v>
      </c>
      <c r="E19">
        <v>2</v>
      </c>
      <c r="F19">
        <v>3</v>
      </c>
      <c r="G19">
        <v>0</v>
      </c>
      <c r="H19">
        <v>6</v>
      </c>
      <c r="I19">
        <v>8</v>
      </c>
      <c r="J19">
        <v>2</v>
      </c>
      <c r="K19">
        <v>3</v>
      </c>
      <c r="L19">
        <v>0</v>
      </c>
      <c r="M19">
        <v>0</v>
      </c>
      <c r="N19">
        <v>0</v>
      </c>
      <c r="O19">
        <v>2</v>
      </c>
      <c r="P19">
        <v>26</v>
      </c>
      <c r="Q19" s="2">
        <f t="shared" si="0"/>
        <v>0.75</v>
      </c>
      <c r="R19" s="2">
        <f t="shared" si="1"/>
        <v>0.66666666666666663</v>
      </c>
      <c r="S19" s="6" t="s">
        <v>45</v>
      </c>
      <c r="T19">
        <v>36</v>
      </c>
      <c r="U19">
        <v>22</v>
      </c>
      <c r="V19">
        <v>1</v>
      </c>
      <c r="W19" s="3">
        <f t="shared" si="2"/>
        <v>25.401083333333339</v>
      </c>
      <c r="X19" s="4">
        <f t="shared" si="3"/>
        <v>37.4</v>
      </c>
      <c r="Y19" s="4">
        <f t="shared" si="4"/>
        <v>17.799999999999997</v>
      </c>
      <c r="Z19">
        <v>0</v>
      </c>
    </row>
    <row r="20" spans="1:26" x14ac:dyDescent="0.3">
      <c r="A20" s="1" t="str">
        <f>'Victor Oladipo'!A20</f>
        <v>vs FRA</v>
      </c>
      <c r="B20">
        <v>8</v>
      </c>
      <c r="C20">
        <v>4</v>
      </c>
      <c r="D20">
        <v>5</v>
      </c>
      <c r="E20">
        <v>1</v>
      </c>
      <c r="F20">
        <v>0</v>
      </c>
      <c r="G20">
        <v>1</v>
      </c>
      <c r="H20">
        <v>3</v>
      </c>
      <c r="I20">
        <v>12</v>
      </c>
      <c r="J20">
        <v>0</v>
      </c>
      <c r="K20">
        <v>5</v>
      </c>
      <c r="L20">
        <v>2</v>
      </c>
      <c r="M20">
        <v>2</v>
      </c>
      <c r="N20">
        <v>1</v>
      </c>
      <c r="O20">
        <v>2</v>
      </c>
      <c r="P20">
        <v>18</v>
      </c>
      <c r="Q20" s="2">
        <f t="shared" si="0"/>
        <v>0.25</v>
      </c>
      <c r="R20" s="2">
        <f t="shared" si="1"/>
        <v>0</v>
      </c>
      <c r="S20" s="2">
        <f t="shared" si="5"/>
        <v>1</v>
      </c>
      <c r="T20">
        <v>40</v>
      </c>
      <c r="U20">
        <v>18</v>
      </c>
      <c r="V20">
        <v>0</v>
      </c>
      <c r="W20" s="3">
        <f t="shared" si="2"/>
        <v>5.1587750000000003</v>
      </c>
      <c r="X20" s="4">
        <f t="shared" si="3"/>
        <v>22.3</v>
      </c>
      <c r="Y20" s="4">
        <f t="shared" si="4"/>
        <v>4.8000000000000007</v>
      </c>
      <c r="Z20">
        <v>0</v>
      </c>
    </row>
    <row r="21" spans="1:26" x14ac:dyDescent="0.3">
      <c r="A21" s="1" t="str">
        <f>'Victor Oladipo'!A21</f>
        <v>@ CHI</v>
      </c>
      <c r="B21">
        <v>21</v>
      </c>
      <c r="C21">
        <v>2</v>
      </c>
      <c r="D21">
        <v>4</v>
      </c>
      <c r="E21">
        <v>1</v>
      </c>
      <c r="F21">
        <v>0</v>
      </c>
      <c r="G21">
        <v>1</v>
      </c>
      <c r="H21">
        <v>9</v>
      </c>
      <c r="I21">
        <v>14</v>
      </c>
      <c r="J21">
        <v>3</v>
      </c>
      <c r="K21">
        <v>3</v>
      </c>
      <c r="L21">
        <v>0</v>
      </c>
      <c r="M21">
        <v>0</v>
      </c>
      <c r="N21">
        <v>0</v>
      </c>
      <c r="O21">
        <v>1</v>
      </c>
      <c r="P21">
        <v>16</v>
      </c>
      <c r="Q21" s="2">
        <f t="shared" si="0"/>
        <v>0.6428571428571429</v>
      </c>
      <c r="R21" s="2">
        <f t="shared" si="1"/>
        <v>1</v>
      </c>
      <c r="S21" s="6" t="s">
        <v>45</v>
      </c>
      <c r="T21">
        <v>37</v>
      </c>
      <c r="U21">
        <v>29</v>
      </c>
      <c r="V21">
        <v>1</v>
      </c>
      <c r="W21" s="3">
        <f t="shared" si="2"/>
        <v>23.47978378378378</v>
      </c>
      <c r="X21" s="4">
        <f t="shared" si="3"/>
        <v>31.4</v>
      </c>
      <c r="Y21" s="4">
        <f t="shared" si="4"/>
        <v>17.500000000000004</v>
      </c>
      <c r="Z21">
        <v>0</v>
      </c>
    </row>
    <row r="22" spans="1:26" x14ac:dyDescent="0.3">
      <c r="A22" s="1" t="str">
        <f>'Victor Oladipo'!A22</f>
        <v>@ EUR</v>
      </c>
      <c r="B22">
        <v>23</v>
      </c>
      <c r="C22">
        <v>5</v>
      </c>
      <c r="D22">
        <v>5</v>
      </c>
      <c r="E22">
        <v>2</v>
      </c>
      <c r="F22">
        <v>3</v>
      </c>
      <c r="G22">
        <v>3</v>
      </c>
      <c r="H22">
        <v>10</v>
      </c>
      <c r="I22">
        <v>15</v>
      </c>
      <c r="J22">
        <v>2</v>
      </c>
      <c r="K22">
        <v>4</v>
      </c>
      <c r="L22">
        <v>1</v>
      </c>
      <c r="M22">
        <v>1</v>
      </c>
      <c r="N22">
        <v>1</v>
      </c>
      <c r="O22">
        <v>1</v>
      </c>
      <c r="P22">
        <v>8</v>
      </c>
      <c r="Q22" s="2">
        <f t="shared" si="0"/>
        <v>0.66666666666666663</v>
      </c>
      <c r="R22" s="2">
        <f t="shared" si="1"/>
        <v>0.5</v>
      </c>
      <c r="S22" s="2">
        <f t="shared" si="5"/>
        <v>1</v>
      </c>
      <c r="T22">
        <v>49</v>
      </c>
      <c r="U22">
        <v>34</v>
      </c>
      <c r="V22">
        <v>0</v>
      </c>
      <c r="W22" s="3">
        <f t="shared" si="2"/>
        <v>23.390163265306118</v>
      </c>
      <c r="X22" s="4">
        <f t="shared" si="3"/>
        <v>48.5</v>
      </c>
      <c r="Y22" s="4">
        <f t="shared" si="4"/>
        <v>22.9</v>
      </c>
      <c r="Z22">
        <v>0</v>
      </c>
    </row>
    <row r="23" spans="1:26" x14ac:dyDescent="0.3">
      <c r="A23" s="1" t="str">
        <f>'Victor Oladipo'!A23</f>
        <v>@ RKS</v>
      </c>
      <c r="B23">
        <v>20</v>
      </c>
      <c r="C23">
        <v>3</v>
      </c>
      <c r="D23">
        <v>5</v>
      </c>
      <c r="E23">
        <v>1</v>
      </c>
      <c r="F23">
        <v>1</v>
      </c>
      <c r="G23">
        <v>0</v>
      </c>
      <c r="H23">
        <v>7</v>
      </c>
      <c r="I23">
        <v>15</v>
      </c>
      <c r="J23">
        <v>3</v>
      </c>
      <c r="K23">
        <v>7</v>
      </c>
      <c r="L23">
        <v>3</v>
      </c>
      <c r="M23">
        <v>3</v>
      </c>
      <c r="N23">
        <v>1</v>
      </c>
      <c r="O23">
        <v>2</v>
      </c>
      <c r="P23">
        <v>13</v>
      </c>
      <c r="Q23" s="2">
        <f t="shared" si="0"/>
        <v>0.46666666666666667</v>
      </c>
      <c r="R23" s="2">
        <f t="shared" si="1"/>
        <v>0.42857142857142855</v>
      </c>
      <c r="S23" s="2">
        <f t="shared" si="5"/>
        <v>1</v>
      </c>
      <c r="T23">
        <v>39</v>
      </c>
      <c r="U23">
        <v>31</v>
      </c>
      <c r="V23">
        <v>1</v>
      </c>
      <c r="W23" s="3">
        <f t="shared" si="2"/>
        <v>22.676512820512819</v>
      </c>
      <c r="X23" s="4">
        <f t="shared" si="3"/>
        <v>37.1</v>
      </c>
      <c r="Y23" s="4">
        <f t="shared" si="4"/>
        <v>18</v>
      </c>
      <c r="Z23">
        <v>0</v>
      </c>
    </row>
    <row r="24" spans="1:26" x14ac:dyDescent="0.3">
      <c r="A24" s="1" t="str">
        <f>'Victor Oladipo'!A24</f>
        <v>vs AFR</v>
      </c>
      <c r="B24">
        <v>26</v>
      </c>
      <c r="C24">
        <v>4</v>
      </c>
      <c r="D24">
        <v>3</v>
      </c>
      <c r="E24">
        <v>0</v>
      </c>
      <c r="F24">
        <v>2</v>
      </c>
      <c r="G24">
        <v>1</v>
      </c>
      <c r="H24">
        <v>9</v>
      </c>
      <c r="I24">
        <v>20</v>
      </c>
      <c r="J24">
        <v>6</v>
      </c>
      <c r="K24">
        <v>12</v>
      </c>
      <c r="L24">
        <v>2</v>
      </c>
      <c r="M24">
        <v>2</v>
      </c>
      <c r="N24">
        <v>0</v>
      </c>
      <c r="O24">
        <v>0</v>
      </c>
      <c r="P24">
        <v>-2</v>
      </c>
      <c r="Q24" s="2">
        <f t="shared" si="0"/>
        <v>0.45</v>
      </c>
      <c r="R24" s="2">
        <f t="shared" si="1"/>
        <v>0.5</v>
      </c>
      <c r="S24" s="2">
        <f t="shared" si="5"/>
        <v>1</v>
      </c>
      <c r="T24">
        <v>41</v>
      </c>
      <c r="U24">
        <v>32</v>
      </c>
      <c r="V24">
        <v>0</v>
      </c>
      <c r="W24" s="3">
        <f t="shared" si="2"/>
        <v>23.489951219512193</v>
      </c>
      <c r="X24" s="4">
        <f t="shared" si="3"/>
        <v>40.299999999999997</v>
      </c>
      <c r="Y24" s="4">
        <f t="shared" si="4"/>
        <v>19.899999999999999</v>
      </c>
      <c r="Z24">
        <v>0</v>
      </c>
    </row>
    <row r="25" spans="1:26" x14ac:dyDescent="0.3">
      <c r="A25" s="1" t="str">
        <f>'Victor Oladipo'!A25</f>
        <v>@ OLD</v>
      </c>
      <c r="B25">
        <v>8</v>
      </c>
      <c r="C25">
        <v>4</v>
      </c>
      <c r="D25">
        <v>4</v>
      </c>
      <c r="E25">
        <v>1</v>
      </c>
      <c r="F25">
        <v>3</v>
      </c>
      <c r="G25">
        <v>1</v>
      </c>
      <c r="H25">
        <v>3</v>
      </c>
      <c r="I25">
        <v>10</v>
      </c>
      <c r="J25">
        <v>2</v>
      </c>
      <c r="K25">
        <v>5</v>
      </c>
      <c r="L25">
        <v>0</v>
      </c>
      <c r="M25">
        <v>0</v>
      </c>
      <c r="N25">
        <v>1</v>
      </c>
      <c r="O25">
        <v>3</v>
      </c>
      <c r="P25">
        <v>8</v>
      </c>
      <c r="Q25" s="2">
        <f t="shared" si="0"/>
        <v>0.3</v>
      </c>
      <c r="R25" s="2">
        <f t="shared" si="1"/>
        <v>0.4</v>
      </c>
      <c r="S25" s="6" t="s">
        <v>45</v>
      </c>
      <c r="T25">
        <v>40</v>
      </c>
      <c r="U25">
        <v>16</v>
      </c>
      <c r="V25">
        <v>0</v>
      </c>
      <c r="W25" s="3">
        <f t="shared" si="2"/>
        <v>10.109874999999999</v>
      </c>
      <c r="X25" s="4">
        <f t="shared" si="3"/>
        <v>29.8</v>
      </c>
      <c r="Y25" s="4">
        <f t="shared" si="4"/>
        <v>8.0999999999999979</v>
      </c>
      <c r="Z25">
        <v>0</v>
      </c>
    </row>
    <row r="26" spans="1:26" x14ac:dyDescent="0.3">
      <c r="A26" s="1" t="str">
        <f>'Victor Oladipo'!A26</f>
        <v>vs USA</v>
      </c>
      <c r="B26">
        <v>27</v>
      </c>
      <c r="C26">
        <v>6</v>
      </c>
      <c r="D26">
        <v>2</v>
      </c>
      <c r="E26">
        <v>4</v>
      </c>
      <c r="F26">
        <v>3</v>
      </c>
      <c r="G26">
        <v>1</v>
      </c>
      <c r="H26">
        <v>10</v>
      </c>
      <c r="I26">
        <v>18</v>
      </c>
      <c r="J26">
        <v>6</v>
      </c>
      <c r="K26">
        <v>9</v>
      </c>
      <c r="L26">
        <v>1</v>
      </c>
      <c r="M26">
        <v>1</v>
      </c>
      <c r="N26">
        <v>2</v>
      </c>
      <c r="O26">
        <v>3</v>
      </c>
      <c r="P26">
        <v>-13</v>
      </c>
      <c r="Q26" s="2">
        <f t="shared" si="0"/>
        <v>0.55555555555555558</v>
      </c>
      <c r="R26" s="2">
        <f t="shared" si="1"/>
        <v>0.66666666666666663</v>
      </c>
      <c r="S26" s="2">
        <f t="shared" si="5"/>
        <v>1</v>
      </c>
      <c r="T26">
        <v>41</v>
      </c>
      <c r="U26">
        <v>31</v>
      </c>
      <c r="V26">
        <v>0</v>
      </c>
      <c r="W26" s="3">
        <f t="shared" si="2"/>
        <v>32.257585365853657</v>
      </c>
      <c r="X26" s="4">
        <f t="shared" si="3"/>
        <v>57.2</v>
      </c>
      <c r="Y26" s="4">
        <f t="shared" si="4"/>
        <v>25.999999999999996</v>
      </c>
      <c r="Z26">
        <v>0</v>
      </c>
    </row>
    <row r="27" spans="1:26" x14ac:dyDescent="0.3">
      <c r="A27" s="1" t="str">
        <f>'Victor Oladipo'!A27</f>
        <v>@ SPA</v>
      </c>
      <c r="B27">
        <v>27</v>
      </c>
      <c r="C27">
        <v>5</v>
      </c>
      <c r="D27">
        <v>1</v>
      </c>
      <c r="E27">
        <v>0</v>
      </c>
      <c r="F27">
        <v>0</v>
      </c>
      <c r="G27">
        <v>1</v>
      </c>
      <c r="H27">
        <v>10</v>
      </c>
      <c r="I27">
        <v>13</v>
      </c>
      <c r="J27">
        <v>5</v>
      </c>
      <c r="K27">
        <v>7</v>
      </c>
      <c r="L27">
        <v>2</v>
      </c>
      <c r="M27">
        <v>2</v>
      </c>
      <c r="N27">
        <v>0</v>
      </c>
      <c r="O27">
        <v>1</v>
      </c>
      <c r="P27">
        <v>-5</v>
      </c>
      <c r="Q27" s="2">
        <f t="shared" si="0"/>
        <v>0.76923076923076927</v>
      </c>
      <c r="R27" s="2">
        <f t="shared" si="1"/>
        <v>0.7142857142857143</v>
      </c>
      <c r="S27" s="2">
        <f t="shared" si="5"/>
        <v>1</v>
      </c>
      <c r="T27">
        <v>36</v>
      </c>
      <c r="U27">
        <v>29</v>
      </c>
      <c r="V27">
        <v>0</v>
      </c>
      <c r="W27" s="3">
        <f t="shared" si="2"/>
        <v>31.420722222222221</v>
      </c>
      <c r="X27" s="4">
        <f t="shared" si="3"/>
        <v>33.5</v>
      </c>
      <c r="Y27" s="4">
        <f t="shared" si="4"/>
        <v>22.7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18.692307692307693</v>
      </c>
      <c r="C47" s="4">
        <f t="shared" ref="C47:P47" si="9">AVERAGE(C2:C46)</f>
        <v>3.6153846153846154</v>
      </c>
      <c r="D47" s="4">
        <f t="shared" si="9"/>
        <v>4.2692307692307692</v>
      </c>
      <c r="E47" s="4">
        <f t="shared" si="9"/>
        <v>0.92307692307692313</v>
      </c>
      <c r="F47" s="4">
        <f t="shared" si="9"/>
        <v>1.5</v>
      </c>
      <c r="G47" s="4">
        <f t="shared" si="9"/>
        <v>0.69230769230769229</v>
      </c>
      <c r="H47" s="4">
        <f t="shared" si="9"/>
        <v>7.2692307692307692</v>
      </c>
      <c r="I47" s="4">
        <f t="shared" si="9"/>
        <v>13.923076923076923</v>
      </c>
      <c r="J47" s="4">
        <f t="shared" si="9"/>
        <v>2.9615384615384617</v>
      </c>
      <c r="K47" s="4">
        <f t="shared" si="9"/>
        <v>6.1923076923076925</v>
      </c>
      <c r="L47" s="4">
        <f t="shared" si="9"/>
        <v>1.1923076923076923</v>
      </c>
      <c r="M47" s="4">
        <f t="shared" si="9"/>
        <v>1.2692307692307692</v>
      </c>
      <c r="N47" s="4">
        <f t="shared" si="9"/>
        <v>0.46153846153846156</v>
      </c>
      <c r="O47" s="4">
        <f t="shared" si="9"/>
        <v>1.3846153846153846</v>
      </c>
      <c r="P47" s="4">
        <f t="shared" si="9"/>
        <v>8.6538461538461533</v>
      </c>
      <c r="Q47" s="2">
        <f>SUM(H2:H46)/SUM(I2:I46)</f>
        <v>0.52209944751381221</v>
      </c>
      <c r="R47" s="2">
        <f>SUM(J2:J46)/SUM(K2:K46)</f>
        <v>0.47826086956521741</v>
      </c>
      <c r="S47" s="2">
        <f>SUM(L2:L46)/SUM(M2:M46)</f>
        <v>0.93939393939393945</v>
      </c>
      <c r="T47" s="4">
        <f t="shared" ref="T47:V47" si="10">AVERAGE(T2:T46)</f>
        <v>38.653846153846153</v>
      </c>
      <c r="U47" s="4">
        <f t="shared" si="10"/>
        <v>27.884615384615383</v>
      </c>
      <c r="V47" s="4">
        <f t="shared" si="10"/>
        <v>0.88461538461538458</v>
      </c>
      <c r="W47" s="3">
        <f>((H49*85.91) +(F49*53.897)+(J49*51.757)+(L49*46.845)+(E49*39.19)+(N49*39.19)+(D49*34.677)+((C49-N49)*14.707)-(O49*17.174)-((M49-L49)*20.091)-((I49-H49)*39.19)-(G49*53.897))/T49</f>
        <v>21.725329353233828</v>
      </c>
      <c r="X47" s="4">
        <f t="shared" ref="X47" si="11">B47+(C47*1.2)+(D47*1.5)+(E47*3)+(F47*3)-G47</f>
        <v>36.011538461538457</v>
      </c>
      <c r="Y47" s="4">
        <f t="shared" ref="Y47" si="12">B47+0.4*H47-0.7*I47-0.4*(M47-L47)+0.7*N47+0.3*(C47-N47)+F47+D47*0.7+0.7*E47-0.4*O47-G47</f>
        <v>16.980769230769234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486</v>
      </c>
      <c r="C49">
        <f t="shared" ref="C49:P49" si="13">SUM(C2:C46)</f>
        <v>94</v>
      </c>
      <c r="D49">
        <f t="shared" si="13"/>
        <v>111</v>
      </c>
      <c r="E49">
        <f t="shared" si="13"/>
        <v>24</v>
      </c>
      <c r="F49">
        <f t="shared" si="13"/>
        <v>39</v>
      </c>
      <c r="G49">
        <f t="shared" si="13"/>
        <v>18</v>
      </c>
      <c r="H49">
        <f t="shared" si="13"/>
        <v>189</v>
      </c>
      <c r="I49">
        <f t="shared" si="13"/>
        <v>362</v>
      </c>
      <c r="J49">
        <f t="shared" si="13"/>
        <v>77</v>
      </c>
      <c r="K49">
        <f t="shared" si="13"/>
        <v>161</v>
      </c>
      <c r="L49">
        <f t="shared" si="13"/>
        <v>31</v>
      </c>
      <c r="M49">
        <f t="shared" si="13"/>
        <v>33</v>
      </c>
      <c r="N49">
        <f t="shared" si="13"/>
        <v>12</v>
      </c>
      <c r="O49">
        <f t="shared" si="13"/>
        <v>36</v>
      </c>
      <c r="P49">
        <f t="shared" si="13"/>
        <v>225</v>
      </c>
      <c r="T49">
        <f>SUM(T2:T46)</f>
        <v>1005</v>
      </c>
      <c r="U49">
        <f>SUM(U2:U46)</f>
        <v>725</v>
      </c>
      <c r="V49">
        <f>SUM(V2:V46)</f>
        <v>23</v>
      </c>
      <c r="X49" s="4">
        <f>SUM(X2:X46)</f>
        <v>936.3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20</v>
      </c>
      <c r="C2">
        <v>6</v>
      </c>
      <c r="D2">
        <v>5</v>
      </c>
      <c r="E2">
        <v>3</v>
      </c>
      <c r="F2">
        <v>0</v>
      </c>
      <c r="G2">
        <v>2</v>
      </c>
      <c r="H2">
        <v>9</v>
      </c>
      <c r="I2">
        <v>20</v>
      </c>
      <c r="J2">
        <v>0</v>
      </c>
      <c r="K2">
        <v>2</v>
      </c>
      <c r="L2">
        <v>2</v>
      </c>
      <c r="M2">
        <v>2</v>
      </c>
      <c r="N2">
        <v>0</v>
      </c>
      <c r="O2">
        <v>0</v>
      </c>
      <c r="P2">
        <v>15</v>
      </c>
      <c r="Q2" s="2">
        <f t="shared" ref="Q2:Q46" si="0">H2/I2</f>
        <v>0.45</v>
      </c>
      <c r="R2" s="2">
        <f t="shared" ref="R2:R46" si="1">J2/K2</f>
        <v>0</v>
      </c>
      <c r="S2" s="2">
        <f>L2/M2</f>
        <v>1</v>
      </c>
      <c r="T2">
        <v>32</v>
      </c>
      <c r="U2">
        <v>32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22.099781249999996</v>
      </c>
      <c r="X2" s="4">
        <f t="shared" ref="X2:X46" si="3">B2+(C2*1.2)+(D2*1.5)+(E2*3)+(F2*3)-G2</f>
        <v>41.7</v>
      </c>
      <c r="Y2" s="4">
        <f t="shared" ref="Y2:Y46" si="4">B2+0.4*H2-0.7*I2-0.4*(M2-L2)+0.7*N2+0.3*(C2-N2)+F2+D2*0.7+0.7*E2-0.4*O2-G2</f>
        <v>15</v>
      </c>
      <c r="Z2">
        <v>0</v>
      </c>
    </row>
    <row r="3" spans="1:26" x14ac:dyDescent="0.3">
      <c r="A3" s="1" t="str">
        <f>'Victor Oladipo'!A3</f>
        <v>@ DEF</v>
      </c>
      <c r="B3">
        <v>32</v>
      </c>
      <c r="C3">
        <v>4</v>
      </c>
      <c r="D3">
        <v>6</v>
      </c>
      <c r="E3">
        <v>2</v>
      </c>
      <c r="F3">
        <v>0</v>
      </c>
      <c r="G3">
        <v>4</v>
      </c>
      <c r="H3">
        <v>14</v>
      </c>
      <c r="I3">
        <v>23</v>
      </c>
      <c r="J3">
        <v>4</v>
      </c>
      <c r="K3">
        <v>8</v>
      </c>
      <c r="L3">
        <v>0</v>
      </c>
      <c r="M3">
        <v>0</v>
      </c>
      <c r="N3">
        <v>0</v>
      </c>
      <c r="O3">
        <v>2</v>
      </c>
      <c r="P3">
        <v>-2</v>
      </c>
      <c r="Q3" s="2">
        <f t="shared" si="0"/>
        <v>0.60869565217391308</v>
      </c>
      <c r="R3" s="2">
        <f t="shared" si="1"/>
        <v>0.5</v>
      </c>
      <c r="S3" s="6" t="s">
        <v>45</v>
      </c>
      <c r="T3">
        <v>39</v>
      </c>
      <c r="U3">
        <v>46</v>
      </c>
      <c r="V3">
        <v>1</v>
      </c>
      <c r="W3" s="3">
        <f t="shared" si="2"/>
        <v>29.548512820512823</v>
      </c>
      <c r="X3" s="4">
        <f t="shared" si="3"/>
        <v>47.8</v>
      </c>
      <c r="Y3" s="4">
        <f t="shared" si="4"/>
        <v>23.5</v>
      </c>
      <c r="Z3">
        <v>0</v>
      </c>
    </row>
    <row r="4" spans="1:26" x14ac:dyDescent="0.3">
      <c r="A4" s="1" t="str">
        <f>'Victor Oladipo'!A4</f>
        <v>vs OCE</v>
      </c>
      <c r="B4">
        <v>29</v>
      </c>
      <c r="C4">
        <v>12</v>
      </c>
      <c r="D4">
        <v>4</v>
      </c>
      <c r="E4">
        <v>1</v>
      </c>
      <c r="F4">
        <v>1</v>
      </c>
      <c r="G4">
        <v>0</v>
      </c>
      <c r="H4">
        <v>12</v>
      </c>
      <c r="I4">
        <v>19</v>
      </c>
      <c r="J4">
        <v>2</v>
      </c>
      <c r="K4">
        <v>6</v>
      </c>
      <c r="L4">
        <v>3</v>
      </c>
      <c r="M4">
        <v>3</v>
      </c>
      <c r="N4">
        <v>0</v>
      </c>
      <c r="O4">
        <v>0</v>
      </c>
      <c r="P4">
        <v>34</v>
      </c>
      <c r="Q4" s="2">
        <f t="shared" si="0"/>
        <v>0.63157894736842102</v>
      </c>
      <c r="R4" s="2">
        <f t="shared" si="1"/>
        <v>0.33333333333333331</v>
      </c>
      <c r="S4" s="2">
        <f>L4/M4</f>
        <v>1</v>
      </c>
      <c r="T4">
        <v>38</v>
      </c>
      <c r="U4">
        <v>38</v>
      </c>
      <c r="V4">
        <v>1</v>
      </c>
      <c r="W4" s="3">
        <f t="shared" si="2"/>
        <v>37.076789473684215</v>
      </c>
      <c r="X4" s="4">
        <f t="shared" si="3"/>
        <v>55.4</v>
      </c>
      <c r="Y4" s="4">
        <f t="shared" si="4"/>
        <v>28.6</v>
      </c>
      <c r="Z4">
        <v>1</v>
      </c>
    </row>
    <row r="5" spans="1:26" x14ac:dyDescent="0.3">
      <c r="A5" s="1" t="str">
        <f>'Victor Oladipo'!A5</f>
        <v>@ FRA</v>
      </c>
      <c r="B5">
        <v>37</v>
      </c>
      <c r="C5">
        <v>3</v>
      </c>
      <c r="D5">
        <v>7</v>
      </c>
      <c r="E5">
        <v>0</v>
      </c>
      <c r="F5">
        <v>0</v>
      </c>
      <c r="G5">
        <v>0</v>
      </c>
      <c r="H5">
        <v>16</v>
      </c>
      <c r="I5">
        <v>27</v>
      </c>
      <c r="J5">
        <v>2</v>
      </c>
      <c r="K5">
        <v>3</v>
      </c>
      <c r="L5">
        <v>3</v>
      </c>
      <c r="M5">
        <v>3</v>
      </c>
      <c r="N5">
        <v>0</v>
      </c>
      <c r="O5">
        <v>3</v>
      </c>
      <c r="P5">
        <v>4</v>
      </c>
      <c r="Q5" s="2">
        <f t="shared" si="0"/>
        <v>0.59259259259259256</v>
      </c>
      <c r="R5" s="2">
        <f t="shared" si="1"/>
        <v>0.66666666666666663</v>
      </c>
      <c r="S5" s="2">
        <f>L5/M5</f>
        <v>1</v>
      </c>
      <c r="T5">
        <v>39</v>
      </c>
      <c r="U5">
        <v>53</v>
      </c>
      <c r="V5">
        <v>1</v>
      </c>
      <c r="W5" s="3">
        <f t="shared" si="2"/>
        <v>36.483512820512829</v>
      </c>
      <c r="X5" s="4">
        <f t="shared" si="3"/>
        <v>51.1</v>
      </c>
      <c r="Y5" s="4">
        <f t="shared" si="4"/>
        <v>29.099999999999998</v>
      </c>
      <c r="Z5">
        <v>0</v>
      </c>
    </row>
    <row r="6" spans="1:26" x14ac:dyDescent="0.3">
      <c r="A6" s="1" t="str">
        <f>'Victor Oladipo'!A6</f>
        <v>vs CHI</v>
      </c>
      <c r="B6">
        <v>28</v>
      </c>
      <c r="C6">
        <v>6</v>
      </c>
      <c r="D6">
        <v>8</v>
      </c>
      <c r="E6">
        <v>0</v>
      </c>
      <c r="F6">
        <v>0</v>
      </c>
      <c r="G6">
        <v>2</v>
      </c>
      <c r="H6">
        <v>11</v>
      </c>
      <c r="I6">
        <v>17</v>
      </c>
      <c r="J6">
        <v>0</v>
      </c>
      <c r="K6">
        <v>0</v>
      </c>
      <c r="L6">
        <v>6</v>
      </c>
      <c r="M6">
        <v>6</v>
      </c>
      <c r="N6">
        <v>0</v>
      </c>
      <c r="O6">
        <v>1</v>
      </c>
      <c r="P6">
        <v>18</v>
      </c>
      <c r="Q6" s="2">
        <f t="shared" si="0"/>
        <v>0.6470588235294118</v>
      </c>
      <c r="R6" s="6" t="s">
        <v>45</v>
      </c>
      <c r="S6" s="2">
        <f t="shared" ref="S6:S46" si="5">L6/M6</f>
        <v>1</v>
      </c>
      <c r="T6">
        <v>39</v>
      </c>
      <c r="U6">
        <v>49</v>
      </c>
      <c r="V6">
        <v>1</v>
      </c>
      <c r="W6" s="3">
        <f t="shared" si="2"/>
        <v>31.580256410256407</v>
      </c>
      <c r="X6" s="4">
        <f t="shared" si="3"/>
        <v>45.2</v>
      </c>
      <c r="Y6" s="4">
        <f t="shared" si="4"/>
        <v>25.5</v>
      </c>
      <c r="Z6">
        <v>1</v>
      </c>
    </row>
    <row r="7" spans="1:26" x14ac:dyDescent="0.3">
      <c r="A7" s="1" t="str">
        <f>'Victor Oladipo'!A7</f>
        <v>vs EUR</v>
      </c>
      <c r="B7">
        <v>37</v>
      </c>
      <c r="C7">
        <v>7</v>
      </c>
      <c r="D7">
        <v>4</v>
      </c>
      <c r="E7">
        <v>1</v>
      </c>
      <c r="F7">
        <v>0</v>
      </c>
      <c r="G7">
        <v>2</v>
      </c>
      <c r="H7">
        <v>15</v>
      </c>
      <c r="I7">
        <v>23</v>
      </c>
      <c r="J7">
        <v>2</v>
      </c>
      <c r="K7">
        <v>5</v>
      </c>
      <c r="L7">
        <v>5</v>
      </c>
      <c r="M7">
        <v>5</v>
      </c>
      <c r="N7">
        <v>0</v>
      </c>
      <c r="O7">
        <v>1</v>
      </c>
      <c r="P7">
        <v>-9</v>
      </c>
      <c r="Q7" s="2">
        <f t="shared" si="0"/>
        <v>0.65217391304347827</v>
      </c>
      <c r="R7" s="2">
        <f t="shared" si="1"/>
        <v>0.4</v>
      </c>
      <c r="S7" s="2">
        <f t="shared" si="5"/>
        <v>1</v>
      </c>
      <c r="T7">
        <v>34</v>
      </c>
      <c r="U7">
        <v>48</v>
      </c>
      <c r="V7">
        <v>0</v>
      </c>
      <c r="W7" s="3">
        <f t="shared" si="2"/>
        <v>43.198470588235288</v>
      </c>
      <c r="X7" s="4">
        <f t="shared" si="3"/>
        <v>52.4</v>
      </c>
      <c r="Y7" s="4">
        <f t="shared" si="4"/>
        <v>30.100000000000009</v>
      </c>
      <c r="Z7">
        <v>0</v>
      </c>
    </row>
    <row r="8" spans="1:26" x14ac:dyDescent="0.3">
      <c r="A8" s="1" t="str">
        <f>'Victor Oladipo'!A8</f>
        <v>vs RKS</v>
      </c>
      <c r="B8">
        <v>29</v>
      </c>
      <c r="C8">
        <v>8</v>
      </c>
      <c r="D8">
        <v>3</v>
      </c>
      <c r="E8">
        <v>2</v>
      </c>
      <c r="F8">
        <v>1</v>
      </c>
      <c r="G8">
        <v>0</v>
      </c>
      <c r="H8">
        <v>11</v>
      </c>
      <c r="I8">
        <v>21</v>
      </c>
      <c r="J8">
        <v>2</v>
      </c>
      <c r="K8">
        <v>3</v>
      </c>
      <c r="L8">
        <v>5</v>
      </c>
      <c r="M8">
        <v>5</v>
      </c>
      <c r="N8">
        <v>0</v>
      </c>
      <c r="O8">
        <v>0</v>
      </c>
      <c r="P8">
        <v>-9</v>
      </c>
      <c r="Q8" s="2">
        <f t="shared" si="0"/>
        <v>0.52380952380952384</v>
      </c>
      <c r="R8" s="2">
        <f t="shared" si="1"/>
        <v>0.66666666666666663</v>
      </c>
      <c r="S8" s="2">
        <f t="shared" si="5"/>
        <v>1</v>
      </c>
      <c r="T8">
        <v>33</v>
      </c>
      <c r="U8">
        <v>35</v>
      </c>
      <c r="V8">
        <v>0</v>
      </c>
      <c r="W8" s="3">
        <f t="shared" si="2"/>
        <v>37.721606060606049</v>
      </c>
      <c r="X8" s="4">
        <f t="shared" si="3"/>
        <v>52.1</v>
      </c>
      <c r="Y8" s="4">
        <f t="shared" si="4"/>
        <v>25.599999999999994</v>
      </c>
      <c r="Z8">
        <v>0</v>
      </c>
    </row>
    <row r="9" spans="1:26" x14ac:dyDescent="0.3">
      <c r="A9" s="1" t="str">
        <f>'Victor Oladipo'!A9</f>
        <v>@ AFR</v>
      </c>
      <c r="B9">
        <v>32</v>
      </c>
      <c r="C9">
        <v>2</v>
      </c>
      <c r="D9">
        <v>5</v>
      </c>
      <c r="E9">
        <v>0</v>
      </c>
      <c r="F9">
        <v>0</v>
      </c>
      <c r="G9">
        <v>1</v>
      </c>
      <c r="H9">
        <v>14</v>
      </c>
      <c r="I9">
        <v>23</v>
      </c>
      <c r="J9">
        <v>2</v>
      </c>
      <c r="K9">
        <v>3</v>
      </c>
      <c r="L9">
        <v>2</v>
      </c>
      <c r="M9">
        <v>3</v>
      </c>
      <c r="N9">
        <v>0</v>
      </c>
      <c r="O9">
        <v>2</v>
      </c>
      <c r="P9">
        <v>13</v>
      </c>
      <c r="Q9" s="2">
        <f t="shared" si="0"/>
        <v>0.60869565217391308</v>
      </c>
      <c r="R9" s="2">
        <f t="shared" si="1"/>
        <v>0.66666666666666663</v>
      </c>
      <c r="S9" s="2">
        <f t="shared" si="5"/>
        <v>0.66666666666666663</v>
      </c>
      <c r="T9">
        <v>39</v>
      </c>
      <c r="U9">
        <v>43</v>
      </c>
      <c r="V9">
        <v>4</v>
      </c>
      <c r="W9" s="3">
        <f t="shared" si="2"/>
        <v>29.274282051282054</v>
      </c>
      <c r="X9" s="4">
        <f t="shared" si="3"/>
        <v>40.9</v>
      </c>
      <c r="Y9" s="4">
        <f t="shared" si="4"/>
        <v>23.400000000000006</v>
      </c>
      <c r="Z9">
        <v>0</v>
      </c>
    </row>
    <row r="10" spans="1:26" x14ac:dyDescent="0.3">
      <c r="A10" s="1" t="str">
        <f>'Victor Oladipo'!A10</f>
        <v>vs OLD</v>
      </c>
      <c r="B10">
        <v>39</v>
      </c>
      <c r="C10">
        <v>1</v>
      </c>
      <c r="D10">
        <v>6</v>
      </c>
      <c r="E10">
        <v>0</v>
      </c>
      <c r="F10">
        <v>0</v>
      </c>
      <c r="G10">
        <v>0</v>
      </c>
      <c r="H10">
        <v>14</v>
      </c>
      <c r="I10">
        <v>19</v>
      </c>
      <c r="J10">
        <v>3</v>
      </c>
      <c r="K10">
        <v>5</v>
      </c>
      <c r="L10">
        <v>8</v>
      </c>
      <c r="M10">
        <v>8</v>
      </c>
      <c r="N10">
        <v>0</v>
      </c>
      <c r="O10">
        <v>1</v>
      </c>
      <c r="P10">
        <v>9</v>
      </c>
      <c r="Q10" s="2">
        <f t="shared" si="0"/>
        <v>0.73684210526315785</v>
      </c>
      <c r="R10" s="2">
        <f t="shared" si="1"/>
        <v>0.6</v>
      </c>
      <c r="S10" s="2">
        <f t="shared" si="5"/>
        <v>1</v>
      </c>
      <c r="T10">
        <v>32</v>
      </c>
      <c r="U10">
        <v>54</v>
      </c>
      <c r="V10">
        <v>2</v>
      </c>
      <c r="W10" s="3">
        <f t="shared" si="2"/>
        <v>54.450500000000005</v>
      </c>
      <c r="X10" s="4">
        <f t="shared" si="3"/>
        <v>49.2</v>
      </c>
      <c r="Y10" s="4">
        <f t="shared" si="4"/>
        <v>35.400000000000006</v>
      </c>
      <c r="Z10">
        <v>1</v>
      </c>
    </row>
    <row r="11" spans="1:26" x14ac:dyDescent="0.3">
      <c r="A11" s="1" t="str">
        <f>'Victor Oladipo'!A11</f>
        <v>@ USA</v>
      </c>
      <c r="B11">
        <v>32</v>
      </c>
      <c r="C11">
        <v>6</v>
      </c>
      <c r="D11">
        <v>5</v>
      </c>
      <c r="E11">
        <v>1</v>
      </c>
      <c r="F11">
        <v>0</v>
      </c>
      <c r="G11">
        <v>1</v>
      </c>
      <c r="H11">
        <v>14</v>
      </c>
      <c r="I11">
        <v>26</v>
      </c>
      <c r="J11">
        <v>2</v>
      </c>
      <c r="K11">
        <v>7</v>
      </c>
      <c r="L11">
        <v>2</v>
      </c>
      <c r="M11">
        <v>2</v>
      </c>
      <c r="N11">
        <v>1</v>
      </c>
      <c r="O11">
        <v>3</v>
      </c>
      <c r="P11">
        <v>12</v>
      </c>
      <c r="Q11" s="2">
        <f t="shared" si="0"/>
        <v>0.53846153846153844</v>
      </c>
      <c r="R11" s="2">
        <f t="shared" si="1"/>
        <v>0.2857142857142857</v>
      </c>
      <c r="S11" s="2">
        <f t="shared" si="5"/>
        <v>1</v>
      </c>
      <c r="T11">
        <v>40</v>
      </c>
      <c r="U11">
        <v>44</v>
      </c>
      <c r="V11">
        <v>1</v>
      </c>
      <c r="W11" s="3">
        <f t="shared" si="2"/>
        <v>28.738625000000006</v>
      </c>
      <c r="X11" s="4">
        <f t="shared" si="3"/>
        <v>48.7</v>
      </c>
      <c r="Y11" s="4">
        <f t="shared" si="4"/>
        <v>23.6</v>
      </c>
      <c r="Z11">
        <v>1</v>
      </c>
    </row>
    <row r="12" spans="1:26" x14ac:dyDescent="0.3">
      <c r="A12" s="1" t="str">
        <f>'Victor Oladipo'!A12</f>
        <v>vs SPA</v>
      </c>
      <c r="B12">
        <v>37</v>
      </c>
      <c r="C12">
        <v>7</v>
      </c>
      <c r="D12">
        <v>3</v>
      </c>
      <c r="E12">
        <v>0</v>
      </c>
      <c r="F12">
        <v>1</v>
      </c>
      <c r="G12">
        <v>1</v>
      </c>
      <c r="H12">
        <v>16</v>
      </c>
      <c r="I12">
        <v>25</v>
      </c>
      <c r="J12">
        <v>1</v>
      </c>
      <c r="K12">
        <v>6</v>
      </c>
      <c r="L12">
        <v>4</v>
      </c>
      <c r="M12">
        <v>4</v>
      </c>
      <c r="N12">
        <v>0</v>
      </c>
      <c r="O12">
        <v>2</v>
      </c>
      <c r="P12">
        <v>12</v>
      </c>
      <c r="Q12" s="2">
        <f t="shared" si="0"/>
        <v>0.64</v>
      </c>
      <c r="R12" s="2">
        <f t="shared" si="1"/>
        <v>0.16666666666666666</v>
      </c>
      <c r="S12" s="2">
        <f t="shared" si="5"/>
        <v>1</v>
      </c>
      <c r="T12">
        <v>39</v>
      </c>
      <c r="U12">
        <v>45</v>
      </c>
      <c r="V12">
        <v>1</v>
      </c>
      <c r="W12" s="3">
        <f t="shared" si="2"/>
        <v>36.759461538461544</v>
      </c>
      <c r="X12" s="4">
        <f t="shared" si="3"/>
        <v>51.9</v>
      </c>
      <c r="Y12" s="4">
        <f t="shared" si="4"/>
        <v>29.3</v>
      </c>
      <c r="Z12">
        <v>1</v>
      </c>
    </row>
    <row r="13" spans="1:26" x14ac:dyDescent="0.3">
      <c r="A13" s="1" t="str">
        <f>'Victor Oladipo'!A13</f>
        <v>@ 6TH</v>
      </c>
      <c r="B13">
        <v>41</v>
      </c>
      <c r="C13">
        <v>4</v>
      </c>
      <c r="D13">
        <v>6</v>
      </c>
      <c r="E13">
        <v>3</v>
      </c>
      <c r="F13">
        <v>0</v>
      </c>
      <c r="G13">
        <v>1</v>
      </c>
      <c r="H13">
        <v>18</v>
      </c>
      <c r="I13">
        <v>30</v>
      </c>
      <c r="J13">
        <v>3</v>
      </c>
      <c r="K13">
        <v>6</v>
      </c>
      <c r="L13">
        <v>2</v>
      </c>
      <c r="M13">
        <v>2</v>
      </c>
      <c r="N13">
        <v>0</v>
      </c>
      <c r="O13">
        <v>0</v>
      </c>
      <c r="P13">
        <v>22</v>
      </c>
      <c r="Q13" s="2">
        <f t="shared" si="0"/>
        <v>0.6</v>
      </c>
      <c r="R13" s="2">
        <f t="shared" si="1"/>
        <v>0.5</v>
      </c>
      <c r="S13" s="2">
        <f t="shared" si="5"/>
        <v>1</v>
      </c>
      <c r="T13">
        <v>40</v>
      </c>
      <c r="U13">
        <v>54</v>
      </c>
      <c r="V13">
        <v>2</v>
      </c>
      <c r="W13" s="3">
        <f t="shared" si="2"/>
        <v>41.390599999999999</v>
      </c>
      <c r="X13" s="4">
        <f t="shared" si="3"/>
        <v>62.8</v>
      </c>
      <c r="Y13" s="4">
        <f t="shared" si="4"/>
        <v>33.700000000000003</v>
      </c>
      <c r="Z13">
        <v>1</v>
      </c>
    </row>
    <row r="14" spans="1:26" x14ac:dyDescent="0.3">
      <c r="A14" s="1" t="str">
        <f>'Victor Oladipo'!A14</f>
        <v>vs CAN</v>
      </c>
      <c r="B14">
        <v>39</v>
      </c>
      <c r="C14">
        <v>6</v>
      </c>
      <c r="D14">
        <v>6</v>
      </c>
      <c r="E14">
        <v>1</v>
      </c>
      <c r="F14">
        <v>0</v>
      </c>
      <c r="G14">
        <v>3</v>
      </c>
      <c r="H14">
        <v>17</v>
      </c>
      <c r="I14">
        <v>22</v>
      </c>
      <c r="J14">
        <v>3</v>
      </c>
      <c r="K14">
        <v>4</v>
      </c>
      <c r="L14">
        <v>2</v>
      </c>
      <c r="M14">
        <v>2</v>
      </c>
      <c r="N14">
        <v>1</v>
      </c>
      <c r="O14">
        <v>2</v>
      </c>
      <c r="P14">
        <v>27</v>
      </c>
      <c r="Q14" s="2">
        <f t="shared" si="0"/>
        <v>0.77272727272727271</v>
      </c>
      <c r="R14" s="2">
        <f t="shared" si="1"/>
        <v>0.75</v>
      </c>
      <c r="S14" s="2">
        <f t="shared" si="5"/>
        <v>1</v>
      </c>
      <c r="T14">
        <v>36</v>
      </c>
      <c r="U14">
        <v>54</v>
      </c>
      <c r="V14">
        <v>1</v>
      </c>
      <c r="W14" s="3">
        <f t="shared" si="2"/>
        <v>46.594972222222218</v>
      </c>
      <c r="X14" s="4">
        <f t="shared" si="3"/>
        <v>55.2</v>
      </c>
      <c r="Y14" s="4">
        <f t="shared" si="4"/>
        <v>33.700000000000003</v>
      </c>
      <c r="Z14">
        <v>1</v>
      </c>
    </row>
    <row r="15" spans="1:26" x14ac:dyDescent="0.3">
      <c r="A15" s="1" t="str">
        <f>'Victor Oladipo'!A15</f>
        <v>@ DNK</v>
      </c>
      <c r="B15">
        <v>34</v>
      </c>
      <c r="C15">
        <v>7</v>
      </c>
      <c r="D15">
        <v>7</v>
      </c>
      <c r="E15">
        <v>1</v>
      </c>
      <c r="F15">
        <v>0</v>
      </c>
      <c r="G15">
        <v>4</v>
      </c>
      <c r="H15">
        <v>14</v>
      </c>
      <c r="I15">
        <v>23</v>
      </c>
      <c r="J15">
        <v>1</v>
      </c>
      <c r="K15">
        <v>3</v>
      </c>
      <c r="L15">
        <v>5</v>
      </c>
      <c r="M15">
        <v>5</v>
      </c>
      <c r="N15">
        <v>1</v>
      </c>
      <c r="O15">
        <v>2</v>
      </c>
      <c r="P15">
        <v>12</v>
      </c>
      <c r="Q15" s="2">
        <f t="shared" si="0"/>
        <v>0.60869565217391308</v>
      </c>
      <c r="R15" s="2">
        <f t="shared" si="1"/>
        <v>0.33333333333333331</v>
      </c>
      <c r="S15" s="2">
        <f t="shared" si="5"/>
        <v>1</v>
      </c>
      <c r="T15">
        <v>33</v>
      </c>
      <c r="U15">
        <v>52</v>
      </c>
      <c r="V15">
        <v>1</v>
      </c>
      <c r="W15" s="3">
        <f t="shared" si="2"/>
        <v>39.25566666666667</v>
      </c>
      <c r="X15" s="4">
        <f t="shared" si="3"/>
        <v>51.9</v>
      </c>
      <c r="Y15" s="4">
        <f t="shared" si="4"/>
        <v>26.8</v>
      </c>
      <c r="Z15">
        <v>1</v>
      </c>
    </row>
    <row r="16" spans="1:26" x14ac:dyDescent="0.3">
      <c r="A16" s="1" t="str">
        <f>'Victor Oladipo'!A16</f>
        <v>vs IMP</v>
      </c>
      <c r="B16">
        <v>31</v>
      </c>
      <c r="C16">
        <v>5</v>
      </c>
      <c r="D16">
        <v>3</v>
      </c>
      <c r="E16">
        <v>0</v>
      </c>
      <c r="F16">
        <v>0</v>
      </c>
      <c r="G16">
        <v>1</v>
      </c>
      <c r="H16">
        <v>14</v>
      </c>
      <c r="I16">
        <v>26</v>
      </c>
      <c r="J16">
        <v>1</v>
      </c>
      <c r="K16">
        <v>5</v>
      </c>
      <c r="L16">
        <v>2</v>
      </c>
      <c r="M16">
        <v>2</v>
      </c>
      <c r="N16">
        <v>0</v>
      </c>
      <c r="O16">
        <v>1</v>
      </c>
      <c r="P16">
        <v>18</v>
      </c>
      <c r="Q16" s="2">
        <f t="shared" si="0"/>
        <v>0.53846153846153844</v>
      </c>
      <c r="R16" s="2">
        <f t="shared" si="1"/>
        <v>0.2</v>
      </c>
      <c r="S16" s="2">
        <f t="shared" si="5"/>
        <v>1</v>
      </c>
      <c r="T16">
        <v>37</v>
      </c>
      <c r="U16">
        <v>37</v>
      </c>
      <c r="V16">
        <v>2</v>
      </c>
      <c r="W16" s="3">
        <f t="shared" si="2"/>
        <v>26.605459459459464</v>
      </c>
      <c r="X16" s="4">
        <f t="shared" si="3"/>
        <v>40.5</v>
      </c>
      <c r="Y16" s="4">
        <f t="shared" si="4"/>
        <v>20.6</v>
      </c>
      <c r="Z16">
        <v>0</v>
      </c>
    </row>
    <row r="17" spans="1:26" x14ac:dyDescent="0.3">
      <c r="A17" s="1" t="str">
        <f>'Victor Oladipo'!A17</f>
        <v>@ 3PT</v>
      </c>
      <c r="B17">
        <v>45</v>
      </c>
      <c r="C17">
        <v>12</v>
      </c>
      <c r="D17">
        <v>7</v>
      </c>
      <c r="E17">
        <v>1</v>
      </c>
      <c r="F17">
        <v>0</v>
      </c>
      <c r="G17">
        <v>2</v>
      </c>
      <c r="H17">
        <v>18</v>
      </c>
      <c r="I17">
        <v>31</v>
      </c>
      <c r="J17">
        <v>3</v>
      </c>
      <c r="K17">
        <v>8</v>
      </c>
      <c r="L17">
        <v>6</v>
      </c>
      <c r="M17">
        <v>7</v>
      </c>
      <c r="N17">
        <v>0</v>
      </c>
      <c r="O17">
        <v>1</v>
      </c>
      <c r="P17">
        <v>5</v>
      </c>
      <c r="Q17" s="2">
        <f t="shared" si="0"/>
        <v>0.58064516129032262</v>
      </c>
      <c r="R17" s="2">
        <f t="shared" si="1"/>
        <v>0.375</v>
      </c>
      <c r="S17" s="2">
        <f t="shared" si="5"/>
        <v>0.8571428571428571</v>
      </c>
      <c r="T17">
        <v>49</v>
      </c>
      <c r="U17">
        <v>60</v>
      </c>
      <c r="V17">
        <v>0</v>
      </c>
      <c r="W17" s="3">
        <f t="shared" si="2"/>
        <v>36.461326530612233</v>
      </c>
      <c r="X17" s="4">
        <f t="shared" si="3"/>
        <v>70.900000000000006</v>
      </c>
      <c r="Y17" s="4">
        <f t="shared" si="4"/>
        <v>36.900000000000006</v>
      </c>
      <c r="Z17">
        <v>0</v>
      </c>
    </row>
    <row r="18" spans="1:26" x14ac:dyDescent="0.3">
      <c r="A18" s="1" t="str">
        <f>'Victor Oladipo'!A18</f>
        <v>vs DEF</v>
      </c>
      <c r="B18">
        <v>40</v>
      </c>
      <c r="C18">
        <v>7</v>
      </c>
      <c r="D18">
        <v>5</v>
      </c>
      <c r="E18">
        <v>2</v>
      </c>
      <c r="F18">
        <v>0</v>
      </c>
      <c r="G18">
        <v>5</v>
      </c>
      <c r="H18">
        <v>18</v>
      </c>
      <c r="I18">
        <v>29</v>
      </c>
      <c r="J18">
        <v>2</v>
      </c>
      <c r="K18">
        <v>4</v>
      </c>
      <c r="L18">
        <v>3</v>
      </c>
      <c r="M18">
        <v>3</v>
      </c>
      <c r="N18">
        <v>0</v>
      </c>
      <c r="O18">
        <v>1</v>
      </c>
      <c r="P18">
        <v>4</v>
      </c>
      <c r="Q18" s="2">
        <f t="shared" si="0"/>
        <v>0.62068965517241381</v>
      </c>
      <c r="R18" s="2">
        <f t="shared" si="1"/>
        <v>0.5</v>
      </c>
      <c r="S18" s="2">
        <f t="shared" si="5"/>
        <v>1</v>
      </c>
      <c r="T18">
        <v>38</v>
      </c>
      <c r="U18">
        <v>52</v>
      </c>
      <c r="V18">
        <v>1</v>
      </c>
      <c r="W18" s="3">
        <f t="shared" si="2"/>
        <v>37.562999999999995</v>
      </c>
      <c r="X18" s="4">
        <f t="shared" si="3"/>
        <v>56.9</v>
      </c>
      <c r="Y18" s="4">
        <f t="shared" si="4"/>
        <v>28.500000000000007</v>
      </c>
      <c r="Z18">
        <v>0</v>
      </c>
    </row>
    <row r="19" spans="1:26" x14ac:dyDescent="0.3">
      <c r="A19" s="1" t="str">
        <f>'Victor Oladipo'!A19</f>
        <v>@ OCE</v>
      </c>
      <c r="B19">
        <v>25</v>
      </c>
      <c r="C19">
        <v>2</v>
      </c>
      <c r="D19">
        <v>3</v>
      </c>
      <c r="E19">
        <v>0</v>
      </c>
      <c r="F19">
        <v>1</v>
      </c>
      <c r="G19">
        <v>1</v>
      </c>
      <c r="H19">
        <v>11</v>
      </c>
      <c r="I19">
        <v>18</v>
      </c>
      <c r="J19">
        <v>1</v>
      </c>
      <c r="K19">
        <v>3</v>
      </c>
      <c r="L19">
        <v>2</v>
      </c>
      <c r="M19">
        <v>2</v>
      </c>
      <c r="N19">
        <v>0</v>
      </c>
      <c r="O19">
        <v>0</v>
      </c>
      <c r="P19">
        <v>25</v>
      </c>
      <c r="Q19" s="2">
        <f t="shared" si="0"/>
        <v>0.61111111111111116</v>
      </c>
      <c r="R19" s="2">
        <f t="shared" si="1"/>
        <v>0.33333333333333331</v>
      </c>
      <c r="S19" s="2">
        <f t="shared" si="5"/>
        <v>1</v>
      </c>
      <c r="T19">
        <v>33</v>
      </c>
      <c r="U19">
        <v>32</v>
      </c>
      <c r="V19">
        <v>2</v>
      </c>
      <c r="W19" s="3">
        <f t="shared" si="2"/>
        <v>28.774909090909091</v>
      </c>
      <c r="X19" s="4">
        <f t="shared" si="3"/>
        <v>33.9</v>
      </c>
      <c r="Y19" s="4">
        <f t="shared" si="4"/>
        <v>19.5</v>
      </c>
      <c r="Z19">
        <v>0</v>
      </c>
    </row>
    <row r="20" spans="1:26" x14ac:dyDescent="0.3">
      <c r="A20" s="1" t="str">
        <f>'Victor Oladipo'!A20</f>
        <v>vs FRA</v>
      </c>
      <c r="B20">
        <v>37</v>
      </c>
      <c r="C20">
        <v>3</v>
      </c>
      <c r="D20">
        <v>4</v>
      </c>
      <c r="E20">
        <v>1</v>
      </c>
      <c r="F20">
        <v>3</v>
      </c>
      <c r="G20">
        <v>4</v>
      </c>
      <c r="H20">
        <v>14</v>
      </c>
      <c r="I20">
        <v>22</v>
      </c>
      <c r="J20">
        <v>4</v>
      </c>
      <c r="K20">
        <v>7</v>
      </c>
      <c r="L20">
        <v>5</v>
      </c>
      <c r="M20">
        <v>5</v>
      </c>
      <c r="N20">
        <v>1</v>
      </c>
      <c r="O20">
        <v>0</v>
      </c>
      <c r="P20">
        <v>21</v>
      </c>
      <c r="Q20" s="2">
        <f t="shared" si="0"/>
        <v>0.63636363636363635</v>
      </c>
      <c r="R20" s="2">
        <f t="shared" si="1"/>
        <v>0.5714285714285714</v>
      </c>
      <c r="S20" s="2">
        <f t="shared" si="5"/>
        <v>1</v>
      </c>
      <c r="T20">
        <v>40</v>
      </c>
      <c r="U20">
        <v>45</v>
      </c>
      <c r="V20">
        <v>1</v>
      </c>
      <c r="W20" s="3">
        <f t="shared" si="2"/>
        <v>38.076950000000004</v>
      </c>
      <c r="X20" s="4">
        <f t="shared" si="3"/>
        <v>54.6</v>
      </c>
      <c r="Y20" s="4">
        <f t="shared" si="4"/>
        <v>31.000000000000007</v>
      </c>
      <c r="Z20">
        <v>0</v>
      </c>
    </row>
    <row r="21" spans="1:26" x14ac:dyDescent="0.3">
      <c r="A21" s="1" t="str">
        <f>'Victor Oladipo'!A21</f>
        <v>@ CHI</v>
      </c>
      <c r="B21">
        <v>30</v>
      </c>
      <c r="C21">
        <v>7</v>
      </c>
      <c r="D21">
        <v>4</v>
      </c>
      <c r="E21">
        <v>1</v>
      </c>
      <c r="F21">
        <v>2</v>
      </c>
      <c r="G21">
        <v>1</v>
      </c>
      <c r="H21">
        <v>13</v>
      </c>
      <c r="I21">
        <v>25</v>
      </c>
      <c r="J21">
        <v>3</v>
      </c>
      <c r="K21">
        <v>8</v>
      </c>
      <c r="L21">
        <v>1</v>
      </c>
      <c r="M21">
        <v>1</v>
      </c>
      <c r="N21">
        <v>1</v>
      </c>
      <c r="O21">
        <v>0</v>
      </c>
      <c r="P21">
        <v>16</v>
      </c>
      <c r="Q21" s="2">
        <f t="shared" si="0"/>
        <v>0.52</v>
      </c>
      <c r="R21" s="2">
        <f t="shared" si="1"/>
        <v>0.375</v>
      </c>
      <c r="S21" s="2">
        <f t="shared" si="5"/>
        <v>1</v>
      </c>
      <c r="T21">
        <v>38</v>
      </c>
      <c r="U21">
        <v>39</v>
      </c>
      <c r="V21">
        <v>2</v>
      </c>
      <c r="W21" s="3">
        <f t="shared" si="2"/>
        <v>31.786657894736848</v>
      </c>
      <c r="X21" s="4">
        <f t="shared" si="3"/>
        <v>52.4</v>
      </c>
      <c r="Y21" s="4">
        <f t="shared" si="4"/>
        <v>24.700000000000003</v>
      </c>
      <c r="Z21">
        <v>1</v>
      </c>
    </row>
    <row r="22" spans="1:26" x14ac:dyDescent="0.3">
      <c r="A22" s="1" t="str">
        <f>'Victor Oladipo'!A22</f>
        <v>@ EUR</v>
      </c>
      <c r="B22">
        <v>51</v>
      </c>
      <c r="C22">
        <v>9</v>
      </c>
      <c r="D22">
        <v>11</v>
      </c>
      <c r="E22">
        <v>4</v>
      </c>
      <c r="F22">
        <v>0</v>
      </c>
      <c r="G22">
        <v>1</v>
      </c>
      <c r="H22">
        <v>21</v>
      </c>
      <c r="I22">
        <v>37</v>
      </c>
      <c r="J22">
        <v>3</v>
      </c>
      <c r="K22">
        <v>5</v>
      </c>
      <c r="L22">
        <v>6</v>
      </c>
      <c r="M22">
        <v>6</v>
      </c>
      <c r="N22">
        <v>0</v>
      </c>
      <c r="O22">
        <v>3</v>
      </c>
      <c r="P22">
        <v>3</v>
      </c>
      <c r="Q22" s="2">
        <f t="shared" si="0"/>
        <v>0.56756756756756754</v>
      </c>
      <c r="R22" s="2">
        <f t="shared" si="1"/>
        <v>0.6</v>
      </c>
      <c r="S22" s="2">
        <f t="shared" si="5"/>
        <v>1</v>
      </c>
      <c r="T22">
        <v>50</v>
      </c>
      <c r="U22">
        <v>75</v>
      </c>
      <c r="V22">
        <v>1</v>
      </c>
      <c r="W22" s="3">
        <f t="shared" si="2"/>
        <v>43.57124000000001</v>
      </c>
      <c r="X22" s="4">
        <f t="shared" si="3"/>
        <v>89.3</v>
      </c>
      <c r="Y22" s="4">
        <f t="shared" si="4"/>
        <v>44.5</v>
      </c>
      <c r="Z22">
        <v>1</v>
      </c>
    </row>
    <row r="23" spans="1:26" x14ac:dyDescent="0.3">
      <c r="A23" s="1" t="str">
        <f>'Victor Oladipo'!A23</f>
        <v>@ RKS</v>
      </c>
      <c r="B23">
        <v>35</v>
      </c>
      <c r="C23">
        <v>4</v>
      </c>
      <c r="D23">
        <v>7</v>
      </c>
      <c r="E23">
        <v>0</v>
      </c>
      <c r="F23">
        <v>0</v>
      </c>
      <c r="G23">
        <v>1</v>
      </c>
      <c r="H23">
        <v>15</v>
      </c>
      <c r="I23">
        <v>28</v>
      </c>
      <c r="J23">
        <v>2</v>
      </c>
      <c r="K23">
        <v>6</v>
      </c>
      <c r="L23">
        <v>3</v>
      </c>
      <c r="M23">
        <v>3</v>
      </c>
      <c r="N23">
        <v>1</v>
      </c>
      <c r="O23">
        <v>3</v>
      </c>
      <c r="P23">
        <v>15</v>
      </c>
      <c r="Q23" s="2">
        <f t="shared" si="0"/>
        <v>0.5357142857142857</v>
      </c>
      <c r="R23" s="2">
        <f t="shared" si="1"/>
        <v>0.33333333333333331</v>
      </c>
      <c r="S23" s="2">
        <f t="shared" si="5"/>
        <v>1</v>
      </c>
      <c r="T23">
        <v>38</v>
      </c>
      <c r="U23">
        <v>53</v>
      </c>
      <c r="V23">
        <v>0</v>
      </c>
      <c r="W23" s="3">
        <f t="shared" si="2"/>
        <v>32.733157894736848</v>
      </c>
      <c r="X23" s="4">
        <f t="shared" si="3"/>
        <v>49.3</v>
      </c>
      <c r="Y23" s="4">
        <f t="shared" si="4"/>
        <v>25.7</v>
      </c>
      <c r="Z23">
        <v>1</v>
      </c>
    </row>
    <row r="24" spans="1:26" x14ac:dyDescent="0.3">
      <c r="A24" s="1" t="str">
        <f>'Victor Oladipo'!A24</f>
        <v>vs AFR</v>
      </c>
      <c r="B24">
        <v>37</v>
      </c>
      <c r="C24">
        <v>7</v>
      </c>
      <c r="D24">
        <v>7</v>
      </c>
      <c r="E24">
        <v>0</v>
      </c>
      <c r="F24">
        <v>1</v>
      </c>
      <c r="G24">
        <v>0</v>
      </c>
      <c r="H24">
        <v>16</v>
      </c>
      <c r="I24">
        <v>27</v>
      </c>
      <c r="J24">
        <v>3</v>
      </c>
      <c r="K24">
        <v>7</v>
      </c>
      <c r="L24">
        <v>2</v>
      </c>
      <c r="M24">
        <v>2</v>
      </c>
      <c r="N24">
        <v>1</v>
      </c>
      <c r="O24">
        <v>3</v>
      </c>
      <c r="P24">
        <v>-3</v>
      </c>
      <c r="Q24" s="2">
        <f t="shared" si="0"/>
        <v>0.59259259259259256</v>
      </c>
      <c r="R24" s="2">
        <f t="shared" si="1"/>
        <v>0.42857142857142855</v>
      </c>
      <c r="S24" s="2">
        <f t="shared" si="5"/>
        <v>1</v>
      </c>
      <c r="T24">
        <v>40</v>
      </c>
      <c r="U24">
        <v>53</v>
      </c>
      <c r="V24">
        <v>3</v>
      </c>
      <c r="W24" s="3">
        <f t="shared" si="2"/>
        <v>39.124425000000002</v>
      </c>
      <c r="X24" s="4">
        <f t="shared" si="3"/>
        <v>58.9</v>
      </c>
      <c r="Y24" s="4">
        <f t="shared" si="4"/>
        <v>31.7</v>
      </c>
      <c r="Z24">
        <v>0</v>
      </c>
    </row>
    <row r="25" spans="1:26" x14ac:dyDescent="0.3">
      <c r="A25" s="1" t="str">
        <f>'Victor Oladipo'!A25</f>
        <v>@ OLD</v>
      </c>
      <c r="B25">
        <v>40</v>
      </c>
      <c r="C25">
        <v>5</v>
      </c>
      <c r="D25">
        <v>2</v>
      </c>
      <c r="E25">
        <v>2</v>
      </c>
      <c r="F25">
        <v>0</v>
      </c>
      <c r="G25">
        <v>4</v>
      </c>
      <c r="H25">
        <v>17</v>
      </c>
      <c r="I25">
        <v>25</v>
      </c>
      <c r="J25">
        <v>2</v>
      </c>
      <c r="K25">
        <v>7</v>
      </c>
      <c r="L25">
        <v>4</v>
      </c>
      <c r="M25">
        <v>4</v>
      </c>
      <c r="N25">
        <v>0</v>
      </c>
      <c r="O25">
        <v>0</v>
      </c>
      <c r="P25">
        <v>2</v>
      </c>
      <c r="Q25" s="2">
        <f t="shared" si="0"/>
        <v>0.68</v>
      </c>
      <c r="R25" s="2">
        <f t="shared" si="1"/>
        <v>0.2857142857142857</v>
      </c>
      <c r="S25" s="2">
        <f t="shared" si="5"/>
        <v>1</v>
      </c>
      <c r="T25">
        <v>36</v>
      </c>
      <c r="U25">
        <v>44</v>
      </c>
      <c r="V25">
        <v>4</v>
      </c>
      <c r="W25" s="3">
        <f t="shared" si="2"/>
        <v>40.097916666666677</v>
      </c>
      <c r="X25" s="4">
        <f t="shared" si="3"/>
        <v>51</v>
      </c>
      <c r="Y25" s="4">
        <f t="shared" si="4"/>
        <v>29.599999999999994</v>
      </c>
      <c r="Z25">
        <v>0</v>
      </c>
    </row>
    <row r="26" spans="1:26" x14ac:dyDescent="0.3">
      <c r="A26" s="1" t="str">
        <f>'Victor Oladipo'!A26</f>
        <v>vs USA</v>
      </c>
      <c r="B26">
        <v>33</v>
      </c>
      <c r="C26">
        <v>6</v>
      </c>
      <c r="D26">
        <v>6</v>
      </c>
      <c r="E26">
        <v>2</v>
      </c>
      <c r="F26">
        <v>0</v>
      </c>
      <c r="G26">
        <v>8</v>
      </c>
      <c r="H26">
        <v>13</v>
      </c>
      <c r="I26">
        <v>24</v>
      </c>
      <c r="J26">
        <v>4</v>
      </c>
      <c r="K26">
        <v>10</v>
      </c>
      <c r="L26">
        <v>3</v>
      </c>
      <c r="M26">
        <v>4</v>
      </c>
      <c r="N26">
        <v>1</v>
      </c>
      <c r="O26">
        <v>3</v>
      </c>
      <c r="P26">
        <v>-16</v>
      </c>
      <c r="Q26" s="2">
        <f t="shared" si="0"/>
        <v>0.54166666666666663</v>
      </c>
      <c r="R26" s="2">
        <f t="shared" si="1"/>
        <v>0.4</v>
      </c>
      <c r="S26" s="2">
        <f t="shared" si="5"/>
        <v>0.75</v>
      </c>
      <c r="T26">
        <v>43</v>
      </c>
      <c r="U26">
        <v>49</v>
      </c>
      <c r="V26">
        <v>0</v>
      </c>
      <c r="W26" s="3">
        <f t="shared" si="2"/>
        <v>21.620488372093035</v>
      </c>
      <c r="X26" s="4">
        <f t="shared" si="3"/>
        <v>47.2</v>
      </c>
      <c r="Y26" s="4">
        <f t="shared" si="4"/>
        <v>19.600000000000005</v>
      </c>
      <c r="Z26">
        <v>0</v>
      </c>
    </row>
    <row r="27" spans="1:26" x14ac:dyDescent="0.3">
      <c r="A27" s="1" t="str">
        <f>'Victor Oladipo'!A27</f>
        <v>@ SPA</v>
      </c>
      <c r="B27">
        <v>34</v>
      </c>
      <c r="C27">
        <v>5</v>
      </c>
      <c r="D27">
        <v>3</v>
      </c>
      <c r="E27">
        <v>1</v>
      </c>
      <c r="F27">
        <v>1</v>
      </c>
      <c r="G27">
        <v>4</v>
      </c>
      <c r="H27">
        <v>14</v>
      </c>
      <c r="I27">
        <v>26</v>
      </c>
      <c r="J27">
        <v>3</v>
      </c>
      <c r="K27">
        <v>6</v>
      </c>
      <c r="L27">
        <v>3</v>
      </c>
      <c r="M27">
        <v>3</v>
      </c>
      <c r="N27">
        <v>0</v>
      </c>
      <c r="O27">
        <v>1</v>
      </c>
      <c r="P27">
        <v>-5</v>
      </c>
      <c r="Q27" s="2">
        <f t="shared" si="0"/>
        <v>0.53846153846153844</v>
      </c>
      <c r="R27" s="2">
        <f t="shared" si="1"/>
        <v>0.5</v>
      </c>
      <c r="S27" s="2">
        <f t="shared" si="5"/>
        <v>1</v>
      </c>
      <c r="T27">
        <v>42</v>
      </c>
      <c r="U27">
        <v>40</v>
      </c>
      <c r="V27">
        <v>2</v>
      </c>
      <c r="W27" s="3">
        <f t="shared" si="2"/>
        <v>25.384690476190478</v>
      </c>
      <c r="X27" s="4">
        <f t="shared" si="3"/>
        <v>46.5</v>
      </c>
      <c r="Y27" s="4">
        <f t="shared" si="4"/>
        <v>22.3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34.769230769230766</v>
      </c>
      <c r="C47" s="4">
        <f t="shared" ref="C47:P47" si="6">AVERAGE(C2:C46)</f>
        <v>5.8076923076923075</v>
      </c>
      <c r="D47" s="4">
        <f t="shared" si="6"/>
        <v>5.2692307692307692</v>
      </c>
      <c r="E47" s="4">
        <f t="shared" si="6"/>
        <v>1.1153846153846154</v>
      </c>
      <c r="F47" s="4">
        <f t="shared" si="6"/>
        <v>0.42307692307692307</v>
      </c>
      <c r="G47" s="4">
        <f t="shared" si="6"/>
        <v>2.0384615384615383</v>
      </c>
      <c r="H47" s="4">
        <f t="shared" si="6"/>
        <v>14.576923076923077</v>
      </c>
      <c r="I47" s="4">
        <f t="shared" si="6"/>
        <v>24.46153846153846</v>
      </c>
      <c r="J47" s="4">
        <f t="shared" si="6"/>
        <v>2.2307692307692308</v>
      </c>
      <c r="K47" s="4">
        <f t="shared" si="6"/>
        <v>5.2692307692307692</v>
      </c>
      <c r="L47" s="4">
        <f t="shared" si="6"/>
        <v>3.4230769230769229</v>
      </c>
      <c r="M47" s="4">
        <f t="shared" si="6"/>
        <v>3.5384615384615383</v>
      </c>
      <c r="N47" s="4">
        <f t="shared" si="6"/>
        <v>0.30769230769230771</v>
      </c>
      <c r="O47" s="4">
        <f t="shared" si="6"/>
        <v>1.3461538461538463</v>
      </c>
      <c r="P47" s="4">
        <f t="shared" si="6"/>
        <v>9.3461538461538467</v>
      </c>
      <c r="Q47" s="2">
        <f>SUM(H2:H46)/SUM(I2:I46)</f>
        <v>0.59591194968553463</v>
      </c>
      <c r="R47" s="2">
        <f>SUM(J2:J46)/SUM(K2:K46)</f>
        <v>0.42335766423357662</v>
      </c>
      <c r="S47" s="2">
        <f>SUM(L2:L46)/SUM(M2:M46)</f>
        <v>0.96739130434782605</v>
      </c>
      <c r="T47" s="4">
        <f t="shared" ref="T47:V47" si="7">AVERAGE(T2:T46)</f>
        <v>38.346153846153847</v>
      </c>
      <c r="U47" s="4">
        <f t="shared" si="7"/>
        <v>47.153846153846153</v>
      </c>
      <c r="V47" s="4">
        <f t="shared" si="7"/>
        <v>1.3846153846153846</v>
      </c>
      <c r="W47" s="3">
        <f>((H49*85.91) +(F49*53.897)+(J49*51.757)+(L49*46.845)+(E49*39.19)+(N49*39.19)+(D49*34.677)+((C49-N49)*14.707)-(O49*17.174)-((M49-L49)*20.091)-((I49-H49)*39.19)-(G49*53.897))/T49</f>
        <v>35.143444332999003</v>
      </c>
      <c r="X47" s="4">
        <f t="shared" ref="X47" si="8">B47+(C47*1.2)+(D47*1.5)+(E47*3)+(F47*3)-G47</f>
        <v>52.219230769230762</v>
      </c>
      <c r="Y47" s="4">
        <f t="shared" ref="Y47" si="9">B47+0.4*H47-0.7*I47-0.4*(M47-L47)+0.7*N47+0.3*(C47-N47)+F47+D47*0.7+0.7*E47-0.4*O47-G47</f>
        <v>27.611538461538458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904</v>
      </c>
      <c r="C49">
        <f t="shared" ref="C49:P49" si="10">SUM(C2:C46)</f>
        <v>151</v>
      </c>
      <c r="D49">
        <f t="shared" si="10"/>
        <v>137</v>
      </c>
      <c r="E49">
        <f t="shared" si="10"/>
        <v>29</v>
      </c>
      <c r="F49">
        <f t="shared" si="10"/>
        <v>11</v>
      </c>
      <c r="G49">
        <f t="shared" si="10"/>
        <v>53</v>
      </c>
      <c r="H49">
        <f t="shared" si="10"/>
        <v>379</v>
      </c>
      <c r="I49">
        <f t="shared" si="10"/>
        <v>636</v>
      </c>
      <c r="J49">
        <f t="shared" si="10"/>
        <v>58</v>
      </c>
      <c r="K49">
        <f t="shared" si="10"/>
        <v>137</v>
      </c>
      <c r="L49">
        <f t="shared" si="10"/>
        <v>89</v>
      </c>
      <c r="M49">
        <f t="shared" si="10"/>
        <v>92</v>
      </c>
      <c r="N49">
        <f t="shared" si="10"/>
        <v>8</v>
      </c>
      <c r="O49">
        <f t="shared" si="10"/>
        <v>35</v>
      </c>
      <c r="P49">
        <f t="shared" si="10"/>
        <v>243</v>
      </c>
      <c r="T49">
        <f>SUM(T2:T46)</f>
        <v>997</v>
      </c>
      <c r="U49">
        <f>SUM(U2:U46)</f>
        <v>1226</v>
      </c>
      <c r="V49">
        <f>SUM(V2:V46)</f>
        <v>36</v>
      </c>
      <c r="X49" s="4">
        <f>SUM(X2:X46)</f>
        <v>1357.7</v>
      </c>
      <c r="Z49">
        <f>SUM(Z2:Z46)</f>
        <v>11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20</v>
      </c>
      <c r="C2">
        <v>15</v>
      </c>
      <c r="D2">
        <v>5</v>
      </c>
      <c r="E2">
        <v>0</v>
      </c>
      <c r="F2">
        <v>0</v>
      </c>
      <c r="G2">
        <v>0</v>
      </c>
      <c r="H2">
        <v>7</v>
      </c>
      <c r="I2">
        <v>7</v>
      </c>
      <c r="J2">
        <v>2</v>
      </c>
      <c r="K2">
        <v>2</v>
      </c>
      <c r="L2">
        <v>4</v>
      </c>
      <c r="M2">
        <v>4</v>
      </c>
      <c r="N2">
        <v>5</v>
      </c>
      <c r="O2">
        <v>1</v>
      </c>
      <c r="P2">
        <v>16</v>
      </c>
      <c r="Q2" s="2">
        <f t="shared" ref="Q2:Q46" si="0">H2/I2</f>
        <v>1</v>
      </c>
      <c r="R2" s="2">
        <f t="shared" ref="R2:R46" si="1">J2/K2</f>
        <v>1</v>
      </c>
      <c r="S2" s="2">
        <f>L2/M2</f>
        <v>1</v>
      </c>
      <c r="T2">
        <v>42</v>
      </c>
      <c r="U2">
        <v>30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33.130833333333328</v>
      </c>
      <c r="X2" s="4">
        <f t="shared" ref="X2:X46" si="3">B2+(C2*1.2)+(D2*1.5)+(E2*3)+(F2*3)-G2</f>
        <v>45.5</v>
      </c>
      <c r="Y2" s="4">
        <f t="shared" ref="Y2:Y46" si="4">B2+0.4*H2-0.7*I2-0.4*(M2-L2)+0.7*N2+0.3*(C2-N2)+F2+D2*0.7+0.7*E2-0.4*O2-G2</f>
        <v>27.500000000000004</v>
      </c>
      <c r="Z2">
        <v>0</v>
      </c>
    </row>
    <row r="3" spans="1:26" x14ac:dyDescent="0.3">
      <c r="A3" s="1" t="str">
        <f>'Victor Oladipo'!A3</f>
        <v>@ DEF</v>
      </c>
      <c r="B3">
        <v>15</v>
      </c>
      <c r="C3">
        <v>7</v>
      </c>
      <c r="D3">
        <v>1</v>
      </c>
      <c r="E3">
        <v>1</v>
      </c>
      <c r="F3">
        <v>1</v>
      </c>
      <c r="G3">
        <v>0</v>
      </c>
      <c r="H3">
        <v>4</v>
      </c>
      <c r="I3">
        <v>7</v>
      </c>
      <c r="J3">
        <v>1</v>
      </c>
      <c r="K3">
        <v>2</v>
      </c>
      <c r="L3">
        <v>6</v>
      </c>
      <c r="M3">
        <v>7</v>
      </c>
      <c r="N3">
        <v>1</v>
      </c>
      <c r="O3">
        <v>4</v>
      </c>
      <c r="P3">
        <v>1</v>
      </c>
      <c r="Q3" s="2">
        <f t="shared" si="0"/>
        <v>0.5714285714285714</v>
      </c>
      <c r="R3" s="2">
        <f t="shared" si="1"/>
        <v>0.5</v>
      </c>
      <c r="S3" s="2">
        <f>L3/M3</f>
        <v>0.8571428571428571</v>
      </c>
      <c r="T3">
        <v>36</v>
      </c>
      <c r="U3">
        <v>17</v>
      </c>
      <c r="V3">
        <v>1</v>
      </c>
      <c r="W3" s="3">
        <f t="shared" si="2"/>
        <v>20.147388888888891</v>
      </c>
      <c r="X3" s="4">
        <f t="shared" si="3"/>
        <v>30.9</v>
      </c>
      <c r="Y3" s="4">
        <f t="shared" si="4"/>
        <v>14.6</v>
      </c>
      <c r="Z3">
        <v>0</v>
      </c>
    </row>
    <row r="4" spans="1:26" x14ac:dyDescent="0.3">
      <c r="A4" s="1" t="str">
        <f>'Victor Oladipo'!A4</f>
        <v>vs OCE</v>
      </c>
      <c r="B4">
        <v>10</v>
      </c>
      <c r="C4">
        <v>10</v>
      </c>
      <c r="D4">
        <v>4</v>
      </c>
      <c r="E4">
        <v>1</v>
      </c>
      <c r="F4">
        <v>0</v>
      </c>
      <c r="G4">
        <v>0</v>
      </c>
      <c r="H4">
        <v>3</v>
      </c>
      <c r="I4">
        <v>6</v>
      </c>
      <c r="J4">
        <v>0</v>
      </c>
      <c r="K4">
        <v>0</v>
      </c>
      <c r="L4">
        <v>4</v>
      </c>
      <c r="M4">
        <v>4</v>
      </c>
      <c r="N4">
        <v>5</v>
      </c>
      <c r="O4">
        <v>2</v>
      </c>
      <c r="P4">
        <v>34</v>
      </c>
      <c r="Q4" s="2">
        <f t="shared" si="0"/>
        <v>0.5</v>
      </c>
      <c r="R4" s="6" t="s">
        <v>45</v>
      </c>
      <c r="S4" s="2">
        <f>L4/M4</f>
        <v>1</v>
      </c>
      <c r="T4">
        <v>38</v>
      </c>
      <c r="U4">
        <v>20</v>
      </c>
      <c r="V4">
        <v>1</v>
      </c>
      <c r="W4" s="3">
        <f t="shared" si="2"/>
        <v>19.488815789473687</v>
      </c>
      <c r="X4" s="4">
        <f t="shared" si="3"/>
        <v>31</v>
      </c>
      <c r="Y4" s="4">
        <f t="shared" si="4"/>
        <v>14.7</v>
      </c>
      <c r="Z4">
        <v>0</v>
      </c>
    </row>
    <row r="5" spans="1:26" x14ac:dyDescent="0.3">
      <c r="A5" s="1" t="str">
        <f>'Victor Oladipo'!A5</f>
        <v>@ FRA</v>
      </c>
      <c r="B5">
        <v>2</v>
      </c>
      <c r="C5">
        <v>8</v>
      </c>
      <c r="D5">
        <v>4</v>
      </c>
      <c r="E5">
        <v>0</v>
      </c>
      <c r="F5">
        <v>0</v>
      </c>
      <c r="G5">
        <v>0</v>
      </c>
      <c r="H5">
        <v>1</v>
      </c>
      <c r="I5">
        <v>6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 s="2">
        <f t="shared" si="0"/>
        <v>0.16666666666666666</v>
      </c>
      <c r="R5" s="2">
        <f t="shared" si="1"/>
        <v>0</v>
      </c>
      <c r="S5" s="6" t="s">
        <v>45</v>
      </c>
      <c r="T5">
        <v>30</v>
      </c>
      <c r="U5">
        <v>11</v>
      </c>
      <c r="V5">
        <v>0</v>
      </c>
      <c r="W5" s="3">
        <f t="shared" si="2"/>
        <v>3.7325333333333335</v>
      </c>
      <c r="X5" s="4">
        <f t="shared" si="3"/>
        <v>17.600000000000001</v>
      </c>
      <c r="Y5" s="4">
        <f t="shared" si="4"/>
        <v>2.6000000000000005</v>
      </c>
      <c r="Z5">
        <v>0</v>
      </c>
    </row>
    <row r="6" spans="1:26" x14ac:dyDescent="0.3">
      <c r="A6" s="1" t="str">
        <f>'Victor Oladipo'!A6</f>
        <v>vs CHI</v>
      </c>
      <c r="B6">
        <v>11</v>
      </c>
      <c r="C6">
        <v>15</v>
      </c>
      <c r="D6">
        <v>6</v>
      </c>
      <c r="E6">
        <v>0</v>
      </c>
      <c r="F6">
        <v>2</v>
      </c>
      <c r="G6">
        <v>0</v>
      </c>
      <c r="H6">
        <v>4</v>
      </c>
      <c r="I6">
        <v>5</v>
      </c>
      <c r="J6">
        <v>1</v>
      </c>
      <c r="K6">
        <v>2</v>
      </c>
      <c r="L6">
        <v>2</v>
      </c>
      <c r="M6">
        <v>2</v>
      </c>
      <c r="N6">
        <v>2</v>
      </c>
      <c r="O6">
        <v>1</v>
      </c>
      <c r="P6">
        <v>22</v>
      </c>
      <c r="Q6" s="2">
        <f t="shared" si="0"/>
        <v>0.8</v>
      </c>
      <c r="R6" s="2">
        <f t="shared" si="1"/>
        <v>0.5</v>
      </c>
      <c r="S6" s="2">
        <f t="shared" ref="S6:S46" si="5">L6/M6</f>
        <v>1</v>
      </c>
      <c r="T6">
        <v>37</v>
      </c>
      <c r="U6">
        <v>25</v>
      </c>
      <c r="V6">
        <v>0</v>
      </c>
      <c r="W6" s="3">
        <f t="shared" si="2"/>
        <v>27.517567567567564</v>
      </c>
      <c r="X6" s="4">
        <f t="shared" si="3"/>
        <v>44</v>
      </c>
      <c r="Y6" s="4">
        <f t="shared" si="4"/>
        <v>20.2</v>
      </c>
      <c r="Z6">
        <v>0</v>
      </c>
    </row>
    <row r="7" spans="1:26" x14ac:dyDescent="0.3">
      <c r="A7" s="1" t="str">
        <f>'Victor Oladipo'!A7</f>
        <v>vs EUR</v>
      </c>
      <c r="B7">
        <v>12</v>
      </c>
      <c r="C7">
        <v>7</v>
      </c>
      <c r="D7">
        <v>5</v>
      </c>
      <c r="E7">
        <v>1</v>
      </c>
      <c r="F7">
        <v>0</v>
      </c>
      <c r="G7">
        <v>1</v>
      </c>
      <c r="H7">
        <v>6</v>
      </c>
      <c r="I7">
        <v>10</v>
      </c>
      <c r="J7">
        <v>0</v>
      </c>
      <c r="K7">
        <v>0</v>
      </c>
      <c r="L7">
        <v>0</v>
      </c>
      <c r="M7">
        <v>1</v>
      </c>
      <c r="N7">
        <v>2</v>
      </c>
      <c r="O7">
        <v>2</v>
      </c>
      <c r="P7">
        <v>-7</v>
      </c>
      <c r="Q7" s="2">
        <f t="shared" si="0"/>
        <v>0.6</v>
      </c>
      <c r="R7" s="6" t="s">
        <v>45</v>
      </c>
      <c r="S7" s="2">
        <f t="shared" si="5"/>
        <v>0</v>
      </c>
      <c r="T7">
        <v>38</v>
      </c>
      <c r="U7">
        <v>24</v>
      </c>
      <c r="V7">
        <v>0</v>
      </c>
      <c r="W7" s="3">
        <f t="shared" si="2"/>
        <v>16.180368421052634</v>
      </c>
      <c r="X7" s="4">
        <f t="shared" si="3"/>
        <v>29.9</v>
      </c>
      <c r="Y7" s="4">
        <f t="shared" si="4"/>
        <v>12.299999999999999</v>
      </c>
      <c r="Z7">
        <v>0</v>
      </c>
    </row>
    <row r="8" spans="1:26" x14ac:dyDescent="0.3">
      <c r="A8" s="1" t="str">
        <f>'Victor Oladipo'!A8</f>
        <v>vs RKS</v>
      </c>
      <c r="B8">
        <v>20</v>
      </c>
      <c r="C8">
        <v>10</v>
      </c>
      <c r="D8">
        <v>3</v>
      </c>
      <c r="E8">
        <v>1</v>
      </c>
      <c r="F8">
        <v>1</v>
      </c>
      <c r="G8">
        <v>1</v>
      </c>
      <c r="H8">
        <v>10</v>
      </c>
      <c r="I8">
        <v>14</v>
      </c>
      <c r="J8">
        <v>0</v>
      </c>
      <c r="K8">
        <v>1</v>
      </c>
      <c r="L8">
        <v>0</v>
      </c>
      <c r="M8">
        <v>0</v>
      </c>
      <c r="N8">
        <v>2</v>
      </c>
      <c r="O8">
        <v>0</v>
      </c>
      <c r="P8">
        <v>2</v>
      </c>
      <c r="Q8" s="2">
        <f t="shared" si="0"/>
        <v>0.7142857142857143</v>
      </c>
      <c r="R8" s="2">
        <f t="shared" si="1"/>
        <v>0</v>
      </c>
      <c r="S8" s="6" t="s">
        <v>45</v>
      </c>
      <c r="T8">
        <v>40</v>
      </c>
      <c r="U8">
        <v>26</v>
      </c>
      <c r="V8">
        <v>0</v>
      </c>
      <c r="W8" s="3">
        <f t="shared" si="2"/>
        <v>26.039925</v>
      </c>
      <c r="X8" s="4">
        <f t="shared" si="3"/>
        <v>41.5</v>
      </c>
      <c r="Y8" s="4">
        <f t="shared" si="4"/>
        <v>20.8</v>
      </c>
      <c r="Z8">
        <v>0</v>
      </c>
    </row>
    <row r="9" spans="1:26" x14ac:dyDescent="0.3">
      <c r="A9" s="1" t="str">
        <f>'Victor Oladipo'!A9</f>
        <v>@ AFR</v>
      </c>
      <c r="B9">
        <v>10</v>
      </c>
      <c r="C9">
        <v>14</v>
      </c>
      <c r="D9">
        <v>5</v>
      </c>
      <c r="E9">
        <v>0</v>
      </c>
      <c r="F9">
        <v>2</v>
      </c>
      <c r="G9">
        <v>1</v>
      </c>
      <c r="H9">
        <v>4</v>
      </c>
      <c r="I9">
        <v>7</v>
      </c>
      <c r="J9">
        <v>1</v>
      </c>
      <c r="K9">
        <v>3</v>
      </c>
      <c r="L9">
        <v>1</v>
      </c>
      <c r="M9">
        <v>2</v>
      </c>
      <c r="N9">
        <v>5</v>
      </c>
      <c r="O9">
        <v>2</v>
      </c>
      <c r="P9">
        <v>14</v>
      </c>
      <c r="Q9" s="2">
        <f t="shared" si="0"/>
        <v>0.5714285714285714</v>
      </c>
      <c r="R9" s="2">
        <f t="shared" si="1"/>
        <v>0.33333333333333331</v>
      </c>
      <c r="S9" s="2">
        <f t="shared" si="5"/>
        <v>0.5</v>
      </c>
      <c r="T9">
        <v>40</v>
      </c>
      <c r="U9">
        <v>21</v>
      </c>
      <c r="V9">
        <v>0</v>
      </c>
      <c r="W9" s="3">
        <f t="shared" si="2"/>
        <v>20.645699999999998</v>
      </c>
      <c r="X9" s="4">
        <f t="shared" si="3"/>
        <v>39.299999999999997</v>
      </c>
      <c r="Y9" s="4">
        <f t="shared" si="4"/>
        <v>16.2</v>
      </c>
      <c r="Z9">
        <v>0</v>
      </c>
    </row>
    <row r="10" spans="1:26" x14ac:dyDescent="0.3">
      <c r="A10" s="1" t="str">
        <f>'Victor Oladipo'!A10</f>
        <v>vs OLD</v>
      </c>
      <c r="B10">
        <v>12</v>
      </c>
      <c r="C10">
        <v>8</v>
      </c>
      <c r="D10">
        <v>4</v>
      </c>
      <c r="E10">
        <v>3</v>
      </c>
      <c r="F10">
        <v>1</v>
      </c>
      <c r="G10">
        <v>1</v>
      </c>
      <c r="H10">
        <v>5</v>
      </c>
      <c r="I10">
        <v>7</v>
      </c>
      <c r="J10">
        <v>0</v>
      </c>
      <c r="K10">
        <v>1</v>
      </c>
      <c r="L10">
        <v>2</v>
      </c>
      <c r="M10">
        <v>4</v>
      </c>
      <c r="N10">
        <v>2</v>
      </c>
      <c r="O10">
        <v>1</v>
      </c>
      <c r="P10">
        <v>18</v>
      </c>
      <c r="Q10" s="2">
        <f t="shared" si="0"/>
        <v>0.7142857142857143</v>
      </c>
      <c r="R10" s="2">
        <f t="shared" si="1"/>
        <v>0</v>
      </c>
      <c r="S10" s="2">
        <f t="shared" si="5"/>
        <v>0.5</v>
      </c>
      <c r="T10">
        <v>38</v>
      </c>
      <c r="U10">
        <v>21</v>
      </c>
      <c r="V10">
        <v>1</v>
      </c>
      <c r="W10" s="3">
        <f t="shared" si="2"/>
        <v>21.326421052631574</v>
      </c>
      <c r="X10" s="4">
        <f t="shared" si="3"/>
        <v>38.6</v>
      </c>
      <c r="Y10" s="4">
        <f t="shared" si="4"/>
        <v>16</v>
      </c>
      <c r="Z10">
        <v>0</v>
      </c>
    </row>
    <row r="11" spans="1:26" x14ac:dyDescent="0.3">
      <c r="A11" s="1" t="str">
        <f>'Victor Oladipo'!A11</f>
        <v>@ USA</v>
      </c>
      <c r="B11">
        <v>12</v>
      </c>
      <c r="C11">
        <v>10</v>
      </c>
      <c r="D11">
        <v>4</v>
      </c>
      <c r="E11">
        <v>3</v>
      </c>
      <c r="F11">
        <v>1</v>
      </c>
      <c r="G11">
        <v>0</v>
      </c>
      <c r="H11">
        <v>6</v>
      </c>
      <c r="I11">
        <v>9</v>
      </c>
      <c r="J11">
        <v>0</v>
      </c>
      <c r="K11">
        <v>2</v>
      </c>
      <c r="L11">
        <v>0</v>
      </c>
      <c r="M11">
        <v>0</v>
      </c>
      <c r="N11">
        <v>3</v>
      </c>
      <c r="O11">
        <v>1</v>
      </c>
      <c r="P11">
        <v>14</v>
      </c>
      <c r="Q11" s="2">
        <f t="shared" si="0"/>
        <v>0.66666666666666663</v>
      </c>
      <c r="R11" s="2">
        <f t="shared" si="1"/>
        <v>0</v>
      </c>
      <c r="S11" s="6" t="s">
        <v>45</v>
      </c>
      <c r="T11">
        <v>38</v>
      </c>
      <c r="U11">
        <v>22</v>
      </c>
      <c r="V11">
        <v>1</v>
      </c>
      <c r="W11" s="3">
        <f t="shared" si="2"/>
        <v>23.984473684210528</v>
      </c>
      <c r="X11" s="4">
        <f t="shared" si="3"/>
        <v>42</v>
      </c>
      <c r="Y11" s="4">
        <f t="shared" si="4"/>
        <v>17.800000000000004</v>
      </c>
      <c r="Z11">
        <v>0</v>
      </c>
    </row>
    <row r="12" spans="1:26" x14ac:dyDescent="0.3">
      <c r="A12" s="1" t="str">
        <f>'Victor Oladipo'!A12</f>
        <v>vs SPA</v>
      </c>
      <c r="B12">
        <v>10</v>
      </c>
      <c r="C12">
        <v>2</v>
      </c>
      <c r="D12">
        <v>3</v>
      </c>
      <c r="E12">
        <v>3</v>
      </c>
      <c r="F12">
        <v>1</v>
      </c>
      <c r="G12">
        <v>1</v>
      </c>
      <c r="H12">
        <v>4</v>
      </c>
      <c r="I12">
        <v>7</v>
      </c>
      <c r="J12">
        <v>0</v>
      </c>
      <c r="K12">
        <v>0</v>
      </c>
      <c r="L12">
        <v>2</v>
      </c>
      <c r="M12">
        <v>2</v>
      </c>
      <c r="N12">
        <v>0</v>
      </c>
      <c r="O12">
        <v>1</v>
      </c>
      <c r="P12">
        <v>6</v>
      </c>
      <c r="Q12" s="2">
        <f t="shared" si="0"/>
        <v>0.5714285714285714</v>
      </c>
      <c r="R12" s="6" t="s">
        <v>45</v>
      </c>
      <c r="S12" s="2">
        <f t="shared" si="5"/>
        <v>1</v>
      </c>
      <c r="T12">
        <v>34</v>
      </c>
      <c r="U12">
        <v>17</v>
      </c>
      <c r="V12">
        <v>1</v>
      </c>
      <c r="W12" s="3">
        <f t="shared" si="2"/>
        <v>16.282382352941177</v>
      </c>
      <c r="X12" s="4">
        <f t="shared" si="3"/>
        <v>27.9</v>
      </c>
      <c r="Y12" s="4">
        <f t="shared" si="4"/>
        <v>11.1</v>
      </c>
      <c r="Z12">
        <v>0</v>
      </c>
    </row>
    <row r="13" spans="1:26" x14ac:dyDescent="0.3">
      <c r="A13" s="1" t="str">
        <f>'Victor Oladipo'!A13</f>
        <v>@ 6TH</v>
      </c>
      <c r="B13">
        <v>14</v>
      </c>
      <c r="C13">
        <v>7</v>
      </c>
      <c r="D13">
        <v>3</v>
      </c>
      <c r="E13">
        <v>3</v>
      </c>
      <c r="F13">
        <v>1</v>
      </c>
      <c r="G13">
        <v>1</v>
      </c>
      <c r="H13">
        <v>5</v>
      </c>
      <c r="I13">
        <v>8</v>
      </c>
      <c r="J13">
        <v>0</v>
      </c>
      <c r="K13">
        <v>1</v>
      </c>
      <c r="L13">
        <v>4</v>
      </c>
      <c r="M13">
        <v>4</v>
      </c>
      <c r="N13">
        <v>1</v>
      </c>
      <c r="O13">
        <v>2</v>
      </c>
      <c r="P13">
        <v>16</v>
      </c>
      <c r="Q13" s="2">
        <f t="shared" si="0"/>
        <v>0.625</v>
      </c>
      <c r="R13" s="2">
        <f t="shared" si="1"/>
        <v>0</v>
      </c>
      <c r="S13" s="2">
        <f t="shared" si="5"/>
        <v>1</v>
      </c>
      <c r="T13">
        <v>39</v>
      </c>
      <c r="U13">
        <v>20</v>
      </c>
      <c r="V13">
        <v>1</v>
      </c>
      <c r="W13" s="3">
        <f t="shared" si="2"/>
        <v>20.872948717948717</v>
      </c>
      <c r="X13" s="4">
        <f t="shared" si="3"/>
        <v>37.9</v>
      </c>
      <c r="Y13" s="4">
        <f t="shared" si="4"/>
        <v>16.299999999999997</v>
      </c>
      <c r="Z13">
        <v>0</v>
      </c>
    </row>
    <row r="14" spans="1:26" x14ac:dyDescent="0.3">
      <c r="A14" s="1" t="str">
        <f>'Victor Oladipo'!A14</f>
        <v>vs CAN</v>
      </c>
      <c r="B14">
        <v>7</v>
      </c>
      <c r="C14">
        <v>6</v>
      </c>
      <c r="D14">
        <v>3</v>
      </c>
      <c r="E14">
        <v>2</v>
      </c>
      <c r="F14">
        <v>0</v>
      </c>
      <c r="G14">
        <v>1</v>
      </c>
      <c r="H14">
        <v>3</v>
      </c>
      <c r="I14">
        <v>5</v>
      </c>
      <c r="J14">
        <v>1</v>
      </c>
      <c r="K14">
        <v>2</v>
      </c>
      <c r="L14">
        <v>0</v>
      </c>
      <c r="M14">
        <v>0</v>
      </c>
      <c r="N14">
        <v>1</v>
      </c>
      <c r="O14">
        <v>0</v>
      </c>
      <c r="P14">
        <v>27</v>
      </c>
      <c r="Q14" s="2">
        <f t="shared" si="0"/>
        <v>0.6</v>
      </c>
      <c r="R14" s="2">
        <f t="shared" si="1"/>
        <v>0.5</v>
      </c>
      <c r="S14" s="6" t="s">
        <v>45</v>
      </c>
      <c r="T14">
        <v>33</v>
      </c>
      <c r="U14">
        <v>14</v>
      </c>
      <c r="V14">
        <v>0</v>
      </c>
      <c r="W14" s="3">
        <f t="shared" si="2"/>
        <v>14.31351515151515</v>
      </c>
      <c r="X14" s="4">
        <f t="shared" si="3"/>
        <v>23.7</v>
      </c>
      <c r="Y14" s="4">
        <f t="shared" si="4"/>
        <v>9.4</v>
      </c>
      <c r="Z14">
        <v>0</v>
      </c>
    </row>
    <row r="15" spans="1:26" x14ac:dyDescent="0.3">
      <c r="A15" s="1" t="str">
        <f>'Victor Oladipo'!A15</f>
        <v>@ DNK</v>
      </c>
      <c r="B15">
        <v>5</v>
      </c>
      <c r="C15">
        <v>10</v>
      </c>
      <c r="D15">
        <v>3</v>
      </c>
      <c r="E15">
        <v>5</v>
      </c>
      <c r="F15">
        <v>0</v>
      </c>
      <c r="G15">
        <v>0</v>
      </c>
      <c r="H15">
        <v>2</v>
      </c>
      <c r="I15">
        <v>8</v>
      </c>
      <c r="J15">
        <v>0</v>
      </c>
      <c r="K15">
        <v>3</v>
      </c>
      <c r="L15">
        <v>1</v>
      </c>
      <c r="M15">
        <v>2</v>
      </c>
      <c r="N15">
        <v>3</v>
      </c>
      <c r="O15">
        <v>2</v>
      </c>
      <c r="P15">
        <v>13</v>
      </c>
      <c r="Q15" s="2">
        <f t="shared" si="0"/>
        <v>0.25</v>
      </c>
      <c r="R15" s="2">
        <f t="shared" si="1"/>
        <v>0</v>
      </c>
      <c r="S15" s="2">
        <f t="shared" si="5"/>
        <v>0.5</v>
      </c>
      <c r="T15">
        <v>32</v>
      </c>
      <c r="U15">
        <v>12</v>
      </c>
      <c r="V15">
        <v>0</v>
      </c>
      <c r="W15" s="3">
        <f t="shared" si="2"/>
        <v>14.0495625</v>
      </c>
      <c r="X15" s="4">
        <f t="shared" si="3"/>
        <v>36.5</v>
      </c>
      <c r="Y15" s="4">
        <f t="shared" si="4"/>
        <v>8.7999999999999989</v>
      </c>
      <c r="Z15">
        <v>0</v>
      </c>
    </row>
    <row r="16" spans="1:26" x14ac:dyDescent="0.3">
      <c r="A16" s="1" t="str">
        <f>'Victor Oladipo'!A16</f>
        <v>vs IMP</v>
      </c>
      <c r="B16">
        <v>14</v>
      </c>
      <c r="C16">
        <v>9</v>
      </c>
      <c r="D16">
        <v>6</v>
      </c>
      <c r="E16">
        <v>2</v>
      </c>
      <c r="F16">
        <v>0</v>
      </c>
      <c r="G16">
        <v>1</v>
      </c>
      <c r="H16">
        <v>6</v>
      </c>
      <c r="I16">
        <v>8</v>
      </c>
      <c r="J16">
        <v>0</v>
      </c>
      <c r="K16">
        <v>1</v>
      </c>
      <c r="L16">
        <v>2</v>
      </c>
      <c r="M16">
        <v>2</v>
      </c>
      <c r="N16">
        <v>2</v>
      </c>
      <c r="O16">
        <v>3</v>
      </c>
      <c r="P16">
        <v>17</v>
      </c>
      <c r="Q16" s="2">
        <f t="shared" si="0"/>
        <v>0.75</v>
      </c>
      <c r="R16" s="2">
        <f t="shared" si="1"/>
        <v>0</v>
      </c>
      <c r="S16" s="2">
        <f t="shared" si="5"/>
        <v>1</v>
      </c>
      <c r="T16">
        <v>33</v>
      </c>
      <c r="U16">
        <v>27</v>
      </c>
      <c r="V16">
        <v>3</v>
      </c>
      <c r="W16" s="3">
        <f t="shared" si="2"/>
        <v>27.064303030303034</v>
      </c>
      <c r="X16" s="4">
        <f t="shared" si="3"/>
        <v>38.799999999999997</v>
      </c>
      <c r="Y16" s="4">
        <f t="shared" si="4"/>
        <v>17.7</v>
      </c>
      <c r="Z16">
        <v>0</v>
      </c>
    </row>
    <row r="17" spans="1:26" x14ac:dyDescent="0.3">
      <c r="A17" s="1" t="str">
        <f>'Victor Oladipo'!A17</f>
        <v>@ 3PT</v>
      </c>
      <c r="B17">
        <v>8</v>
      </c>
      <c r="C17">
        <v>6</v>
      </c>
      <c r="D17">
        <v>3</v>
      </c>
      <c r="E17">
        <v>1</v>
      </c>
      <c r="F17">
        <v>1</v>
      </c>
      <c r="G17">
        <v>2</v>
      </c>
      <c r="H17">
        <v>4</v>
      </c>
      <c r="I17">
        <v>8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-2</v>
      </c>
      <c r="Q17" s="2">
        <f t="shared" si="0"/>
        <v>0.5</v>
      </c>
      <c r="R17" s="2">
        <f t="shared" si="1"/>
        <v>0</v>
      </c>
      <c r="S17" s="6" t="s">
        <v>45</v>
      </c>
      <c r="T17">
        <v>48</v>
      </c>
      <c r="U17">
        <v>16</v>
      </c>
      <c r="V17">
        <v>1</v>
      </c>
      <c r="W17" s="3">
        <f t="shared" si="2"/>
        <v>7.7448958333333335</v>
      </c>
      <c r="X17" s="4">
        <f t="shared" si="3"/>
        <v>23.7</v>
      </c>
      <c r="Y17" s="4">
        <f t="shared" si="4"/>
        <v>7.6</v>
      </c>
      <c r="Z17">
        <v>0</v>
      </c>
    </row>
    <row r="18" spans="1:26" x14ac:dyDescent="0.3">
      <c r="A18" s="1" t="str">
        <f>'Victor Oladipo'!A18</f>
        <v>vs DEF</v>
      </c>
      <c r="B18">
        <v>10</v>
      </c>
      <c r="C18">
        <v>9</v>
      </c>
      <c r="D18">
        <v>4</v>
      </c>
      <c r="E18">
        <v>3</v>
      </c>
      <c r="F18">
        <v>0</v>
      </c>
      <c r="G18">
        <v>0</v>
      </c>
      <c r="H18">
        <v>4</v>
      </c>
      <c r="I18">
        <v>6</v>
      </c>
      <c r="J18">
        <v>0</v>
      </c>
      <c r="K18">
        <v>0</v>
      </c>
      <c r="L18">
        <v>2</v>
      </c>
      <c r="M18">
        <v>3</v>
      </c>
      <c r="N18">
        <v>2</v>
      </c>
      <c r="O18">
        <v>4</v>
      </c>
      <c r="P18">
        <v>1</v>
      </c>
      <c r="Q18" s="2">
        <f t="shared" si="0"/>
        <v>0.66666666666666663</v>
      </c>
      <c r="R18" s="6" t="s">
        <v>45</v>
      </c>
      <c r="S18" s="2">
        <f t="shared" si="5"/>
        <v>0.66666666666666663</v>
      </c>
      <c r="T18">
        <v>38</v>
      </c>
      <c r="U18">
        <v>19</v>
      </c>
      <c r="V18">
        <v>0</v>
      </c>
      <c r="W18" s="3">
        <f t="shared" si="2"/>
        <v>18.625526315789472</v>
      </c>
      <c r="X18" s="4">
        <f t="shared" si="3"/>
        <v>35.799999999999997</v>
      </c>
      <c r="Y18" s="4">
        <f t="shared" si="4"/>
        <v>13.8</v>
      </c>
      <c r="Z18">
        <v>0</v>
      </c>
    </row>
    <row r="19" spans="1:26" x14ac:dyDescent="0.3">
      <c r="A19" s="1" t="str">
        <f>'Victor Oladipo'!A19</f>
        <v>@ OCE</v>
      </c>
      <c r="B19">
        <v>14</v>
      </c>
      <c r="C19">
        <v>15</v>
      </c>
      <c r="D19">
        <v>3</v>
      </c>
      <c r="E19">
        <v>2</v>
      </c>
      <c r="F19">
        <v>1</v>
      </c>
      <c r="G19">
        <v>0</v>
      </c>
      <c r="H19">
        <v>6</v>
      </c>
      <c r="I19">
        <v>7</v>
      </c>
      <c r="J19">
        <v>0</v>
      </c>
      <c r="K19">
        <v>0</v>
      </c>
      <c r="L19">
        <v>2</v>
      </c>
      <c r="M19">
        <v>4</v>
      </c>
      <c r="N19">
        <v>4</v>
      </c>
      <c r="O19">
        <v>2</v>
      </c>
      <c r="P19">
        <v>28</v>
      </c>
      <c r="Q19" s="2">
        <f t="shared" si="0"/>
        <v>0.8571428571428571</v>
      </c>
      <c r="R19" s="6" t="s">
        <v>45</v>
      </c>
      <c r="S19" s="2">
        <f t="shared" si="5"/>
        <v>0.5</v>
      </c>
      <c r="T19">
        <v>33</v>
      </c>
      <c r="U19">
        <v>21</v>
      </c>
      <c r="V19">
        <v>3</v>
      </c>
      <c r="W19" s="3">
        <f t="shared" si="2"/>
        <v>31.826515151515153</v>
      </c>
      <c r="X19" s="4">
        <f t="shared" si="3"/>
        <v>45.5</v>
      </c>
      <c r="Y19" s="4">
        <f t="shared" si="4"/>
        <v>20.499999999999996</v>
      </c>
      <c r="Z19">
        <v>0</v>
      </c>
    </row>
    <row r="20" spans="1:26" x14ac:dyDescent="0.3">
      <c r="A20" s="1" t="str">
        <f>'Victor Oladipo'!A20</f>
        <v>vs FRA</v>
      </c>
      <c r="B20">
        <v>10</v>
      </c>
      <c r="C20">
        <v>18</v>
      </c>
      <c r="D20">
        <v>2</v>
      </c>
      <c r="E20">
        <v>0</v>
      </c>
      <c r="F20">
        <v>0</v>
      </c>
      <c r="G20">
        <v>0</v>
      </c>
      <c r="H20">
        <v>5</v>
      </c>
      <c r="I20">
        <v>8</v>
      </c>
      <c r="J20">
        <v>0</v>
      </c>
      <c r="K20">
        <v>0</v>
      </c>
      <c r="L20">
        <v>0</v>
      </c>
      <c r="M20">
        <v>0</v>
      </c>
      <c r="N20">
        <v>3</v>
      </c>
      <c r="O20">
        <v>2</v>
      </c>
      <c r="P20">
        <v>23</v>
      </c>
      <c r="Q20" s="2">
        <f t="shared" si="0"/>
        <v>0.625</v>
      </c>
      <c r="R20" s="6" t="s">
        <v>45</v>
      </c>
      <c r="S20" s="6" t="s">
        <v>45</v>
      </c>
      <c r="T20">
        <v>43</v>
      </c>
      <c r="U20">
        <v>14</v>
      </c>
      <c r="V20">
        <v>0</v>
      </c>
      <c r="W20" s="3">
        <f t="shared" si="2"/>
        <v>15.933976744186047</v>
      </c>
      <c r="X20" s="4">
        <f t="shared" si="3"/>
        <v>34.599999999999994</v>
      </c>
      <c r="Y20" s="4">
        <f t="shared" si="4"/>
        <v>13.6</v>
      </c>
      <c r="Z20">
        <v>0</v>
      </c>
    </row>
    <row r="21" spans="1:26" x14ac:dyDescent="0.3">
      <c r="A21" s="1" t="str">
        <f>'Victor Oladipo'!A21</f>
        <v>@ CHI</v>
      </c>
      <c r="B21">
        <v>21</v>
      </c>
      <c r="C21">
        <v>12</v>
      </c>
      <c r="D21">
        <v>6</v>
      </c>
      <c r="E21">
        <v>2</v>
      </c>
      <c r="F21">
        <v>1</v>
      </c>
      <c r="G21">
        <v>2</v>
      </c>
      <c r="H21">
        <v>8</v>
      </c>
      <c r="I21">
        <v>8</v>
      </c>
      <c r="J21">
        <v>1</v>
      </c>
      <c r="K21">
        <v>1</v>
      </c>
      <c r="L21">
        <v>4</v>
      </c>
      <c r="M21">
        <v>5</v>
      </c>
      <c r="N21">
        <v>3</v>
      </c>
      <c r="O21">
        <v>0</v>
      </c>
      <c r="P21">
        <v>9</v>
      </c>
      <c r="Q21" s="2">
        <f t="shared" si="0"/>
        <v>1</v>
      </c>
      <c r="R21" s="2">
        <f t="shared" si="1"/>
        <v>1</v>
      </c>
      <c r="S21" s="2">
        <f t="shared" si="5"/>
        <v>0.8</v>
      </c>
      <c r="T21">
        <v>34</v>
      </c>
      <c r="U21">
        <v>34</v>
      </c>
      <c r="V21">
        <v>0</v>
      </c>
      <c r="W21" s="3">
        <f t="shared" si="2"/>
        <v>40.847176470588238</v>
      </c>
      <c r="X21" s="4">
        <f t="shared" si="3"/>
        <v>51.4</v>
      </c>
      <c r="Y21" s="4">
        <f t="shared" si="4"/>
        <v>27.6</v>
      </c>
      <c r="Z21">
        <v>0</v>
      </c>
    </row>
    <row r="22" spans="1:26" x14ac:dyDescent="0.3">
      <c r="A22" s="1" t="str">
        <f>'Victor Oladipo'!A22</f>
        <v>@ EUR</v>
      </c>
      <c r="B22">
        <v>18</v>
      </c>
      <c r="C22">
        <v>15</v>
      </c>
      <c r="D22">
        <v>4</v>
      </c>
      <c r="E22">
        <v>1</v>
      </c>
      <c r="F22">
        <v>2</v>
      </c>
      <c r="G22">
        <v>1</v>
      </c>
      <c r="H22">
        <v>8</v>
      </c>
      <c r="I22">
        <v>10</v>
      </c>
      <c r="J22">
        <v>1</v>
      </c>
      <c r="K22">
        <v>1</v>
      </c>
      <c r="L22">
        <v>1</v>
      </c>
      <c r="M22">
        <v>1</v>
      </c>
      <c r="N22">
        <v>3</v>
      </c>
      <c r="O22">
        <v>0</v>
      </c>
      <c r="P22">
        <v>7</v>
      </c>
      <c r="Q22" s="2">
        <f t="shared" si="0"/>
        <v>0.8</v>
      </c>
      <c r="R22" s="2">
        <f t="shared" si="1"/>
        <v>1</v>
      </c>
      <c r="S22" s="2">
        <f t="shared" si="5"/>
        <v>1</v>
      </c>
      <c r="T22">
        <v>45</v>
      </c>
      <c r="U22">
        <v>26</v>
      </c>
      <c r="V22">
        <v>0</v>
      </c>
      <c r="W22" s="3">
        <f t="shared" si="2"/>
        <v>27.407800000000002</v>
      </c>
      <c r="X22" s="4">
        <f t="shared" si="3"/>
        <v>50</v>
      </c>
      <c r="Y22" s="4">
        <f t="shared" si="4"/>
        <v>24.4</v>
      </c>
      <c r="Z22">
        <v>0</v>
      </c>
    </row>
    <row r="23" spans="1:26" x14ac:dyDescent="0.3">
      <c r="A23" s="1" t="str">
        <f>'Victor Oladipo'!A23</f>
        <v>@ RKS</v>
      </c>
      <c r="B23">
        <v>10</v>
      </c>
      <c r="C23">
        <v>12</v>
      </c>
      <c r="D23">
        <v>2</v>
      </c>
      <c r="E23">
        <v>0</v>
      </c>
      <c r="F23">
        <v>1</v>
      </c>
      <c r="G23">
        <v>0</v>
      </c>
      <c r="H23">
        <v>4</v>
      </c>
      <c r="I23">
        <v>4</v>
      </c>
      <c r="J23">
        <v>0</v>
      </c>
      <c r="K23">
        <v>0</v>
      </c>
      <c r="L23">
        <v>2</v>
      </c>
      <c r="M23">
        <v>3</v>
      </c>
      <c r="N23">
        <v>4</v>
      </c>
      <c r="O23">
        <v>4</v>
      </c>
      <c r="P23">
        <v>15</v>
      </c>
      <c r="Q23" s="2">
        <f t="shared" si="0"/>
        <v>1</v>
      </c>
      <c r="R23" s="6" t="s">
        <v>45</v>
      </c>
      <c r="S23" s="2">
        <f t="shared" si="5"/>
        <v>0.66666666666666663</v>
      </c>
      <c r="T23">
        <v>38</v>
      </c>
      <c r="U23">
        <v>14</v>
      </c>
      <c r="V23">
        <v>0</v>
      </c>
      <c r="W23" s="3">
        <f t="shared" si="2"/>
        <v>19.637105263157896</v>
      </c>
      <c r="X23" s="4">
        <f t="shared" si="3"/>
        <v>30.4</v>
      </c>
      <c r="Y23" s="4">
        <f t="shared" si="4"/>
        <v>14.4</v>
      </c>
      <c r="Z23">
        <v>0</v>
      </c>
    </row>
    <row r="24" spans="1:26" x14ac:dyDescent="0.3">
      <c r="A24" s="1" t="str">
        <f>'Victor Oladipo'!A24</f>
        <v>vs AFR</v>
      </c>
      <c r="B24">
        <v>11</v>
      </c>
      <c r="C24">
        <v>4</v>
      </c>
      <c r="D24">
        <v>3</v>
      </c>
      <c r="E24">
        <v>0</v>
      </c>
      <c r="F24">
        <v>1</v>
      </c>
      <c r="G24">
        <v>2</v>
      </c>
      <c r="H24">
        <v>4</v>
      </c>
      <c r="I24">
        <v>8</v>
      </c>
      <c r="J24">
        <v>0</v>
      </c>
      <c r="K24">
        <v>0</v>
      </c>
      <c r="L24">
        <v>3</v>
      </c>
      <c r="M24">
        <v>3</v>
      </c>
      <c r="N24">
        <v>0</v>
      </c>
      <c r="O24">
        <v>1</v>
      </c>
      <c r="P24">
        <v>-3</v>
      </c>
      <c r="Q24" s="2">
        <f t="shared" si="0"/>
        <v>0.5</v>
      </c>
      <c r="R24" s="6" t="s">
        <v>45</v>
      </c>
      <c r="S24" s="2">
        <f t="shared" si="5"/>
        <v>1</v>
      </c>
      <c r="T24">
        <v>40</v>
      </c>
      <c r="U24">
        <v>18</v>
      </c>
      <c r="V24">
        <v>1</v>
      </c>
      <c r="W24" s="3">
        <f t="shared" si="2"/>
        <v>10.480075000000003</v>
      </c>
      <c r="X24" s="4">
        <f t="shared" si="3"/>
        <v>21.3</v>
      </c>
      <c r="Y24" s="4">
        <f t="shared" si="4"/>
        <v>8.8999999999999986</v>
      </c>
      <c r="Z24">
        <v>0</v>
      </c>
    </row>
    <row r="25" spans="1:26" x14ac:dyDescent="0.3">
      <c r="A25" s="1" t="str">
        <f>'Victor Oladipo'!A25</f>
        <v>@ OLD</v>
      </c>
      <c r="B25">
        <v>10</v>
      </c>
      <c r="C25">
        <v>8</v>
      </c>
      <c r="D25">
        <v>6</v>
      </c>
      <c r="E25">
        <v>0</v>
      </c>
      <c r="F25">
        <v>0</v>
      </c>
      <c r="G25">
        <v>0</v>
      </c>
      <c r="H25">
        <v>4</v>
      </c>
      <c r="I25">
        <v>7</v>
      </c>
      <c r="J25">
        <v>0</v>
      </c>
      <c r="K25">
        <v>0</v>
      </c>
      <c r="L25">
        <v>2</v>
      </c>
      <c r="M25">
        <v>3</v>
      </c>
      <c r="N25">
        <v>3</v>
      </c>
      <c r="O25">
        <v>4</v>
      </c>
      <c r="P25">
        <v>10</v>
      </c>
      <c r="Q25" s="2">
        <f t="shared" si="0"/>
        <v>0.5714285714285714</v>
      </c>
      <c r="R25" s="6" t="s">
        <v>45</v>
      </c>
      <c r="S25" s="2">
        <f t="shared" si="5"/>
        <v>0.66666666666666663</v>
      </c>
      <c r="T25">
        <v>34</v>
      </c>
      <c r="U25">
        <v>25</v>
      </c>
      <c r="V25">
        <v>0</v>
      </c>
      <c r="W25" s="3">
        <f t="shared" si="2"/>
        <v>18.533529411764704</v>
      </c>
      <c r="X25" s="4">
        <f t="shared" si="3"/>
        <v>28.6</v>
      </c>
      <c r="Y25" s="4">
        <f t="shared" si="4"/>
        <v>12.499999999999998</v>
      </c>
      <c r="Z25">
        <v>0</v>
      </c>
    </row>
    <row r="26" spans="1:26" x14ac:dyDescent="0.3">
      <c r="A26" s="1" t="str">
        <f>'Victor Oladipo'!A26</f>
        <v>vs USA</v>
      </c>
      <c r="B26">
        <v>5</v>
      </c>
      <c r="C26">
        <v>16</v>
      </c>
      <c r="D26">
        <v>3</v>
      </c>
      <c r="E26">
        <v>3</v>
      </c>
      <c r="F26">
        <v>1</v>
      </c>
      <c r="G26">
        <v>3</v>
      </c>
      <c r="H26">
        <v>2</v>
      </c>
      <c r="I26">
        <v>11</v>
      </c>
      <c r="J26">
        <v>0</v>
      </c>
      <c r="K26">
        <v>3</v>
      </c>
      <c r="L26">
        <v>1</v>
      </c>
      <c r="M26">
        <v>2</v>
      </c>
      <c r="N26">
        <v>6</v>
      </c>
      <c r="O26">
        <v>2</v>
      </c>
      <c r="P26">
        <v>-15</v>
      </c>
      <c r="Q26" s="2">
        <f t="shared" si="0"/>
        <v>0.18181818181818182</v>
      </c>
      <c r="R26" s="2">
        <f t="shared" si="1"/>
        <v>0</v>
      </c>
      <c r="S26" s="2">
        <f t="shared" si="5"/>
        <v>0.5</v>
      </c>
      <c r="T26">
        <v>40</v>
      </c>
      <c r="U26">
        <v>12</v>
      </c>
      <c r="V26">
        <v>0</v>
      </c>
      <c r="W26" s="3">
        <f t="shared" si="2"/>
        <v>7.6883249999999972</v>
      </c>
      <c r="X26" s="4">
        <f t="shared" si="3"/>
        <v>37.700000000000003</v>
      </c>
      <c r="Y26" s="4">
        <f t="shared" si="4"/>
        <v>6.2999999999999989</v>
      </c>
      <c r="Z26">
        <v>0</v>
      </c>
    </row>
    <row r="27" spans="1:26" x14ac:dyDescent="0.3">
      <c r="A27" s="1" t="str">
        <f>'Victor Oladipo'!A27</f>
        <v>@ SPA</v>
      </c>
      <c r="B27">
        <v>10</v>
      </c>
      <c r="C27">
        <v>9</v>
      </c>
      <c r="D27">
        <v>4</v>
      </c>
      <c r="E27">
        <v>0</v>
      </c>
      <c r="F27">
        <v>1</v>
      </c>
      <c r="G27">
        <v>0</v>
      </c>
      <c r="H27">
        <v>4</v>
      </c>
      <c r="I27">
        <v>10</v>
      </c>
      <c r="J27">
        <v>1</v>
      </c>
      <c r="K27">
        <v>3</v>
      </c>
      <c r="L27">
        <v>1</v>
      </c>
      <c r="M27">
        <v>1</v>
      </c>
      <c r="N27">
        <v>3</v>
      </c>
      <c r="O27">
        <v>6</v>
      </c>
      <c r="P27">
        <v>-8</v>
      </c>
      <c r="Q27" s="2">
        <f t="shared" si="0"/>
        <v>0.4</v>
      </c>
      <c r="R27" s="2">
        <f t="shared" si="1"/>
        <v>0.33333333333333331</v>
      </c>
      <c r="S27" s="2">
        <f t="shared" si="5"/>
        <v>1</v>
      </c>
      <c r="T27">
        <v>35</v>
      </c>
      <c r="U27">
        <v>19</v>
      </c>
      <c r="V27">
        <v>0</v>
      </c>
      <c r="W27" s="3">
        <f t="shared" si="2"/>
        <v>14.356428571428571</v>
      </c>
      <c r="X27" s="4">
        <f t="shared" si="3"/>
        <v>29.799999999999997</v>
      </c>
      <c r="Y27" s="4">
        <f t="shared" si="4"/>
        <v>9.9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11.576923076923077</v>
      </c>
      <c r="C47" s="4">
        <f t="shared" ref="C47:P47" si="6">AVERAGE(C2:C46)</f>
        <v>10.076923076923077</v>
      </c>
      <c r="D47" s="4">
        <f t="shared" si="6"/>
        <v>3.8076923076923075</v>
      </c>
      <c r="E47" s="4">
        <f t="shared" si="6"/>
        <v>1.4230769230769231</v>
      </c>
      <c r="F47" s="4">
        <f t="shared" si="6"/>
        <v>0.73076923076923073</v>
      </c>
      <c r="G47" s="4">
        <f t="shared" si="6"/>
        <v>0.69230769230769229</v>
      </c>
      <c r="H47" s="4">
        <f t="shared" si="6"/>
        <v>4.7307692307692308</v>
      </c>
      <c r="I47" s="4">
        <f t="shared" si="6"/>
        <v>7.7307692307692308</v>
      </c>
      <c r="J47" s="4">
        <f t="shared" si="6"/>
        <v>0.34615384615384615</v>
      </c>
      <c r="K47" s="4">
        <f t="shared" si="6"/>
        <v>1.2307692307692308</v>
      </c>
      <c r="L47" s="4">
        <f t="shared" si="6"/>
        <v>1.7692307692307692</v>
      </c>
      <c r="M47" s="4">
        <f t="shared" si="6"/>
        <v>2.2692307692307692</v>
      </c>
      <c r="N47" s="4">
        <f t="shared" si="6"/>
        <v>2.5384615384615383</v>
      </c>
      <c r="O47" s="4">
        <f t="shared" si="6"/>
        <v>1.9230769230769231</v>
      </c>
      <c r="P47" s="4">
        <f t="shared" si="6"/>
        <v>9.9230769230769234</v>
      </c>
      <c r="Q47" s="2">
        <f>SUM(H2:H46)/SUM(I2:I46)</f>
        <v>0.61194029850746268</v>
      </c>
      <c r="R47" s="2">
        <f>SUM(J2:J46)/SUM(K2:K46)</f>
        <v>0.28125</v>
      </c>
      <c r="S47" s="2">
        <f>SUM(L2:L46)/SUM(M2:M46)</f>
        <v>0.77966101694915257</v>
      </c>
      <c r="T47" s="4">
        <f t="shared" ref="T47:V47" si="7">AVERAGE(T2:T46)</f>
        <v>37.53846153846154</v>
      </c>
      <c r="U47" s="4">
        <f t="shared" si="7"/>
        <v>20.192307692307693</v>
      </c>
      <c r="V47" s="4">
        <f t="shared" si="7"/>
        <v>0.53846153846153844</v>
      </c>
      <c r="W47" s="3">
        <f>((H49*85.91) +(F49*53.897)+(J49*51.757)+(L49*46.845)+(E49*39.19)+(N49*39.19)+(D49*34.677)+((C49-N49)*14.707)-(O49*17.174)-((M49-L49)*20.091)-((I49-H49)*39.19)-(G49*53.897))/T49</f>
        <v>19.894438524590161</v>
      </c>
      <c r="X47" s="4">
        <f t="shared" ref="X47" si="8">B47+(C47*1.2)+(D47*1.5)+(E47*3)+(F47*3)-G47</f>
        <v>35.15</v>
      </c>
      <c r="Y47" s="4">
        <f t="shared" ref="Y47" si="9">B47+0.4*H47-0.7*I47-0.4*(M47-L47)+0.7*N47+0.3*(C47-N47)+F47+D47*0.7+0.7*E47-0.4*O47-G47</f>
        <v>14.826923076923078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301</v>
      </c>
      <c r="C49">
        <f t="shared" ref="C49:P49" si="10">SUM(C2:C46)</f>
        <v>262</v>
      </c>
      <c r="D49">
        <f t="shared" si="10"/>
        <v>99</v>
      </c>
      <c r="E49">
        <f t="shared" si="10"/>
        <v>37</v>
      </c>
      <c r="F49">
        <f t="shared" si="10"/>
        <v>19</v>
      </c>
      <c r="G49">
        <f t="shared" si="10"/>
        <v>18</v>
      </c>
      <c r="H49">
        <f t="shared" si="10"/>
        <v>123</v>
      </c>
      <c r="I49">
        <f t="shared" si="10"/>
        <v>201</v>
      </c>
      <c r="J49">
        <f t="shared" si="10"/>
        <v>9</v>
      </c>
      <c r="K49">
        <f t="shared" si="10"/>
        <v>32</v>
      </c>
      <c r="L49">
        <f t="shared" si="10"/>
        <v>46</v>
      </c>
      <c r="M49">
        <f t="shared" si="10"/>
        <v>59</v>
      </c>
      <c r="N49">
        <f t="shared" si="10"/>
        <v>66</v>
      </c>
      <c r="O49">
        <f t="shared" si="10"/>
        <v>50</v>
      </c>
      <c r="P49">
        <f t="shared" si="10"/>
        <v>258</v>
      </c>
      <c r="T49">
        <f>SUM(T2:T46)</f>
        <v>976</v>
      </c>
      <c r="U49">
        <f>SUM(U2:U46)</f>
        <v>525</v>
      </c>
      <c r="V49">
        <f>SUM(V2:V46)</f>
        <v>14</v>
      </c>
      <c r="X49" s="4">
        <f>SUM(X2:X46)</f>
        <v>913.89999999999986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A27" sqref="A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19</v>
      </c>
      <c r="C2">
        <v>11</v>
      </c>
      <c r="D2">
        <v>2</v>
      </c>
      <c r="E2">
        <v>0</v>
      </c>
      <c r="F2">
        <v>0</v>
      </c>
      <c r="G2">
        <v>1</v>
      </c>
      <c r="H2">
        <v>9</v>
      </c>
      <c r="I2">
        <v>12</v>
      </c>
      <c r="J2">
        <v>0</v>
      </c>
      <c r="K2">
        <v>1</v>
      </c>
      <c r="L2">
        <v>1</v>
      </c>
      <c r="M2">
        <v>1</v>
      </c>
      <c r="N2">
        <v>2</v>
      </c>
      <c r="O2">
        <v>1</v>
      </c>
      <c r="P2">
        <v>12</v>
      </c>
      <c r="Q2" s="2">
        <f t="shared" ref="Q2:Q46" si="0">H2/I2</f>
        <v>0.75</v>
      </c>
      <c r="R2" s="2">
        <f t="shared" ref="R2:R46" si="1">J2/K2</f>
        <v>0</v>
      </c>
      <c r="S2" s="2">
        <f>L2/M2</f>
        <v>1</v>
      </c>
      <c r="T2">
        <v>27</v>
      </c>
      <c r="U2">
        <v>25</v>
      </c>
      <c r="V2">
        <v>4</v>
      </c>
      <c r="W2" s="3">
        <f t="shared" ref="W2:W46" si="2">((H2*85.91) +(F2*53.897)+(J2*51.757)+(L2*46.845)+(E2*39.19)+(N2*39.19)+(D2*34.677)+((C2-N2)*14.707)-(O2*17.174)-((M2-L2)*20.091)-((I2-H2)*39.19)-(G2*53.897))/T2</f>
        <v>33.758925925925929</v>
      </c>
      <c r="X2" s="4">
        <f t="shared" ref="X2:X46" si="3">B2+(C2*1.2)+(D2*1.5)+(E2*3)+(F2*3)-G2</f>
        <v>34.200000000000003</v>
      </c>
      <c r="Y2" s="4">
        <f t="shared" ref="Y2:Y46" si="4">B2+0.4*H2-0.7*I2-0.4*(M2-L2)+0.7*N2+0.3*(C2-N2)+F2+D2*0.7+0.7*E2-0.4*O2-G2</f>
        <v>18.300000000000004</v>
      </c>
      <c r="Z2">
        <v>0</v>
      </c>
    </row>
    <row r="3" spans="1:26" x14ac:dyDescent="0.3">
      <c r="A3" s="1" t="str">
        <f>'Victor Oladipo'!A3</f>
        <v>@ DEF</v>
      </c>
      <c r="B3">
        <v>16</v>
      </c>
      <c r="C3">
        <v>8</v>
      </c>
      <c r="D3">
        <v>3</v>
      </c>
      <c r="E3">
        <v>0</v>
      </c>
      <c r="F3">
        <v>1</v>
      </c>
      <c r="G3">
        <v>0</v>
      </c>
      <c r="H3">
        <v>6</v>
      </c>
      <c r="I3">
        <v>10</v>
      </c>
      <c r="J3">
        <v>0</v>
      </c>
      <c r="K3">
        <v>1</v>
      </c>
      <c r="L3">
        <v>4</v>
      </c>
      <c r="M3">
        <v>4</v>
      </c>
      <c r="N3">
        <v>2</v>
      </c>
      <c r="O3">
        <v>1</v>
      </c>
      <c r="P3">
        <v>-3</v>
      </c>
      <c r="Q3" s="2">
        <f t="shared" si="0"/>
        <v>0.6</v>
      </c>
      <c r="R3" s="2">
        <f t="shared" si="1"/>
        <v>0</v>
      </c>
      <c r="S3" s="2">
        <f>L3/M3</f>
        <v>1</v>
      </c>
      <c r="T3">
        <v>36</v>
      </c>
      <c r="U3">
        <v>23</v>
      </c>
      <c r="V3">
        <v>2</v>
      </c>
      <c r="W3" s="3">
        <f t="shared" si="2"/>
        <v>23.707111111111114</v>
      </c>
      <c r="X3" s="4">
        <f t="shared" si="3"/>
        <v>33.1</v>
      </c>
      <c r="Y3" s="4">
        <f t="shared" si="4"/>
        <v>17.299999999999997</v>
      </c>
      <c r="Z3">
        <v>0</v>
      </c>
    </row>
    <row r="4" spans="1:26" x14ac:dyDescent="0.3">
      <c r="A4" s="1" t="str">
        <f>'Victor Oladipo'!A4</f>
        <v>vs OCE</v>
      </c>
      <c r="B4">
        <v>26</v>
      </c>
      <c r="C4">
        <v>11</v>
      </c>
      <c r="D4">
        <v>3</v>
      </c>
      <c r="E4">
        <v>2</v>
      </c>
      <c r="F4">
        <v>0</v>
      </c>
      <c r="G4">
        <v>0</v>
      </c>
      <c r="H4">
        <v>12</v>
      </c>
      <c r="I4">
        <v>16</v>
      </c>
      <c r="J4">
        <v>1</v>
      </c>
      <c r="K4">
        <v>1</v>
      </c>
      <c r="L4">
        <v>1</v>
      </c>
      <c r="M4">
        <v>1</v>
      </c>
      <c r="N4">
        <v>3</v>
      </c>
      <c r="O4">
        <v>1</v>
      </c>
      <c r="P4">
        <v>29</v>
      </c>
      <c r="Q4" s="2">
        <f t="shared" si="0"/>
        <v>0.75</v>
      </c>
      <c r="R4" s="2">
        <f t="shared" si="1"/>
        <v>1</v>
      </c>
      <c r="S4" s="2">
        <f>L4/M4</f>
        <v>1</v>
      </c>
      <c r="T4">
        <v>31</v>
      </c>
      <c r="U4">
        <v>34</v>
      </c>
      <c r="V4">
        <v>6</v>
      </c>
      <c r="W4" s="3">
        <f t="shared" si="2"/>
        <v>44.29758064516129</v>
      </c>
      <c r="X4" s="4">
        <f t="shared" si="3"/>
        <v>49.7</v>
      </c>
      <c r="Y4" s="4">
        <f t="shared" si="4"/>
        <v>27.200000000000003</v>
      </c>
      <c r="Z4">
        <v>0</v>
      </c>
    </row>
    <row r="5" spans="1:26" x14ac:dyDescent="0.3">
      <c r="A5" s="1" t="str">
        <f>'Victor Oladipo'!A5</f>
        <v>@ FRA</v>
      </c>
      <c r="B5">
        <v>23</v>
      </c>
      <c r="C5">
        <v>8</v>
      </c>
      <c r="D5">
        <v>1</v>
      </c>
      <c r="E5">
        <v>0</v>
      </c>
      <c r="F5">
        <v>3</v>
      </c>
      <c r="G5">
        <v>2</v>
      </c>
      <c r="H5">
        <v>9</v>
      </c>
      <c r="I5">
        <v>13</v>
      </c>
      <c r="J5">
        <v>0</v>
      </c>
      <c r="K5">
        <v>2</v>
      </c>
      <c r="L5">
        <v>5</v>
      </c>
      <c r="M5">
        <v>5</v>
      </c>
      <c r="N5">
        <v>2</v>
      </c>
      <c r="O5">
        <v>2</v>
      </c>
      <c r="P5">
        <v>-2</v>
      </c>
      <c r="Q5" s="2">
        <f t="shared" si="0"/>
        <v>0.69230769230769229</v>
      </c>
      <c r="R5" s="2">
        <f t="shared" si="1"/>
        <v>0</v>
      </c>
      <c r="S5" s="2">
        <f>L5/M5</f>
        <v>1</v>
      </c>
      <c r="T5">
        <v>37</v>
      </c>
      <c r="U5">
        <v>26</v>
      </c>
      <c r="V5">
        <v>3</v>
      </c>
      <c r="W5" s="3">
        <f t="shared" si="2"/>
        <v>28.959540540540534</v>
      </c>
      <c r="X5" s="4">
        <f t="shared" si="3"/>
        <v>41.1</v>
      </c>
      <c r="Y5" s="4">
        <f t="shared" si="4"/>
        <v>21.599999999999998</v>
      </c>
      <c r="Z5">
        <v>1</v>
      </c>
    </row>
    <row r="6" spans="1:26" x14ac:dyDescent="0.3">
      <c r="A6" s="1" t="str">
        <f>'Victor Oladipo'!A6</f>
        <v>vs CHI</v>
      </c>
      <c r="B6">
        <v>17</v>
      </c>
      <c r="C6">
        <v>6</v>
      </c>
      <c r="D6">
        <v>0</v>
      </c>
      <c r="E6">
        <v>0</v>
      </c>
      <c r="F6">
        <v>0</v>
      </c>
      <c r="G6">
        <v>0</v>
      </c>
      <c r="H6">
        <v>8</v>
      </c>
      <c r="I6">
        <v>13</v>
      </c>
      <c r="J6">
        <v>0</v>
      </c>
      <c r="K6">
        <v>2</v>
      </c>
      <c r="L6">
        <v>1</v>
      </c>
      <c r="M6">
        <v>1</v>
      </c>
      <c r="N6">
        <v>1</v>
      </c>
      <c r="O6">
        <v>0</v>
      </c>
      <c r="P6">
        <v>12</v>
      </c>
      <c r="Q6" s="2">
        <f t="shared" si="0"/>
        <v>0.61538461538461542</v>
      </c>
      <c r="R6" s="2">
        <f t="shared" si="1"/>
        <v>0</v>
      </c>
      <c r="S6" s="2">
        <f t="shared" ref="S6:S46" si="5">L6/M6</f>
        <v>1</v>
      </c>
      <c r="T6">
        <v>29</v>
      </c>
      <c r="U6">
        <v>17</v>
      </c>
      <c r="V6">
        <v>3</v>
      </c>
      <c r="W6" s="3">
        <f t="shared" si="2"/>
        <v>22.444827586206898</v>
      </c>
      <c r="X6" s="4">
        <f t="shared" si="3"/>
        <v>24.2</v>
      </c>
      <c r="Y6" s="4">
        <f t="shared" si="4"/>
        <v>13.299999999999999</v>
      </c>
      <c r="Z6">
        <v>0</v>
      </c>
    </row>
    <row r="7" spans="1:26" x14ac:dyDescent="0.3">
      <c r="A7" s="1" t="str">
        <f>'Victor Oladipo'!A7</f>
        <v>vs EUR</v>
      </c>
      <c r="B7">
        <v>19</v>
      </c>
      <c r="C7">
        <v>6</v>
      </c>
      <c r="D7">
        <v>1</v>
      </c>
      <c r="E7">
        <v>0</v>
      </c>
      <c r="F7">
        <v>2</v>
      </c>
      <c r="G7">
        <v>1</v>
      </c>
      <c r="H7">
        <v>9</v>
      </c>
      <c r="I7">
        <v>14</v>
      </c>
      <c r="J7">
        <v>1</v>
      </c>
      <c r="K7">
        <v>2</v>
      </c>
      <c r="L7">
        <v>0</v>
      </c>
      <c r="M7">
        <v>0</v>
      </c>
      <c r="N7">
        <v>2</v>
      </c>
      <c r="O7">
        <v>5</v>
      </c>
      <c r="P7">
        <v>-5</v>
      </c>
      <c r="Q7" s="2">
        <f t="shared" si="0"/>
        <v>0.6428571428571429</v>
      </c>
      <c r="R7" s="2">
        <f t="shared" si="1"/>
        <v>0.5</v>
      </c>
      <c r="S7" s="6" t="s">
        <v>45</v>
      </c>
      <c r="T7">
        <v>32</v>
      </c>
      <c r="U7">
        <v>21</v>
      </c>
      <c r="V7">
        <v>3</v>
      </c>
      <c r="W7" s="3">
        <f t="shared" si="2"/>
        <v>24.028406249999993</v>
      </c>
      <c r="X7" s="4">
        <f t="shared" si="3"/>
        <v>32.700000000000003</v>
      </c>
      <c r="Y7" s="4">
        <f t="shared" si="4"/>
        <v>15.100000000000001</v>
      </c>
      <c r="Z7">
        <v>0</v>
      </c>
    </row>
    <row r="8" spans="1:26" x14ac:dyDescent="0.3">
      <c r="A8" s="1" t="str">
        <f>'Victor Oladipo'!A8</f>
        <v>vs RKS</v>
      </c>
      <c r="B8">
        <v>19</v>
      </c>
      <c r="C8">
        <v>10</v>
      </c>
      <c r="D8">
        <v>3</v>
      </c>
      <c r="E8">
        <v>0</v>
      </c>
      <c r="F8">
        <v>2</v>
      </c>
      <c r="G8">
        <v>2</v>
      </c>
      <c r="H8">
        <v>9</v>
      </c>
      <c r="I8">
        <v>15</v>
      </c>
      <c r="J8">
        <v>0</v>
      </c>
      <c r="K8">
        <v>0</v>
      </c>
      <c r="L8">
        <v>1</v>
      </c>
      <c r="M8">
        <v>2</v>
      </c>
      <c r="N8">
        <v>4</v>
      </c>
      <c r="O8">
        <v>4</v>
      </c>
      <c r="P8">
        <v>-13</v>
      </c>
      <c r="Q8" s="2">
        <f t="shared" si="0"/>
        <v>0.6</v>
      </c>
      <c r="R8" s="6" t="s">
        <v>45</v>
      </c>
      <c r="S8" s="2">
        <f t="shared" si="5"/>
        <v>0.5</v>
      </c>
      <c r="T8">
        <v>34</v>
      </c>
      <c r="U8">
        <v>25</v>
      </c>
      <c r="V8">
        <v>3</v>
      </c>
      <c r="W8" s="3">
        <f t="shared" si="2"/>
        <v>24.857088235294121</v>
      </c>
      <c r="X8" s="4">
        <f t="shared" si="3"/>
        <v>39.5</v>
      </c>
      <c r="Y8" s="4">
        <f t="shared" si="4"/>
        <v>16.799999999999997</v>
      </c>
      <c r="Z8">
        <v>0</v>
      </c>
    </row>
    <row r="9" spans="1:26" x14ac:dyDescent="0.3">
      <c r="A9" s="1" t="str">
        <f>'Victor Oladipo'!A9</f>
        <v>@ AFR</v>
      </c>
      <c r="B9">
        <v>24</v>
      </c>
      <c r="C9">
        <v>6</v>
      </c>
      <c r="D9">
        <v>3</v>
      </c>
      <c r="E9">
        <v>0</v>
      </c>
      <c r="F9">
        <v>0</v>
      </c>
      <c r="G9">
        <v>0</v>
      </c>
      <c r="H9">
        <v>12</v>
      </c>
      <c r="I9">
        <v>15</v>
      </c>
      <c r="J9">
        <v>0</v>
      </c>
      <c r="K9">
        <v>1</v>
      </c>
      <c r="L9">
        <v>0</v>
      </c>
      <c r="M9">
        <v>0</v>
      </c>
      <c r="N9">
        <v>3</v>
      </c>
      <c r="O9">
        <v>1</v>
      </c>
      <c r="P9">
        <v>11</v>
      </c>
      <c r="Q9" s="2">
        <f t="shared" si="0"/>
        <v>0.8</v>
      </c>
      <c r="R9" s="2">
        <f t="shared" si="1"/>
        <v>0</v>
      </c>
      <c r="S9" s="6" t="s">
        <v>45</v>
      </c>
      <c r="T9">
        <v>28</v>
      </c>
      <c r="U9">
        <v>32</v>
      </c>
      <c r="V9">
        <v>6</v>
      </c>
      <c r="W9" s="3">
        <f t="shared" si="2"/>
        <v>41.49635714285715</v>
      </c>
      <c r="X9" s="4">
        <f t="shared" si="3"/>
        <v>35.700000000000003</v>
      </c>
      <c r="Y9" s="4">
        <f t="shared" si="4"/>
        <v>23</v>
      </c>
      <c r="Z9">
        <v>1</v>
      </c>
    </row>
    <row r="10" spans="1:26" x14ac:dyDescent="0.3">
      <c r="A10" s="1" t="str">
        <f>'Victor Oladipo'!A10</f>
        <v>vs OLD</v>
      </c>
      <c r="B10">
        <v>12</v>
      </c>
      <c r="C10">
        <v>4</v>
      </c>
      <c r="D10">
        <v>0</v>
      </c>
      <c r="E10">
        <v>1</v>
      </c>
      <c r="F10">
        <v>0</v>
      </c>
      <c r="G10">
        <v>0</v>
      </c>
      <c r="H10">
        <v>6</v>
      </c>
      <c r="I10">
        <v>11</v>
      </c>
      <c r="J10">
        <v>0</v>
      </c>
      <c r="K10">
        <v>1</v>
      </c>
      <c r="L10">
        <v>0</v>
      </c>
      <c r="M10">
        <v>0</v>
      </c>
      <c r="N10">
        <v>1</v>
      </c>
      <c r="O10">
        <v>3</v>
      </c>
      <c r="P10">
        <v>-1</v>
      </c>
      <c r="Q10" s="2">
        <f t="shared" si="0"/>
        <v>0.54545454545454541</v>
      </c>
      <c r="R10" s="2">
        <f t="shared" si="1"/>
        <v>0</v>
      </c>
      <c r="S10" s="6" t="s">
        <v>45</v>
      </c>
      <c r="T10">
        <v>28</v>
      </c>
      <c r="U10">
        <v>12</v>
      </c>
      <c r="V10">
        <v>4</v>
      </c>
      <c r="W10" s="3">
        <f t="shared" si="2"/>
        <v>13.946035714285717</v>
      </c>
      <c r="X10" s="4">
        <f t="shared" si="3"/>
        <v>19.8</v>
      </c>
      <c r="Y10" s="4">
        <f t="shared" si="4"/>
        <v>7.8</v>
      </c>
      <c r="Z10">
        <v>0</v>
      </c>
    </row>
    <row r="11" spans="1:26" x14ac:dyDescent="0.3">
      <c r="A11" s="1" t="str">
        <f>'Victor Oladipo'!A11</f>
        <v>@ USA</v>
      </c>
      <c r="B11">
        <v>17</v>
      </c>
      <c r="C11">
        <v>11</v>
      </c>
      <c r="D11">
        <v>1</v>
      </c>
      <c r="E11">
        <v>0</v>
      </c>
      <c r="F11">
        <v>2</v>
      </c>
      <c r="G11">
        <v>0</v>
      </c>
      <c r="H11">
        <v>7</v>
      </c>
      <c r="I11">
        <v>10</v>
      </c>
      <c r="J11">
        <v>1</v>
      </c>
      <c r="K11">
        <v>2</v>
      </c>
      <c r="L11">
        <v>2</v>
      </c>
      <c r="M11">
        <v>3</v>
      </c>
      <c r="N11">
        <v>3</v>
      </c>
      <c r="O11">
        <v>3</v>
      </c>
      <c r="P11">
        <v>1</v>
      </c>
      <c r="Q11" s="2">
        <f t="shared" si="0"/>
        <v>0.7</v>
      </c>
      <c r="R11" s="2">
        <f t="shared" si="1"/>
        <v>0.5</v>
      </c>
      <c r="S11" s="2">
        <f t="shared" si="5"/>
        <v>0.66666666666666663</v>
      </c>
      <c r="T11">
        <v>30</v>
      </c>
      <c r="U11">
        <v>19</v>
      </c>
      <c r="V11">
        <v>1</v>
      </c>
      <c r="W11" s="3">
        <f t="shared" si="2"/>
        <v>31.177700000000005</v>
      </c>
      <c r="X11" s="4">
        <f t="shared" si="3"/>
        <v>37.700000000000003</v>
      </c>
      <c r="Y11" s="4">
        <f t="shared" si="4"/>
        <v>18.399999999999999</v>
      </c>
      <c r="Z11">
        <v>0</v>
      </c>
    </row>
    <row r="12" spans="1:26" x14ac:dyDescent="0.3">
      <c r="A12" s="1" t="str">
        <f>'Victor Oladipo'!A12</f>
        <v>vs SPA</v>
      </c>
      <c r="B12">
        <v>11</v>
      </c>
      <c r="C12">
        <v>10</v>
      </c>
      <c r="D12">
        <v>1</v>
      </c>
      <c r="E12">
        <v>1</v>
      </c>
      <c r="F12">
        <v>1</v>
      </c>
      <c r="G12">
        <v>1</v>
      </c>
      <c r="H12">
        <v>5</v>
      </c>
      <c r="I12">
        <v>10</v>
      </c>
      <c r="J12">
        <v>0</v>
      </c>
      <c r="K12">
        <v>1</v>
      </c>
      <c r="L12">
        <v>1</v>
      </c>
      <c r="M12">
        <v>1</v>
      </c>
      <c r="N12">
        <v>3</v>
      </c>
      <c r="O12">
        <v>0</v>
      </c>
      <c r="P12">
        <v>3</v>
      </c>
      <c r="Q12" s="2">
        <f t="shared" si="0"/>
        <v>0.5</v>
      </c>
      <c r="R12" s="2">
        <f t="shared" si="1"/>
        <v>0</v>
      </c>
      <c r="S12" s="2">
        <f t="shared" si="5"/>
        <v>1</v>
      </c>
      <c r="T12">
        <v>34</v>
      </c>
      <c r="U12">
        <v>13</v>
      </c>
      <c r="V12">
        <v>2</v>
      </c>
      <c r="W12" s="3">
        <f t="shared" si="2"/>
        <v>16.906794117647053</v>
      </c>
      <c r="X12" s="4">
        <f t="shared" si="3"/>
        <v>29.5</v>
      </c>
      <c r="Y12" s="4">
        <f t="shared" si="4"/>
        <v>11.599999999999998</v>
      </c>
      <c r="Z12">
        <v>0</v>
      </c>
    </row>
    <row r="13" spans="1:26" x14ac:dyDescent="0.3">
      <c r="A13" s="1" t="str">
        <f>'Victor Oladipo'!A13</f>
        <v>@ 6TH</v>
      </c>
      <c r="B13">
        <v>27</v>
      </c>
      <c r="C13">
        <v>11</v>
      </c>
      <c r="D13">
        <v>1</v>
      </c>
      <c r="E13">
        <v>1</v>
      </c>
      <c r="F13">
        <v>2</v>
      </c>
      <c r="G13">
        <v>0</v>
      </c>
      <c r="H13">
        <v>11</v>
      </c>
      <c r="I13">
        <v>12</v>
      </c>
      <c r="J13">
        <v>0</v>
      </c>
      <c r="K13">
        <v>0</v>
      </c>
      <c r="L13">
        <v>5</v>
      </c>
      <c r="M13">
        <v>5</v>
      </c>
      <c r="N13">
        <v>4</v>
      </c>
      <c r="O13">
        <v>2</v>
      </c>
      <c r="P13">
        <v>14</v>
      </c>
      <c r="Q13" s="2">
        <f t="shared" si="0"/>
        <v>0.91666666666666663</v>
      </c>
      <c r="R13" s="6" t="s">
        <v>45</v>
      </c>
      <c r="S13" s="2">
        <f t="shared" si="5"/>
        <v>1</v>
      </c>
      <c r="T13">
        <v>37</v>
      </c>
      <c r="U13">
        <v>29</v>
      </c>
      <c r="V13">
        <v>4</v>
      </c>
      <c r="W13" s="3">
        <f t="shared" si="2"/>
        <v>41.812621621621624</v>
      </c>
      <c r="X13" s="4">
        <f t="shared" si="3"/>
        <v>50.7</v>
      </c>
      <c r="Y13" s="4">
        <f t="shared" si="4"/>
        <v>30.5</v>
      </c>
      <c r="Z13">
        <v>0</v>
      </c>
    </row>
    <row r="14" spans="1:26" x14ac:dyDescent="0.3">
      <c r="A14" s="1" t="str">
        <f>'Victor Oladipo'!A14</f>
        <v>vs CAN</v>
      </c>
      <c r="B14">
        <v>20</v>
      </c>
      <c r="C14">
        <v>8</v>
      </c>
      <c r="D14">
        <v>1</v>
      </c>
      <c r="E14">
        <v>3</v>
      </c>
      <c r="F14">
        <v>2</v>
      </c>
      <c r="G14">
        <v>0</v>
      </c>
      <c r="H14">
        <v>9</v>
      </c>
      <c r="I14">
        <v>14</v>
      </c>
      <c r="J14">
        <v>0</v>
      </c>
      <c r="K14">
        <v>0</v>
      </c>
      <c r="L14">
        <v>2</v>
      </c>
      <c r="M14">
        <v>2</v>
      </c>
      <c r="N14">
        <v>1</v>
      </c>
      <c r="O14">
        <v>2</v>
      </c>
      <c r="P14">
        <v>26</v>
      </c>
      <c r="Q14" s="2">
        <f t="shared" si="0"/>
        <v>0.6428571428571429</v>
      </c>
      <c r="R14" s="6" t="s">
        <v>45</v>
      </c>
      <c r="S14" s="2">
        <f t="shared" si="5"/>
        <v>1</v>
      </c>
      <c r="T14">
        <v>34</v>
      </c>
      <c r="U14">
        <v>22</v>
      </c>
      <c r="V14">
        <v>2</v>
      </c>
      <c r="W14" s="3">
        <f t="shared" si="2"/>
        <v>30.551823529411763</v>
      </c>
      <c r="X14" s="4">
        <f t="shared" si="3"/>
        <v>46.1</v>
      </c>
      <c r="Y14" s="4">
        <f t="shared" si="4"/>
        <v>20.599999999999998</v>
      </c>
      <c r="Z14">
        <v>0</v>
      </c>
    </row>
    <row r="15" spans="1:26" x14ac:dyDescent="0.3">
      <c r="A15" s="1" t="str">
        <f>'Victor Oladipo'!A15</f>
        <v>@ DNK</v>
      </c>
      <c r="B15">
        <v>25</v>
      </c>
      <c r="C15">
        <v>7</v>
      </c>
      <c r="D15">
        <v>2</v>
      </c>
      <c r="E15">
        <v>1</v>
      </c>
      <c r="F15">
        <v>0</v>
      </c>
      <c r="G15">
        <v>0</v>
      </c>
      <c r="H15">
        <v>10</v>
      </c>
      <c r="I15">
        <v>16</v>
      </c>
      <c r="J15">
        <v>1</v>
      </c>
      <c r="K15">
        <v>1</v>
      </c>
      <c r="L15">
        <v>4</v>
      </c>
      <c r="M15">
        <v>4</v>
      </c>
      <c r="N15">
        <v>4</v>
      </c>
      <c r="O15">
        <v>3</v>
      </c>
      <c r="P15">
        <v>11</v>
      </c>
      <c r="Q15" s="2">
        <f t="shared" si="0"/>
        <v>0.625</v>
      </c>
      <c r="R15" s="2">
        <f t="shared" si="1"/>
        <v>1</v>
      </c>
      <c r="S15" s="2">
        <f t="shared" si="5"/>
        <v>1</v>
      </c>
      <c r="T15">
        <v>29</v>
      </c>
      <c r="U15">
        <v>31</v>
      </c>
      <c r="V15">
        <v>3</v>
      </c>
      <c r="W15" s="3">
        <f t="shared" si="2"/>
        <v>38.655172413793103</v>
      </c>
      <c r="X15" s="4">
        <f t="shared" si="3"/>
        <v>39.4</v>
      </c>
      <c r="Y15" s="4">
        <f t="shared" si="4"/>
        <v>22.4</v>
      </c>
      <c r="Z15">
        <v>0</v>
      </c>
    </row>
    <row r="16" spans="1:26" x14ac:dyDescent="0.3">
      <c r="A16" s="1" t="str">
        <f>'Victor Oladipo'!A16</f>
        <v>vs IMP</v>
      </c>
      <c r="B16">
        <v>15</v>
      </c>
      <c r="C16">
        <v>6</v>
      </c>
      <c r="D16">
        <v>4</v>
      </c>
      <c r="E16">
        <v>1</v>
      </c>
      <c r="F16">
        <v>3</v>
      </c>
      <c r="G16">
        <v>2</v>
      </c>
      <c r="H16">
        <v>6</v>
      </c>
      <c r="I16">
        <v>10</v>
      </c>
      <c r="J16">
        <v>0</v>
      </c>
      <c r="K16">
        <v>0</v>
      </c>
      <c r="L16">
        <v>3</v>
      </c>
      <c r="M16">
        <v>3</v>
      </c>
      <c r="N16">
        <v>0</v>
      </c>
      <c r="O16">
        <v>0</v>
      </c>
      <c r="P16">
        <v>8</v>
      </c>
      <c r="Q16" s="2">
        <f t="shared" si="0"/>
        <v>0.6</v>
      </c>
      <c r="R16" s="6" t="s">
        <v>45</v>
      </c>
      <c r="S16" s="2">
        <f t="shared" si="5"/>
        <v>1</v>
      </c>
      <c r="T16">
        <v>28</v>
      </c>
      <c r="U16">
        <v>23</v>
      </c>
      <c r="V16">
        <v>3</v>
      </c>
      <c r="W16" s="3">
        <f t="shared" si="2"/>
        <v>29.259714285714288</v>
      </c>
      <c r="X16" s="4">
        <f t="shared" si="3"/>
        <v>38.200000000000003</v>
      </c>
      <c r="Y16" s="4">
        <f t="shared" si="4"/>
        <v>16.7</v>
      </c>
      <c r="Z16">
        <v>0</v>
      </c>
    </row>
    <row r="17" spans="1:26" x14ac:dyDescent="0.3">
      <c r="A17" s="1" t="str">
        <f>'Victor Oladipo'!A17</f>
        <v>@ 3PT</v>
      </c>
      <c r="B17">
        <v>29</v>
      </c>
      <c r="C17">
        <v>11</v>
      </c>
      <c r="D17">
        <v>4</v>
      </c>
      <c r="E17">
        <v>2</v>
      </c>
      <c r="F17">
        <v>0</v>
      </c>
      <c r="G17">
        <v>4</v>
      </c>
      <c r="H17">
        <v>12</v>
      </c>
      <c r="I17">
        <v>19</v>
      </c>
      <c r="J17">
        <v>1</v>
      </c>
      <c r="K17">
        <v>2</v>
      </c>
      <c r="L17">
        <v>4</v>
      </c>
      <c r="M17">
        <v>6</v>
      </c>
      <c r="N17">
        <v>3</v>
      </c>
      <c r="O17">
        <v>3</v>
      </c>
      <c r="P17">
        <v>-5</v>
      </c>
      <c r="Q17" s="2">
        <f t="shared" si="0"/>
        <v>0.63157894736842102</v>
      </c>
      <c r="R17" s="2">
        <f t="shared" si="1"/>
        <v>0.5</v>
      </c>
      <c r="S17" s="2">
        <f t="shared" si="5"/>
        <v>0.66666666666666663</v>
      </c>
      <c r="T17">
        <v>48</v>
      </c>
      <c r="U17">
        <v>38</v>
      </c>
      <c r="V17">
        <v>7</v>
      </c>
      <c r="W17" s="3">
        <f t="shared" si="2"/>
        <v>23.765604166666677</v>
      </c>
      <c r="X17" s="4">
        <f t="shared" si="3"/>
        <v>50.2</v>
      </c>
      <c r="Y17" s="4">
        <f t="shared" si="4"/>
        <v>23.199999999999996</v>
      </c>
      <c r="Z17">
        <v>0</v>
      </c>
    </row>
    <row r="18" spans="1:26" x14ac:dyDescent="0.3">
      <c r="A18" s="1" t="str">
        <f>'Victor Oladipo'!A18</f>
        <v>vs DEF</v>
      </c>
      <c r="B18">
        <v>28</v>
      </c>
      <c r="C18">
        <v>10</v>
      </c>
      <c r="D18">
        <v>1</v>
      </c>
      <c r="E18">
        <v>1</v>
      </c>
      <c r="F18">
        <v>1</v>
      </c>
      <c r="G18">
        <v>0</v>
      </c>
      <c r="H18">
        <v>12</v>
      </c>
      <c r="I18">
        <v>16</v>
      </c>
      <c r="J18">
        <v>2</v>
      </c>
      <c r="K18">
        <v>2</v>
      </c>
      <c r="L18">
        <v>2</v>
      </c>
      <c r="M18">
        <v>2</v>
      </c>
      <c r="N18">
        <v>3</v>
      </c>
      <c r="O18">
        <v>1</v>
      </c>
      <c r="P18">
        <v>-2</v>
      </c>
      <c r="Q18" s="2">
        <f t="shared" si="0"/>
        <v>0.75</v>
      </c>
      <c r="R18" s="2">
        <f t="shared" si="1"/>
        <v>1</v>
      </c>
      <c r="S18" s="2">
        <f t="shared" si="5"/>
        <v>1</v>
      </c>
      <c r="T18">
        <v>36</v>
      </c>
      <c r="U18">
        <v>30</v>
      </c>
      <c r="V18">
        <v>4</v>
      </c>
      <c r="W18" s="3">
        <f t="shared" si="2"/>
        <v>38.957583333333332</v>
      </c>
      <c r="X18" s="4">
        <f t="shared" si="3"/>
        <v>47.5</v>
      </c>
      <c r="Y18" s="4">
        <f t="shared" si="4"/>
        <v>27.799999999999997</v>
      </c>
      <c r="Z18">
        <v>0</v>
      </c>
    </row>
    <row r="19" spans="1:26" x14ac:dyDescent="0.3">
      <c r="A19" s="1" t="str">
        <f>'Victor Oladipo'!A19</f>
        <v>@ OCE</v>
      </c>
      <c r="B19">
        <v>21</v>
      </c>
      <c r="C19">
        <v>4</v>
      </c>
      <c r="D19">
        <v>1</v>
      </c>
      <c r="E19">
        <v>0</v>
      </c>
      <c r="F19">
        <v>1</v>
      </c>
      <c r="G19">
        <v>0</v>
      </c>
      <c r="H19">
        <v>9</v>
      </c>
      <c r="I19">
        <v>12</v>
      </c>
      <c r="J19">
        <v>0</v>
      </c>
      <c r="K19">
        <v>1</v>
      </c>
      <c r="L19">
        <v>3</v>
      </c>
      <c r="M19">
        <v>3</v>
      </c>
      <c r="N19">
        <v>2</v>
      </c>
      <c r="O19">
        <v>2</v>
      </c>
      <c r="P19">
        <v>18</v>
      </c>
      <c r="Q19" s="2">
        <f t="shared" si="0"/>
        <v>0.75</v>
      </c>
      <c r="R19" s="2">
        <f t="shared" si="1"/>
        <v>0</v>
      </c>
      <c r="S19" s="2">
        <f t="shared" si="5"/>
        <v>1</v>
      </c>
      <c r="T19">
        <v>31</v>
      </c>
      <c r="U19">
        <v>23</v>
      </c>
      <c r="V19">
        <v>6</v>
      </c>
      <c r="W19" s="3">
        <f t="shared" si="2"/>
        <v>30.908870967741933</v>
      </c>
      <c r="X19" s="4">
        <f t="shared" si="3"/>
        <v>30.3</v>
      </c>
      <c r="Y19" s="4">
        <f t="shared" si="4"/>
        <v>19.100000000000001</v>
      </c>
      <c r="Z19">
        <v>0</v>
      </c>
    </row>
    <row r="20" spans="1:26" x14ac:dyDescent="0.3">
      <c r="A20" s="1" t="str">
        <f>'Victor Oladipo'!A20</f>
        <v>vs FRA</v>
      </c>
      <c r="B20">
        <v>42</v>
      </c>
      <c r="C20">
        <v>13</v>
      </c>
      <c r="D20">
        <v>6</v>
      </c>
      <c r="E20">
        <v>4</v>
      </c>
      <c r="F20">
        <v>0</v>
      </c>
      <c r="G20">
        <v>0</v>
      </c>
      <c r="H20">
        <v>17</v>
      </c>
      <c r="I20">
        <v>23</v>
      </c>
      <c r="J20">
        <v>0</v>
      </c>
      <c r="K20">
        <v>1</v>
      </c>
      <c r="L20">
        <v>8</v>
      </c>
      <c r="M20">
        <v>9</v>
      </c>
      <c r="N20">
        <v>6</v>
      </c>
      <c r="O20">
        <v>1</v>
      </c>
      <c r="P20">
        <v>26</v>
      </c>
      <c r="Q20" s="2">
        <f t="shared" si="0"/>
        <v>0.73913043478260865</v>
      </c>
      <c r="R20" s="2">
        <f t="shared" si="1"/>
        <v>0</v>
      </c>
      <c r="S20" s="2">
        <f t="shared" si="5"/>
        <v>0.88888888888888884</v>
      </c>
      <c r="T20">
        <v>39</v>
      </c>
      <c r="U20">
        <v>57</v>
      </c>
      <c r="V20">
        <v>7</v>
      </c>
      <c r="W20" s="3">
        <f t="shared" si="2"/>
        <v>58.09579487179488</v>
      </c>
      <c r="X20" s="4">
        <f t="shared" si="3"/>
        <v>78.599999999999994</v>
      </c>
      <c r="Y20" s="4">
        <f t="shared" si="4"/>
        <v>45.199999999999996</v>
      </c>
      <c r="Z20">
        <v>1</v>
      </c>
    </row>
    <row r="21" spans="1:26" x14ac:dyDescent="0.3">
      <c r="A21" s="1" t="str">
        <f>'Victor Oladipo'!A21</f>
        <v>@ CHI</v>
      </c>
      <c r="B21">
        <v>25</v>
      </c>
      <c r="C21">
        <v>8</v>
      </c>
      <c r="D21">
        <v>1</v>
      </c>
      <c r="E21">
        <v>0</v>
      </c>
      <c r="F21">
        <v>0</v>
      </c>
      <c r="G21">
        <v>2</v>
      </c>
      <c r="H21">
        <v>12</v>
      </c>
      <c r="I21">
        <v>16</v>
      </c>
      <c r="J21">
        <v>0</v>
      </c>
      <c r="K21">
        <v>0</v>
      </c>
      <c r="L21">
        <v>1</v>
      </c>
      <c r="M21">
        <v>1</v>
      </c>
      <c r="N21">
        <v>2</v>
      </c>
      <c r="O21">
        <v>3</v>
      </c>
      <c r="P21">
        <v>5</v>
      </c>
      <c r="Q21" s="2">
        <f t="shared" si="0"/>
        <v>0.75</v>
      </c>
      <c r="R21" s="6" t="s">
        <v>45</v>
      </c>
      <c r="S21" s="2">
        <f t="shared" si="5"/>
        <v>1</v>
      </c>
      <c r="T21">
        <v>33</v>
      </c>
      <c r="U21">
        <v>28</v>
      </c>
      <c r="V21">
        <v>6</v>
      </c>
      <c r="W21" s="3">
        <f t="shared" si="2"/>
        <v>29.181454545454542</v>
      </c>
      <c r="X21" s="4">
        <f t="shared" si="3"/>
        <v>34.1</v>
      </c>
      <c r="Y21" s="4">
        <f t="shared" si="4"/>
        <v>19.3</v>
      </c>
      <c r="Z21">
        <v>0</v>
      </c>
    </row>
    <row r="22" spans="1:26" x14ac:dyDescent="0.3">
      <c r="A22" s="1" t="str">
        <f>'Victor Oladipo'!A22</f>
        <v>@ EUR</v>
      </c>
      <c r="B22">
        <v>24</v>
      </c>
      <c r="C22">
        <v>11</v>
      </c>
      <c r="D22">
        <v>10</v>
      </c>
      <c r="E22">
        <v>2</v>
      </c>
      <c r="F22">
        <v>4</v>
      </c>
      <c r="G22">
        <v>3</v>
      </c>
      <c r="H22">
        <v>9</v>
      </c>
      <c r="I22">
        <v>23</v>
      </c>
      <c r="J22">
        <v>0</v>
      </c>
      <c r="K22">
        <v>2</v>
      </c>
      <c r="L22">
        <v>6</v>
      </c>
      <c r="M22">
        <v>7</v>
      </c>
      <c r="N22">
        <v>2</v>
      </c>
      <c r="O22">
        <v>3</v>
      </c>
      <c r="P22">
        <v>7</v>
      </c>
      <c r="Q22" s="2">
        <f t="shared" si="0"/>
        <v>0.39130434782608697</v>
      </c>
      <c r="R22" s="2">
        <f t="shared" si="1"/>
        <v>0</v>
      </c>
      <c r="S22" s="2">
        <f t="shared" si="5"/>
        <v>0.8571428571428571</v>
      </c>
      <c r="T22">
        <v>44</v>
      </c>
      <c r="U22">
        <v>46</v>
      </c>
      <c r="V22">
        <v>3</v>
      </c>
      <c r="W22" s="3">
        <f t="shared" si="2"/>
        <v>25.540386363636369</v>
      </c>
      <c r="X22" s="4">
        <f t="shared" si="3"/>
        <v>67.2</v>
      </c>
      <c r="Y22" s="4">
        <f t="shared" si="4"/>
        <v>23.400000000000002</v>
      </c>
      <c r="Z22">
        <v>0</v>
      </c>
    </row>
    <row r="23" spans="1:26" x14ac:dyDescent="0.3">
      <c r="A23" s="1" t="str">
        <f>'Victor Oladipo'!A23</f>
        <v>@ RKS</v>
      </c>
      <c r="B23">
        <v>24</v>
      </c>
      <c r="C23">
        <v>8</v>
      </c>
      <c r="D23">
        <v>2</v>
      </c>
      <c r="E23">
        <v>1</v>
      </c>
      <c r="F23">
        <v>3</v>
      </c>
      <c r="G23">
        <v>0</v>
      </c>
      <c r="H23">
        <v>11</v>
      </c>
      <c r="I23">
        <v>17</v>
      </c>
      <c r="J23">
        <v>1</v>
      </c>
      <c r="K23">
        <v>1</v>
      </c>
      <c r="L23">
        <v>1</v>
      </c>
      <c r="M23">
        <v>1</v>
      </c>
      <c r="N23">
        <v>2</v>
      </c>
      <c r="O23">
        <v>1</v>
      </c>
      <c r="P23">
        <v>11</v>
      </c>
      <c r="Q23" s="2">
        <f t="shared" si="0"/>
        <v>0.6470588235294118</v>
      </c>
      <c r="R23" s="2">
        <f t="shared" si="1"/>
        <v>1</v>
      </c>
      <c r="S23" s="2">
        <f t="shared" si="5"/>
        <v>1</v>
      </c>
      <c r="T23">
        <v>32</v>
      </c>
      <c r="U23">
        <v>28</v>
      </c>
      <c r="V23">
        <v>5</v>
      </c>
      <c r="W23" s="3">
        <f t="shared" si="2"/>
        <v>38.379843750000006</v>
      </c>
      <c r="X23" s="4">
        <f t="shared" si="3"/>
        <v>48.6</v>
      </c>
      <c r="Y23" s="4">
        <f t="shared" si="4"/>
        <v>24.4</v>
      </c>
      <c r="Z23">
        <v>0</v>
      </c>
    </row>
    <row r="24" spans="1:26" x14ac:dyDescent="0.3">
      <c r="A24" s="1" t="str">
        <f>'Victor Oladipo'!A24</f>
        <v>vs AFR</v>
      </c>
      <c r="B24">
        <v>30</v>
      </c>
      <c r="C24">
        <v>8</v>
      </c>
      <c r="D24">
        <v>4</v>
      </c>
      <c r="E24">
        <v>0</v>
      </c>
      <c r="F24">
        <v>0</v>
      </c>
      <c r="G24">
        <v>0</v>
      </c>
      <c r="H24">
        <v>13</v>
      </c>
      <c r="I24">
        <v>17</v>
      </c>
      <c r="J24">
        <v>0</v>
      </c>
      <c r="K24">
        <v>1</v>
      </c>
      <c r="L24">
        <v>4</v>
      </c>
      <c r="M24">
        <v>5</v>
      </c>
      <c r="N24">
        <v>4</v>
      </c>
      <c r="O24">
        <v>1</v>
      </c>
      <c r="P24">
        <v>-8</v>
      </c>
      <c r="Q24" s="2">
        <f t="shared" si="0"/>
        <v>0.76470588235294112</v>
      </c>
      <c r="R24" s="2">
        <f t="shared" si="1"/>
        <v>0</v>
      </c>
      <c r="S24" s="2">
        <f t="shared" si="5"/>
        <v>0.8</v>
      </c>
      <c r="T24">
        <v>36</v>
      </c>
      <c r="U24">
        <v>40</v>
      </c>
      <c r="V24">
        <v>4</v>
      </c>
      <c r="W24" s="3">
        <f t="shared" si="2"/>
        <v>40.680027777777781</v>
      </c>
      <c r="X24" s="4">
        <f t="shared" si="3"/>
        <v>45.6</v>
      </c>
      <c r="Y24" s="4">
        <f t="shared" si="4"/>
        <v>29.300000000000008</v>
      </c>
      <c r="Z24">
        <v>0</v>
      </c>
    </row>
    <row r="25" spans="1:26" x14ac:dyDescent="0.3">
      <c r="A25" s="1" t="str">
        <f>'Victor Oladipo'!A25</f>
        <v>@ OLD</v>
      </c>
      <c r="B25">
        <v>29</v>
      </c>
      <c r="C25">
        <v>10</v>
      </c>
      <c r="D25">
        <v>3</v>
      </c>
      <c r="E25">
        <v>1</v>
      </c>
      <c r="F25">
        <v>0</v>
      </c>
      <c r="G25">
        <v>0</v>
      </c>
      <c r="H25">
        <v>13</v>
      </c>
      <c r="I25">
        <v>17</v>
      </c>
      <c r="J25">
        <v>2</v>
      </c>
      <c r="K25">
        <v>3</v>
      </c>
      <c r="L25">
        <v>1</v>
      </c>
      <c r="M25">
        <v>1</v>
      </c>
      <c r="N25">
        <v>3</v>
      </c>
      <c r="O25">
        <v>2</v>
      </c>
      <c r="P25">
        <v>18</v>
      </c>
      <c r="Q25" s="2">
        <f t="shared" si="0"/>
        <v>0.76470588235294112</v>
      </c>
      <c r="R25" s="2">
        <f t="shared" si="1"/>
        <v>0.66666666666666663</v>
      </c>
      <c r="S25" s="2">
        <f t="shared" si="5"/>
        <v>1</v>
      </c>
      <c r="T25">
        <v>32</v>
      </c>
      <c r="U25">
        <v>35</v>
      </c>
      <c r="V25">
        <v>2</v>
      </c>
      <c r="W25" s="3">
        <f t="shared" si="2"/>
        <v>44.994406249999997</v>
      </c>
      <c r="X25" s="4">
        <f t="shared" si="3"/>
        <v>48.5</v>
      </c>
      <c r="Y25" s="4">
        <f t="shared" si="4"/>
        <v>28.500000000000007</v>
      </c>
      <c r="Z25">
        <v>1</v>
      </c>
    </row>
    <row r="26" spans="1:26" x14ac:dyDescent="0.3">
      <c r="A26" s="1" t="str">
        <f>'Victor Oladipo'!A26</f>
        <v>vs USA</v>
      </c>
      <c r="B26">
        <v>21</v>
      </c>
      <c r="C26">
        <v>12</v>
      </c>
      <c r="D26">
        <v>6</v>
      </c>
      <c r="E26">
        <v>0</v>
      </c>
      <c r="F26">
        <v>0</v>
      </c>
      <c r="G26">
        <v>1</v>
      </c>
      <c r="H26">
        <v>10</v>
      </c>
      <c r="I26">
        <v>17</v>
      </c>
      <c r="J26">
        <v>0</v>
      </c>
      <c r="K26">
        <v>0</v>
      </c>
      <c r="L26">
        <v>1</v>
      </c>
      <c r="M26">
        <v>1</v>
      </c>
      <c r="N26">
        <v>3</v>
      </c>
      <c r="O26">
        <v>1</v>
      </c>
      <c r="P26">
        <v>-16</v>
      </c>
      <c r="Q26" s="2">
        <f t="shared" si="0"/>
        <v>0.58823529411764708</v>
      </c>
      <c r="R26" s="6" t="s">
        <v>45</v>
      </c>
      <c r="S26" s="2">
        <f t="shared" si="5"/>
        <v>1</v>
      </c>
      <c r="T26">
        <v>33</v>
      </c>
      <c r="U26">
        <v>34</v>
      </c>
      <c r="V26">
        <v>3</v>
      </c>
      <c r="W26" s="3">
        <f t="shared" si="2"/>
        <v>30.86481818181818</v>
      </c>
      <c r="X26" s="4">
        <f t="shared" si="3"/>
        <v>43.4</v>
      </c>
      <c r="Y26" s="4">
        <f t="shared" si="4"/>
        <v>20.700000000000003</v>
      </c>
      <c r="Z26">
        <v>0</v>
      </c>
    </row>
    <row r="27" spans="1:26" x14ac:dyDescent="0.3">
      <c r="A27" s="1" t="str">
        <f>'Victor Oladipo'!A27</f>
        <v>@ SPA</v>
      </c>
      <c r="B27">
        <v>17</v>
      </c>
      <c r="C27">
        <v>5</v>
      </c>
      <c r="D27">
        <v>3</v>
      </c>
      <c r="E27">
        <v>1</v>
      </c>
      <c r="F27">
        <v>0</v>
      </c>
      <c r="G27">
        <v>1</v>
      </c>
      <c r="H27">
        <v>8</v>
      </c>
      <c r="I27">
        <v>12</v>
      </c>
      <c r="J27">
        <v>1</v>
      </c>
      <c r="K27">
        <v>2</v>
      </c>
      <c r="L27">
        <v>0</v>
      </c>
      <c r="M27">
        <v>0</v>
      </c>
      <c r="N27">
        <v>2</v>
      </c>
      <c r="O27">
        <v>2</v>
      </c>
      <c r="P27">
        <v>-16</v>
      </c>
      <c r="Q27" s="2">
        <f t="shared" si="0"/>
        <v>0.66666666666666663</v>
      </c>
      <c r="R27" s="2">
        <f t="shared" si="1"/>
        <v>0.5</v>
      </c>
      <c r="S27" s="6" t="s">
        <v>45</v>
      </c>
      <c r="T27">
        <v>32</v>
      </c>
      <c r="U27">
        <v>24</v>
      </c>
      <c r="V27">
        <v>3</v>
      </c>
      <c r="W27" s="3">
        <f t="shared" si="2"/>
        <v>23.742312499999997</v>
      </c>
      <c r="X27" s="4">
        <f t="shared" si="3"/>
        <v>29.5</v>
      </c>
      <c r="Y27" s="4">
        <f t="shared" si="4"/>
        <v>15.100000000000001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22.307692307692307</v>
      </c>
      <c r="C47" s="4">
        <f t="shared" ref="C47:P47" si="6">AVERAGE(C2:C46)</f>
        <v>8.5769230769230766</v>
      </c>
      <c r="D47" s="4">
        <f t="shared" si="6"/>
        <v>2.5769230769230771</v>
      </c>
      <c r="E47" s="4">
        <f t="shared" si="6"/>
        <v>0.84615384615384615</v>
      </c>
      <c r="F47" s="4">
        <f t="shared" si="6"/>
        <v>1.0384615384615385</v>
      </c>
      <c r="G47" s="4">
        <f t="shared" si="6"/>
        <v>0.76923076923076927</v>
      </c>
      <c r="H47" s="4">
        <f t="shared" si="6"/>
        <v>9.7692307692307701</v>
      </c>
      <c r="I47" s="4">
        <f t="shared" si="6"/>
        <v>14.615384615384615</v>
      </c>
      <c r="J47" s="4">
        <f t="shared" si="6"/>
        <v>0.42307692307692307</v>
      </c>
      <c r="K47" s="4">
        <f t="shared" si="6"/>
        <v>1.1538461538461537</v>
      </c>
      <c r="L47" s="4">
        <f t="shared" si="6"/>
        <v>2.3461538461538463</v>
      </c>
      <c r="M47" s="4">
        <f t="shared" si="6"/>
        <v>2.6153846153846154</v>
      </c>
      <c r="N47" s="4">
        <f t="shared" si="6"/>
        <v>2.5769230769230771</v>
      </c>
      <c r="O47" s="4">
        <f t="shared" si="6"/>
        <v>1.8461538461538463</v>
      </c>
      <c r="P47" s="4">
        <f t="shared" si="6"/>
        <v>5.4230769230769234</v>
      </c>
      <c r="Q47" s="2">
        <f>SUM(H2:H46)/SUM(I2:I46)</f>
        <v>0.66842105263157892</v>
      </c>
      <c r="R47" s="2">
        <f>SUM(J2:J46)/SUM(K2:K46)</f>
        <v>0.36666666666666664</v>
      </c>
      <c r="S47" s="2">
        <f>SUM(L2:L46)/SUM(M2:M46)</f>
        <v>0.8970588235294118</v>
      </c>
      <c r="T47" s="4">
        <f t="shared" ref="T47:V47" si="7">AVERAGE(T2:T46)</f>
        <v>33.46153846153846</v>
      </c>
      <c r="U47" s="4">
        <f t="shared" si="7"/>
        <v>28.26923076923077</v>
      </c>
      <c r="V47" s="4">
        <f t="shared" si="7"/>
        <v>3.8076923076923075</v>
      </c>
      <c r="W47" s="3">
        <f>((H49*85.91) +(F49*53.897)+(J49*51.757)+(L49*46.845)+(E49*39.19)+(N49*39.19)+(D49*34.677)+((C49-N49)*14.707)-(O49*17.174)-((M49-L49)*20.091)-((I49-H49)*39.19)-(G49*53.897))/T49</f>
        <v>31.986118390804602</v>
      </c>
      <c r="X47" s="4">
        <f t="shared" ref="X47" si="8">B47+(C47*1.2)+(D47*1.5)+(E47*3)+(F47*3)-G47</f>
        <v>41.349999999999994</v>
      </c>
      <c r="Y47" s="4">
        <f t="shared" ref="Y47" si="9">B47+0.4*H47-0.7*I47-0.4*(M47-L47)+0.7*N47+0.3*(C47-N47)+F47+D47*0.7+0.7*E47-0.4*O47-G47</f>
        <v>21.407692307692312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580</v>
      </c>
      <c r="C49">
        <f t="shared" ref="C49:P49" si="10">SUM(C2:C46)</f>
        <v>223</v>
      </c>
      <c r="D49">
        <f t="shared" si="10"/>
        <v>67</v>
      </c>
      <c r="E49">
        <f t="shared" si="10"/>
        <v>22</v>
      </c>
      <c r="F49">
        <f t="shared" si="10"/>
        <v>27</v>
      </c>
      <c r="G49">
        <f t="shared" si="10"/>
        <v>20</v>
      </c>
      <c r="H49">
        <f t="shared" si="10"/>
        <v>254</v>
      </c>
      <c r="I49">
        <f t="shared" si="10"/>
        <v>380</v>
      </c>
      <c r="J49">
        <f t="shared" si="10"/>
        <v>11</v>
      </c>
      <c r="K49">
        <f t="shared" si="10"/>
        <v>30</v>
      </c>
      <c r="L49">
        <f t="shared" si="10"/>
        <v>61</v>
      </c>
      <c r="M49">
        <f t="shared" si="10"/>
        <v>68</v>
      </c>
      <c r="N49">
        <f t="shared" si="10"/>
        <v>67</v>
      </c>
      <c r="O49">
        <f t="shared" si="10"/>
        <v>48</v>
      </c>
      <c r="P49">
        <f t="shared" si="10"/>
        <v>141</v>
      </c>
      <c r="T49">
        <f>SUM(T2:T46)</f>
        <v>870</v>
      </c>
      <c r="U49">
        <f>SUM(U2:U46)</f>
        <v>735</v>
      </c>
      <c r="V49">
        <f>SUM(V2:V46)</f>
        <v>99</v>
      </c>
      <c r="X49" s="4">
        <f>SUM(X2:X46)</f>
        <v>1075.1000000000001</v>
      </c>
      <c r="Z49">
        <f>SUM(Z2:Z46)</f>
        <v>4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10</v>
      </c>
      <c r="C2">
        <v>9</v>
      </c>
      <c r="D2">
        <v>0</v>
      </c>
      <c r="E2">
        <v>1</v>
      </c>
      <c r="F2">
        <v>0</v>
      </c>
      <c r="G2">
        <v>0</v>
      </c>
      <c r="H2">
        <v>4</v>
      </c>
      <c r="I2">
        <v>8</v>
      </c>
      <c r="J2">
        <v>0</v>
      </c>
      <c r="K2">
        <v>0</v>
      </c>
      <c r="L2">
        <v>2</v>
      </c>
      <c r="M2">
        <v>2</v>
      </c>
      <c r="N2">
        <v>4</v>
      </c>
      <c r="O2">
        <v>0</v>
      </c>
      <c r="P2">
        <v>0</v>
      </c>
      <c r="Q2" s="2">
        <f t="shared" ref="Q2:Q46" si="0">H2/I2</f>
        <v>0.5</v>
      </c>
      <c r="R2" s="6" t="s">
        <v>45</v>
      </c>
      <c r="S2" s="2">
        <f>L2/M2</f>
        <v>1</v>
      </c>
      <c r="T2">
        <v>18</v>
      </c>
      <c r="U2">
        <v>10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30.558611111111109</v>
      </c>
      <c r="X2" s="4">
        <f t="shared" ref="X2:X46" si="2">B2+(C2*1.2)+(D2*1.5)+(E2*3)+(F2*3)-G2</f>
        <v>23.799999999999997</v>
      </c>
      <c r="Y2" s="4">
        <f t="shared" ref="Y2:Y46" si="3">B2+0.4*H2-0.7*I2-0.4*(M2-L2)+0.7*N2+0.3*(C2-N2)+F2+D2*0.7+0.7*E2-0.4*O2-G2</f>
        <v>11</v>
      </c>
      <c r="Z2">
        <v>0</v>
      </c>
    </row>
    <row r="3" spans="1:26" x14ac:dyDescent="0.3">
      <c r="A3" s="1" t="str">
        <f>'Victor Oladipo'!A3</f>
        <v>@ DEF</v>
      </c>
      <c r="B3">
        <v>4</v>
      </c>
      <c r="C3">
        <v>4</v>
      </c>
      <c r="D3">
        <v>1</v>
      </c>
      <c r="E3">
        <v>0</v>
      </c>
      <c r="F3">
        <v>1</v>
      </c>
      <c r="G3">
        <v>0</v>
      </c>
      <c r="H3">
        <v>2</v>
      </c>
      <c r="I3">
        <v>3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5</v>
      </c>
      <c r="Q3" s="2">
        <f t="shared" si="0"/>
        <v>0.66666666666666663</v>
      </c>
      <c r="R3" s="6" t="s">
        <v>45</v>
      </c>
      <c r="S3" s="6" t="s">
        <v>45</v>
      </c>
      <c r="T3">
        <v>14</v>
      </c>
      <c r="U3">
        <v>7</v>
      </c>
      <c r="V3">
        <v>0</v>
      </c>
      <c r="W3" s="3">
        <f t="shared" si="1"/>
        <v>20.524357142857145</v>
      </c>
      <c r="X3" s="4">
        <f t="shared" si="2"/>
        <v>13.3</v>
      </c>
      <c r="Y3" s="4">
        <f t="shared" si="3"/>
        <v>5.6000000000000005</v>
      </c>
      <c r="Z3">
        <v>0</v>
      </c>
    </row>
    <row r="4" spans="1:26" x14ac:dyDescent="0.3">
      <c r="A4" s="1" t="str">
        <f>'Victor Oladipo'!A4</f>
        <v>vs OCE</v>
      </c>
      <c r="B4">
        <v>2</v>
      </c>
      <c r="C4">
        <v>7</v>
      </c>
      <c r="D4">
        <v>0</v>
      </c>
      <c r="E4">
        <v>0</v>
      </c>
      <c r="F4">
        <v>0</v>
      </c>
      <c r="G4">
        <v>0</v>
      </c>
      <c r="H4">
        <v>1</v>
      </c>
      <c r="I4">
        <v>3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-2</v>
      </c>
      <c r="Q4" s="2">
        <f t="shared" si="0"/>
        <v>0.33333333333333331</v>
      </c>
      <c r="R4" s="6" t="s">
        <v>45</v>
      </c>
      <c r="S4" s="6" t="s">
        <v>45</v>
      </c>
      <c r="T4">
        <v>13</v>
      </c>
      <c r="U4">
        <v>2</v>
      </c>
      <c r="V4">
        <v>0</v>
      </c>
      <c r="W4" s="3">
        <f t="shared" si="1"/>
        <v>10.381692307692306</v>
      </c>
      <c r="X4" s="4">
        <f t="shared" si="2"/>
        <v>10.4</v>
      </c>
      <c r="Y4" s="4">
        <f t="shared" si="3"/>
        <v>2.8</v>
      </c>
      <c r="Z4">
        <v>0</v>
      </c>
    </row>
    <row r="5" spans="1:26" x14ac:dyDescent="0.3">
      <c r="A5" s="1" t="str">
        <f>'Victor Oladipo'!A5</f>
        <v>@ FRA</v>
      </c>
      <c r="B5">
        <v>2</v>
      </c>
      <c r="C5">
        <v>6</v>
      </c>
      <c r="D5">
        <v>0</v>
      </c>
      <c r="E5">
        <v>1</v>
      </c>
      <c r="F5">
        <v>0</v>
      </c>
      <c r="G5">
        <v>0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7</v>
      </c>
      <c r="Q5" s="2">
        <f t="shared" si="0"/>
        <v>0.33333333333333331</v>
      </c>
      <c r="R5" s="6" t="s">
        <v>45</v>
      </c>
      <c r="S5" s="6" t="s">
        <v>45</v>
      </c>
      <c r="T5">
        <v>17</v>
      </c>
      <c r="U5">
        <v>2</v>
      </c>
      <c r="V5">
        <v>0</v>
      </c>
      <c r="W5" s="3">
        <f t="shared" si="1"/>
        <v>12.259470588235294</v>
      </c>
      <c r="X5" s="4">
        <f t="shared" si="2"/>
        <v>12.2</v>
      </c>
      <c r="Y5" s="4">
        <f t="shared" si="3"/>
        <v>4</v>
      </c>
      <c r="Z5">
        <v>0</v>
      </c>
    </row>
    <row r="6" spans="1:26" x14ac:dyDescent="0.3">
      <c r="A6" s="1" t="str">
        <f>'Victor Oladipo'!A6</f>
        <v>vs CHI</v>
      </c>
      <c r="B6">
        <v>10</v>
      </c>
      <c r="C6">
        <v>6</v>
      </c>
      <c r="D6">
        <v>0</v>
      </c>
      <c r="E6">
        <v>0</v>
      </c>
      <c r="F6">
        <v>1</v>
      </c>
      <c r="G6">
        <v>0</v>
      </c>
      <c r="H6">
        <v>5</v>
      </c>
      <c r="I6">
        <v>9</v>
      </c>
      <c r="J6">
        <v>0</v>
      </c>
      <c r="K6">
        <v>0</v>
      </c>
      <c r="L6">
        <v>0</v>
      </c>
      <c r="M6">
        <v>0</v>
      </c>
      <c r="N6">
        <v>5</v>
      </c>
      <c r="O6">
        <v>3</v>
      </c>
      <c r="P6">
        <v>4</v>
      </c>
      <c r="Q6" s="2">
        <f t="shared" si="0"/>
        <v>0.55555555555555558</v>
      </c>
      <c r="R6" s="6" t="s">
        <v>45</v>
      </c>
      <c r="S6" s="6" t="s">
        <v>45</v>
      </c>
      <c r="T6">
        <v>20</v>
      </c>
      <c r="U6">
        <v>10</v>
      </c>
      <c r="V6">
        <v>2</v>
      </c>
      <c r="W6" s="3">
        <f t="shared" si="1"/>
        <v>24.291099999999993</v>
      </c>
      <c r="X6" s="4">
        <f t="shared" si="2"/>
        <v>20.2</v>
      </c>
      <c r="Y6" s="4">
        <f t="shared" si="3"/>
        <v>9.3000000000000007</v>
      </c>
      <c r="Z6">
        <v>0</v>
      </c>
    </row>
    <row r="7" spans="1:26" x14ac:dyDescent="0.3">
      <c r="A7" s="1" t="str">
        <f>'Victor Oladipo'!A7</f>
        <v>vs EUR</v>
      </c>
      <c r="B7">
        <v>3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3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-14</v>
      </c>
      <c r="Q7" s="2">
        <f t="shared" si="0"/>
        <v>0.33333333333333331</v>
      </c>
      <c r="R7" s="2">
        <f t="shared" ref="R7:R46" si="4">J7/K7</f>
        <v>0</v>
      </c>
      <c r="S7" s="2">
        <f t="shared" ref="S7:S46" si="5">L7/M7</f>
        <v>1</v>
      </c>
      <c r="T7">
        <v>15</v>
      </c>
      <c r="U7">
        <v>3</v>
      </c>
      <c r="V7">
        <v>0</v>
      </c>
      <c r="W7" s="3">
        <f t="shared" si="1"/>
        <v>5.5859333333333323</v>
      </c>
      <c r="X7" s="4">
        <f t="shared" si="2"/>
        <v>5.4</v>
      </c>
      <c r="Y7" s="4">
        <f t="shared" si="3"/>
        <v>1.9000000000000004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4</v>
      </c>
      <c r="D8">
        <v>0</v>
      </c>
      <c r="E8">
        <v>0</v>
      </c>
      <c r="F8">
        <v>0</v>
      </c>
      <c r="G8">
        <v>0</v>
      </c>
      <c r="H8">
        <v>1</v>
      </c>
      <c r="I8">
        <v>3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1</v>
      </c>
      <c r="Q8" s="2">
        <f t="shared" si="0"/>
        <v>0.33333333333333331</v>
      </c>
      <c r="R8" s="6" t="s">
        <v>45</v>
      </c>
      <c r="S8" s="6" t="s">
        <v>45</v>
      </c>
      <c r="T8">
        <v>15</v>
      </c>
      <c r="U8">
        <v>2</v>
      </c>
      <c r="V8">
        <v>0</v>
      </c>
      <c r="W8" s="3">
        <f t="shared" si="1"/>
        <v>6.5433333333333339</v>
      </c>
      <c r="X8" s="4">
        <f t="shared" si="2"/>
        <v>6.8</v>
      </c>
      <c r="Y8" s="4">
        <f t="shared" si="3"/>
        <v>1.9000000000000004</v>
      </c>
      <c r="Z8">
        <v>0</v>
      </c>
    </row>
    <row r="9" spans="1:26" x14ac:dyDescent="0.3">
      <c r="A9" s="1" t="str">
        <f>'Victor Oladipo'!A9</f>
        <v>@ AFR</v>
      </c>
      <c r="B9">
        <v>12</v>
      </c>
      <c r="C9">
        <v>4</v>
      </c>
      <c r="D9">
        <v>0</v>
      </c>
      <c r="E9">
        <v>0</v>
      </c>
      <c r="F9">
        <v>0</v>
      </c>
      <c r="G9">
        <v>0</v>
      </c>
      <c r="H9">
        <v>6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5</v>
      </c>
      <c r="Q9" s="2">
        <f t="shared" si="0"/>
        <v>0.8571428571428571</v>
      </c>
      <c r="R9" s="6" t="s">
        <v>45</v>
      </c>
      <c r="S9" s="6" t="s">
        <v>45</v>
      </c>
      <c r="T9">
        <v>19</v>
      </c>
      <c r="U9">
        <v>12</v>
      </c>
      <c r="V9">
        <v>0</v>
      </c>
      <c r="W9" s="3">
        <f t="shared" si="1"/>
        <v>27.259157894736841</v>
      </c>
      <c r="X9" s="4">
        <f t="shared" si="2"/>
        <v>16.8</v>
      </c>
      <c r="Y9" s="4">
        <f t="shared" si="3"/>
        <v>10.299999999999999</v>
      </c>
      <c r="Z9">
        <v>0</v>
      </c>
    </row>
    <row r="10" spans="1:26" x14ac:dyDescent="0.3">
      <c r="A10" s="1" t="str">
        <f>'Victor Oladipo'!A10</f>
        <v>vs OLD</v>
      </c>
      <c r="B10">
        <v>9</v>
      </c>
      <c r="C10">
        <v>7</v>
      </c>
      <c r="D10">
        <v>0</v>
      </c>
      <c r="E10">
        <v>0</v>
      </c>
      <c r="F10">
        <v>1</v>
      </c>
      <c r="G10">
        <v>0</v>
      </c>
      <c r="H10">
        <v>3</v>
      </c>
      <c r="I10">
        <v>4</v>
      </c>
      <c r="J10">
        <v>0</v>
      </c>
      <c r="K10">
        <v>0</v>
      </c>
      <c r="L10">
        <v>3</v>
      </c>
      <c r="M10">
        <v>4</v>
      </c>
      <c r="N10">
        <v>4</v>
      </c>
      <c r="O10">
        <v>1</v>
      </c>
      <c r="P10">
        <v>19</v>
      </c>
      <c r="Q10" s="2">
        <f t="shared" si="0"/>
        <v>0.75</v>
      </c>
      <c r="R10" s="6" t="s">
        <v>45</v>
      </c>
      <c r="S10" s="2">
        <f t="shared" si="5"/>
        <v>0.75</v>
      </c>
      <c r="T10">
        <v>19</v>
      </c>
      <c r="U10">
        <v>9</v>
      </c>
      <c r="V10">
        <v>0</v>
      </c>
      <c r="W10" s="3">
        <f t="shared" si="1"/>
        <v>30.346736842105262</v>
      </c>
      <c r="X10" s="4">
        <f t="shared" si="2"/>
        <v>20.399999999999999</v>
      </c>
      <c r="Y10" s="4">
        <f t="shared" si="3"/>
        <v>11.299999999999999</v>
      </c>
      <c r="Z10">
        <v>0</v>
      </c>
    </row>
    <row r="11" spans="1:26" x14ac:dyDescent="0.3">
      <c r="A11" s="1" t="str">
        <f>'Victor Oladipo'!A11</f>
        <v>@ USA</v>
      </c>
      <c r="B11">
        <v>6</v>
      </c>
      <c r="C11">
        <v>2</v>
      </c>
      <c r="D11">
        <v>0</v>
      </c>
      <c r="E11">
        <v>0</v>
      </c>
      <c r="F11">
        <v>0</v>
      </c>
      <c r="G11">
        <v>1</v>
      </c>
      <c r="H11">
        <v>3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8</v>
      </c>
      <c r="Q11" s="2">
        <f t="shared" si="0"/>
        <v>1</v>
      </c>
      <c r="R11" s="6" t="s">
        <v>45</v>
      </c>
      <c r="S11" s="6" t="s">
        <v>45</v>
      </c>
      <c r="T11">
        <v>18</v>
      </c>
      <c r="U11">
        <v>6</v>
      </c>
      <c r="V11">
        <v>0</v>
      </c>
      <c r="W11" s="3">
        <f t="shared" si="1"/>
        <v>10.095833333333335</v>
      </c>
      <c r="X11" s="4">
        <f t="shared" si="2"/>
        <v>7.4</v>
      </c>
      <c r="Y11" s="4">
        <f t="shared" si="3"/>
        <v>3.5</v>
      </c>
      <c r="Z11">
        <v>0</v>
      </c>
    </row>
    <row r="12" spans="1:26" x14ac:dyDescent="0.3">
      <c r="A12" s="1" t="str">
        <f>'Victor Oladipo'!A12</f>
        <v>vs SPA</v>
      </c>
      <c r="B12">
        <v>2</v>
      </c>
      <c r="C12">
        <v>2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1</v>
      </c>
      <c r="O12">
        <v>2</v>
      </c>
      <c r="P12">
        <v>14</v>
      </c>
      <c r="Q12" s="2">
        <f t="shared" si="0"/>
        <v>0.5</v>
      </c>
      <c r="R12" s="6" t="s">
        <v>45</v>
      </c>
      <c r="S12" s="6" t="s">
        <v>45</v>
      </c>
      <c r="T12">
        <v>14</v>
      </c>
      <c r="U12">
        <v>2</v>
      </c>
      <c r="V12">
        <v>0</v>
      </c>
      <c r="W12" s="3">
        <f t="shared" si="1"/>
        <v>4.7335000000000003</v>
      </c>
      <c r="X12" s="4">
        <f t="shared" si="2"/>
        <v>6.4</v>
      </c>
      <c r="Y12" s="4">
        <f t="shared" si="3"/>
        <v>1.2000000000000002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5</v>
      </c>
      <c r="D13">
        <v>2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3</v>
      </c>
      <c r="Q13" s="2">
        <f t="shared" si="0"/>
        <v>0.5</v>
      </c>
      <c r="R13" s="6" t="s">
        <v>45</v>
      </c>
      <c r="S13" s="6" t="s">
        <v>45</v>
      </c>
      <c r="T13">
        <v>12</v>
      </c>
      <c r="U13">
        <v>7</v>
      </c>
      <c r="V13">
        <v>0</v>
      </c>
      <c r="W13" s="3">
        <f t="shared" si="1"/>
        <v>17.018916666666666</v>
      </c>
      <c r="X13" s="4">
        <f t="shared" si="2"/>
        <v>13</v>
      </c>
      <c r="Y13" s="4">
        <f t="shared" si="3"/>
        <v>3.8999999999999995</v>
      </c>
      <c r="Z13">
        <v>0</v>
      </c>
    </row>
    <row r="14" spans="1:26" x14ac:dyDescent="0.3">
      <c r="A14" s="1" t="str">
        <f>'Victor Oladipo'!A14</f>
        <v>vs CAN</v>
      </c>
      <c r="B14">
        <v>5</v>
      </c>
      <c r="C14">
        <v>3</v>
      </c>
      <c r="D14">
        <v>0</v>
      </c>
      <c r="E14">
        <v>0</v>
      </c>
      <c r="F14">
        <v>0</v>
      </c>
      <c r="G14">
        <v>1</v>
      </c>
      <c r="H14">
        <v>2</v>
      </c>
      <c r="I14">
        <v>3</v>
      </c>
      <c r="J14">
        <v>0</v>
      </c>
      <c r="K14">
        <v>0</v>
      </c>
      <c r="L14">
        <v>1</v>
      </c>
      <c r="M14">
        <v>2</v>
      </c>
      <c r="N14">
        <v>1</v>
      </c>
      <c r="O14">
        <v>0</v>
      </c>
      <c r="P14">
        <v>-4</v>
      </c>
      <c r="Q14" s="2">
        <f t="shared" si="0"/>
        <v>0.66666666666666663</v>
      </c>
      <c r="R14" s="6" t="s">
        <v>45</v>
      </c>
      <c r="S14" s="2">
        <f t="shared" si="5"/>
        <v>0.5</v>
      </c>
      <c r="T14">
        <v>12</v>
      </c>
      <c r="U14">
        <v>5</v>
      </c>
      <c r="V14">
        <v>0</v>
      </c>
      <c r="W14" s="3">
        <f t="shared" si="1"/>
        <v>14.507583333333335</v>
      </c>
      <c r="X14" s="4">
        <f t="shared" si="2"/>
        <v>7.6</v>
      </c>
      <c r="Y14" s="4">
        <f t="shared" si="3"/>
        <v>3.5999999999999996</v>
      </c>
      <c r="Z14">
        <v>0</v>
      </c>
    </row>
    <row r="15" spans="1:26" x14ac:dyDescent="0.3">
      <c r="A15" s="1" t="str">
        <f>'Victor Oladipo'!A15</f>
        <v>@ DNK</v>
      </c>
      <c r="B15">
        <v>4</v>
      </c>
      <c r="C15">
        <v>5</v>
      </c>
      <c r="D15">
        <v>0</v>
      </c>
      <c r="E15">
        <v>1</v>
      </c>
      <c r="F15">
        <v>0</v>
      </c>
      <c r="G15">
        <v>0</v>
      </c>
      <c r="H15">
        <v>1</v>
      </c>
      <c r="I15">
        <v>4</v>
      </c>
      <c r="J15">
        <v>0</v>
      </c>
      <c r="K15">
        <v>0</v>
      </c>
      <c r="L15">
        <v>2</v>
      </c>
      <c r="M15">
        <v>2</v>
      </c>
      <c r="N15">
        <v>2</v>
      </c>
      <c r="O15">
        <v>0</v>
      </c>
      <c r="P15">
        <v>4</v>
      </c>
      <c r="Q15" s="2">
        <f t="shared" si="0"/>
        <v>0.25</v>
      </c>
      <c r="R15" s="6" t="s">
        <v>45</v>
      </c>
      <c r="S15" s="2">
        <f t="shared" si="5"/>
        <v>1</v>
      </c>
      <c r="T15">
        <v>21</v>
      </c>
      <c r="U15">
        <v>4</v>
      </c>
      <c r="V15">
        <v>0</v>
      </c>
      <c r="W15" s="3">
        <f t="shared" si="1"/>
        <v>10.65338095238095</v>
      </c>
      <c r="X15" s="4">
        <f t="shared" si="2"/>
        <v>13</v>
      </c>
      <c r="Y15" s="4">
        <f t="shared" si="3"/>
        <v>4.6000000000000005</v>
      </c>
      <c r="Z15">
        <v>0</v>
      </c>
    </row>
    <row r="16" spans="1:26" x14ac:dyDescent="0.3">
      <c r="A16" s="1" t="str">
        <f>'Victor Oladipo'!A16</f>
        <v>vs IMP</v>
      </c>
      <c r="B16">
        <v>4</v>
      </c>
      <c r="C16">
        <v>4</v>
      </c>
      <c r="D16">
        <v>0</v>
      </c>
      <c r="E16">
        <v>0</v>
      </c>
      <c r="F16">
        <v>1</v>
      </c>
      <c r="G16">
        <v>0</v>
      </c>
      <c r="H16">
        <v>2</v>
      </c>
      <c r="I16">
        <v>4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20</v>
      </c>
      <c r="Q16" s="2">
        <f t="shared" si="0"/>
        <v>0.5</v>
      </c>
      <c r="R16" s="6" t="s">
        <v>45</v>
      </c>
      <c r="S16" s="6" t="s">
        <v>45</v>
      </c>
      <c r="T16">
        <v>17</v>
      </c>
      <c r="U16">
        <v>4</v>
      </c>
      <c r="V16">
        <v>0</v>
      </c>
      <c r="W16" s="3">
        <f t="shared" si="1"/>
        <v>12.557294117647059</v>
      </c>
      <c r="X16" s="4">
        <f t="shared" si="2"/>
        <v>11.8</v>
      </c>
      <c r="Y16" s="4">
        <f t="shared" si="3"/>
        <v>4.1999999999999993</v>
      </c>
      <c r="Z16">
        <v>0</v>
      </c>
    </row>
    <row r="17" spans="1:26" x14ac:dyDescent="0.3">
      <c r="A17" s="1" t="str">
        <f>'Victor Oladipo'!A17</f>
        <v>@ 3PT</v>
      </c>
      <c r="B17">
        <v>2</v>
      </c>
      <c r="C17">
        <v>0</v>
      </c>
      <c r="D17">
        <v>1</v>
      </c>
      <c r="E17">
        <v>0</v>
      </c>
      <c r="F17">
        <v>2</v>
      </c>
      <c r="G17">
        <v>2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-2</v>
      </c>
      <c r="Q17" s="2">
        <f t="shared" si="0"/>
        <v>0.5</v>
      </c>
      <c r="R17" s="6" t="s">
        <v>45</v>
      </c>
      <c r="S17" s="6" t="s">
        <v>45</v>
      </c>
      <c r="T17">
        <v>14</v>
      </c>
      <c r="U17">
        <v>5</v>
      </c>
      <c r="V17">
        <v>0</v>
      </c>
      <c r="W17" s="3">
        <f t="shared" si="1"/>
        <v>5.8140714285714292</v>
      </c>
      <c r="X17" s="4">
        <f t="shared" si="2"/>
        <v>7.5</v>
      </c>
      <c r="Y17" s="4">
        <f t="shared" si="3"/>
        <v>1.7000000000000002</v>
      </c>
      <c r="Z17">
        <v>0</v>
      </c>
    </row>
    <row r="18" spans="1:26" x14ac:dyDescent="0.3">
      <c r="A18" s="1" t="str">
        <f>'Victor Oladipo'!A18</f>
        <v>vs DEF</v>
      </c>
      <c r="B18">
        <v>0</v>
      </c>
      <c r="C18">
        <v>2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-2</v>
      </c>
      <c r="Q18" s="6" t="s">
        <v>45</v>
      </c>
      <c r="R18" s="6" t="s">
        <v>45</v>
      </c>
      <c r="S18" s="6" t="s">
        <v>45</v>
      </c>
      <c r="T18">
        <v>12</v>
      </c>
      <c r="U18">
        <v>0</v>
      </c>
      <c r="V18">
        <v>0</v>
      </c>
      <c r="W18" s="3">
        <f t="shared" si="1"/>
        <v>6.3260833333333322</v>
      </c>
      <c r="X18" s="4">
        <f t="shared" si="2"/>
        <v>5.4</v>
      </c>
      <c r="Y18" s="4">
        <f t="shared" si="3"/>
        <v>1.2999999999999998</v>
      </c>
      <c r="Z18">
        <v>0</v>
      </c>
    </row>
    <row r="19" spans="1:26" x14ac:dyDescent="0.3">
      <c r="A19" s="1" t="str">
        <f>'Victor Oladipo'!A19</f>
        <v>@ OCE</v>
      </c>
      <c r="B19">
        <v>2</v>
      </c>
      <c r="C19">
        <v>3</v>
      </c>
      <c r="D19">
        <v>0</v>
      </c>
      <c r="E19">
        <v>0</v>
      </c>
      <c r="F19">
        <v>0</v>
      </c>
      <c r="G19">
        <v>0</v>
      </c>
      <c r="H19">
        <v>1</v>
      </c>
      <c r="I19">
        <v>4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-5</v>
      </c>
      <c r="Q19" s="2">
        <f t="shared" si="0"/>
        <v>0.25</v>
      </c>
      <c r="R19" s="6" t="s">
        <v>45</v>
      </c>
      <c r="S19" s="6" t="s">
        <v>45</v>
      </c>
      <c r="T19">
        <v>16</v>
      </c>
      <c r="U19">
        <v>2</v>
      </c>
      <c r="V19">
        <v>0</v>
      </c>
      <c r="W19" s="3">
        <f t="shared" si="1"/>
        <v>2.3090000000000011</v>
      </c>
      <c r="X19" s="4">
        <f t="shared" si="2"/>
        <v>5.6</v>
      </c>
      <c r="Y19" s="4">
        <f t="shared" si="3"/>
        <v>0.9</v>
      </c>
      <c r="Z19">
        <v>0</v>
      </c>
    </row>
    <row r="20" spans="1:26" x14ac:dyDescent="0.3">
      <c r="A20" s="1" t="str">
        <f>'Victor Oladipo'!A20</f>
        <v>vs FRA</v>
      </c>
      <c r="B20">
        <v>4</v>
      </c>
      <c r="C20">
        <v>0</v>
      </c>
      <c r="D20">
        <v>0</v>
      </c>
      <c r="E20">
        <v>0</v>
      </c>
      <c r="F20">
        <v>0</v>
      </c>
      <c r="G20">
        <v>2</v>
      </c>
      <c r="H20">
        <v>1</v>
      </c>
      <c r="I20">
        <v>1</v>
      </c>
      <c r="J20">
        <v>0</v>
      </c>
      <c r="K20">
        <v>0</v>
      </c>
      <c r="L20">
        <v>2</v>
      </c>
      <c r="M20">
        <v>2</v>
      </c>
      <c r="N20">
        <v>0</v>
      </c>
      <c r="O20">
        <v>3</v>
      </c>
      <c r="P20">
        <v>-13</v>
      </c>
      <c r="Q20" s="2">
        <f t="shared" si="0"/>
        <v>1</v>
      </c>
      <c r="R20" s="6" t="s">
        <v>45</v>
      </c>
      <c r="S20" s="2">
        <f t="shared" si="5"/>
        <v>1</v>
      </c>
      <c r="T20">
        <v>15</v>
      </c>
      <c r="U20">
        <v>4</v>
      </c>
      <c r="V20">
        <v>0</v>
      </c>
      <c r="W20" s="3">
        <f t="shared" si="1"/>
        <v>1.3522666666666672</v>
      </c>
      <c r="X20" s="4">
        <f t="shared" si="2"/>
        <v>2</v>
      </c>
      <c r="Y20" s="4">
        <f t="shared" si="3"/>
        <v>0.5</v>
      </c>
      <c r="Z20">
        <v>0</v>
      </c>
    </row>
    <row r="21" spans="1:26" x14ac:dyDescent="0.3">
      <c r="A21" s="1" t="str">
        <f>'Victor Oladipo'!A21</f>
        <v>@ CHI</v>
      </c>
      <c r="B21">
        <v>4</v>
      </c>
      <c r="C21">
        <v>5</v>
      </c>
      <c r="D21">
        <v>1</v>
      </c>
      <c r="E21">
        <v>0</v>
      </c>
      <c r="F21">
        <v>1</v>
      </c>
      <c r="G21">
        <v>0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12</v>
      </c>
      <c r="Q21" s="2">
        <f t="shared" si="0"/>
        <v>1</v>
      </c>
      <c r="R21" s="6" t="s">
        <v>45</v>
      </c>
      <c r="S21" s="6" t="s">
        <v>45</v>
      </c>
      <c r="T21">
        <v>13</v>
      </c>
      <c r="U21">
        <v>6</v>
      </c>
      <c r="V21">
        <v>0</v>
      </c>
      <c r="W21" s="3">
        <f t="shared" si="1"/>
        <v>24.365769230769232</v>
      </c>
      <c r="X21" s="4">
        <f t="shared" si="2"/>
        <v>14.5</v>
      </c>
      <c r="Y21" s="4">
        <f t="shared" si="3"/>
        <v>6.2</v>
      </c>
      <c r="Z21">
        <v>0</v>
      </c>
    </row>
    <row r="22" spans="1:26" x14ac:dyDescent="0.3">
      <c r="A22" s="1" t="str">
        <f>'Victor Oladipo'!A22</f>
        <v>@ EUR</v>
      </c>
      <c r="B22">
        <v>6</v>
      </c>
      <c r="C22">
        <v>4</v>
      </c>
      <c r="D22">
        <v>0</v>
      </c>
      <c r="E22">
        <v>0</v>
      </c>
      <c r="F22">
        <v>0</v>
      </c>
      <c r="G22">
        <v>1</v>
      </c>
      <c r="H22">
        <v>3</v>
      </c>
      <c r="I22">
        <v>7</v>
      </c>
      <c r="J22">
        <v>0</v>
      </c>
      <c r="K22">
        <v>0</v>
      </c>
      <c r="L22">
        <v>0</v>
      </c>
      <c r="M22">
        <v>0</v>
      </c>
      <c r="N22">
        <v>2</v>
      </c>
      <c r="O22">
        <v>1</v>
      </c>
      <c r="P22">
        <v>2</v>
      </c>
      <c r="Q22" s="2">
        <f t="shared" si="0"/>
        <v>0.42857142857142855</v>
      </c>
      <c r="R22" s="6" t="s">
        <v>45</v>
      </c>
      <c r="S22" s="6" t="s">
        <v>45</v>
      </c>
      <c r="T22">
        <v>14</v>
      </c>
      <c r="U22">
        <v>6</v>
      </c>
      <c r="V22">
        <v>0</v>
      </c>
      <c r="W22" s="3">
        <f t="shared" si="1"/>
        <v>9.8352142857142884</v>
      </c>
      <c r="X22" s="4">
        <f t="shared" si="2"/>
        <v>9.8000000000000007</v>
      </c>
      <c r="Y22" s="4">
        <f t="shared" si="3"/>
        <v>2.9000000000000008</v>
      </c>
      <c r="Z22">
        <v>0</v>
      </c>
    </row>
    <row r="23" spans="1:26" x14ac:dyDescent="0.3">
      <c r="A23" s="1" t="str">
        <f>'Victor Oladipo'!A23</f>
        <v>@ RKS</v>
      </c>
      <c r="B23">
        <v>4</v>
      </c>
      <c r="C23">
        <v>3</v>
      </c>
      <c r="D23">
        <v>0</v>
      </c>
      <c r="E23">
        <v>0</v>
      </c>
      <c r="F23">
        <v>0</v>
      </c>
      <c r="G23">
        <v>1</v>
      </c>
      <c r="H23">
        <v>2</v>
      </c>
      <c r="I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-5</v>
      </c>
      <c r="Q23" s="2">
        <f t="shared" si="0"/>
        <v>0.4</v>
      </c>
      <c r="R23" s="6" t="s">
        <v>45</v>
      </c>
      <c r="S23" s="6" t="s">
        <v>45</v>
      </c>
      <c r="T23">
        <v>13</v>
      </c>
      <c r="U23">
        <v>4</v>
      </c>
      <c r="V23">
        <v>0</v>
      </c>
      <c r="W23" s="3">
        <f t="shared" si="1"/>
        <v>2.1000000000000005</v>
      </c>
      <c r="X23" s="4">
        <f t="shared" si="2"/>
        <v>6.6</v>
      </c>
      <c r="Y23" s="4">
        <f t="shared" si="3"/>
        <v>0.79999999999999982</v>
      </c>
      <c r="Z23">
        <v>0</v>
      </c>
    </row>
    <row r="24" spans="1:26" x14ac:dyDescent="0.3">
      <c r="A24" s="1" t="str">
        <f>'Victor Oladipo'!A24</f>
        <v>vs AFR</v>
      </c>
      <c r="B24">
        <v>6</v>
      </c>
      <c r="C24">
        <v>3</v>
      </c>
      <c r="D24">
        <v>0</v>
      </c>
      <c r="E24">
        <v>0</v>
      </c>
      <c r="F24">
        <v>0</v>
      </c>
      <c r="G24">
        <v>0</v>
      </c>
      <c r="H24">
        <v>3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 s="2">
        <f t="shared" si="0"/>
        <v>1</v>
      </c>
      <c r="R24" s="6" t="s">
        <v>45</v>
      </c>
      <c r="S24" s="6" t="s">
        <v>45</v>
      </c>
      <c r="T24">
        <v>11</v>
      </c>
      <c r="U24">
        <v>6</v>
      </c>
      <c r="V24">
        <v>0</v>
      </c>
      <c r="W24" s="3">
        <f t="shared" si="1"/>
        <v>27.440999999999999</v>
      </c>
      <c r="X24" s="4">
        <f t="shared" si="2"/>
        <v>9.6</v>
      </c>
      <c r="Y24" s="4">
        <f t="shared" si="3"/>
        <v>6</v>
      </c>
      <c r="Z24">
        <v>0</v>
      </c>
    </row>
    <row r="25" spans="1:26" x14ac:dyDescent="0.3">
      <c r="A25" s="1" t="str">
        <f>'Victor Oladipo'!A25</f>
        <v>@ OLD</v>
      </c>
      <c r="B25">
        <v>4</v>
      </c>
      <c r="C25">
        <v>3</v>
      </c>
      <c r="D25">
        <v>0</v>
      </c>
      <c r="E25">
        <v>0</v>
      </c>
      <c r="F25">
        <v>1</v>
      </c>
      <c r="G25">
        <v>1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-2</v>
      </c>
      <c r="Q25" s="2">
        <f t="shared" si="0"/>
        <v>1</v>
      </c>
      <c r="R25" s="6" t="s">
        <v>45</v>
      </c>
      <c r="S25" s="6" t="s">
        <v>45</v>
      </c>
      <c r="T25">
        <v>15</v>
      </c>
      <c r="U25">
        <v>4</v>
      </c>
      <c r="V25">
        <v>0</v>
      </c>
      <c r="W25" s="3">
        <f t="shared" si="1"/>
        <v>16.028266666666664</v>
      </c>
      <c r="X25" s="4">
        <f t="shared" si="2"/>
        <v>9.6</v>
      </c>
      <c r="Y25" s="4">
        <f t="shared" si="3"/>
        <v>4.6999999999999993</v>
      </c>
      <c r="Z25">
        <v>0</v>
      </c>
    </row>
    <row r="26" spans="1:26" x14ac:dyDescent="0.3">
      <c r="A26" s="1" t="str">
        <f>'Victor Oladipo'!A26</f>
        <v>vs USA</v>
      </c>
      <c r="B26">
        <v>3</v>
      </c>
      <c r="C26">
        <v>5</v>
      </c>
      <c r="D26">
        <v>1</v>
      </c>
      <c r="E26">
        <v>0</v>
      </c>
      <c r="F26">
        <v>2</v>
      </c>
      <c r="G26">
        <v>1</v>
      </c>
      <c r="H26">
        <v>0</v>
      </c>
      <c r="I26">
        <v>1</v>
      </c>
      <c r="J26">
        <v>0</v>
      </c>
      <c r="K26">
        <v>0</v>
      </c>
      <c r="L26">
        <v>3</v>
      </c>
      <c r="M26">
        <v>4</v>
      </c>
      <c r="N26">
        <v>0</v>
      </c>
      <c r="O26">
        <v>0</v>
      </c>
      <c r="P26">
        <v>7</v>
      </c>
      <c r="Q26" s="2">
        <f t="shared" si="0"/>
        <v>0</v>
      </c>
      <c r="R26" s="6" t="s">
        <v>45</v>
      </c>
      <c r="S26" s="2">
        <f t="shared" si="5"/>
        <v>0.75</v>
      </c>
      <c r="T26">
        <v>20</v>
      </c>
      <c r="U26">
        <v>6</v>
      </c>
      <c r="V26">
        <v>0</v>
      </c>
      <c r="W26" s="3">
        <f t="shared" si="1"/>
        <v>12.168150000000002</v>
      </c>
      <c r="X26" s="4">
        <f t="shared" si="2"/>
        <v>15.5</v>
      </c>
      <c r="Y26" s="4">
        <f t="shared" si="3"/>
        <v>5.1000000000000005</v>
      </c>
      <c r="Z26">
        <v>0</v>
      </c>
    </row>
    <row r="27" spans="1:26" x14ac:dyDescent="0.3">
      <c r="A27" s="1" t="str">
        <f>'Victor Oladipo'!A27</f>
        <v>@ SPA</v>
      </c>
      <c r="B27">
        <v>6</v>
      </c>
      <c r="C27">
        <v>3</v>
      </c>
      <c r="D27">
        <v>0</v>
      </c>
      <c r="E27">
        <v>0</v>
      </c>
      <c r="F27">
        <v>0</v>
      </c>
      <c r="G27">
        <v>0</v>
      </c>
      <c r="H27">
        <v>3</v>
      </c>
      <c r="I27">
        <v>4</v>
      </c>
      <c r="J27">
        <v>0</v>
      </c>
      <c r="K27">
        <v>0</v>
      </c>
      <c r="L27">
        <v>0</v>
      </c>
      <c r="M27">
        <v>0</v>
      </c>
      <c r="N27">
        <v>2</v>
      </c>
      <c r="O27">
        <v>1</v>
      </c>
      <c r="P27">
        <v>4</v>
      </c>
      <c r="Q27" s="2">
        <f t="shared" si="0"/>
        <v>0.75</v>
      </c>
      <c r="R27" s="6" t="s">
        <v>45</v>
      </c>
      <c r="S27" s="6" t="s">
        <v>45</v>
      </c>
      <c r="T27">
        <v>14</v>
      </c>
      <c r="U27">
        <v>6</v>
      </c>
      <c r="V27">
        <v>1</v>
      </c>
      <c r="W27" s="3">
        <f t="shared" si="1"/>
        <v>21.032357142857144</v>
      </c>
      <c r="X27" s="4">
        <f t="shared" si="2"/>
        <v>9.6</v>
      </c>
      <c r="Y27" s="4">
        <f t="shared" si="3"/>
        <v>5.7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4.5384615384615383</v>
      </c>
      <c r="C47" s="4">
        <f t="shared" ref="C47:P47" si="6">AVERAGE(C2:C46)</f>
        <v>3.8846153846153846</v>
      </c>
      <c r="D47" s="4">
        <f t="shared" si="6"/>
        <v>0.23076923076923078</v>
      </c>
      <c r="E47" s="4">
        <f t="shared" si="6"/>
        <v>0.15384615384615385</v>
      </c>
      <c r="F47" s="4">
        <f t="shared" si="6"/>
        <v>0.46153846153846156</v>
      </c>
      <c r="G47" s="4">
        <f t="shared" si="6"/>
        <v>0.46153846153846156</v>
      </c>
      <c r="H47" s="4">
        <f t="shared" si="6"/>
        <v>2</v>
      </c>
      <c r="I47" s="4">
        <f t="shared" si="6"/>
        <v>3.5384615384615383</v>
      </c>
      <c r="J47" s="4">
        <f t="shared" si="6"/>
        <v>0</v>
      </c>
      <c r="K47" s="4">
        <f t="shared" si="6"/>
        <v>3.8461538461538464E-2</v>
      </c>
      <c r="L47" s="4">
        <f t="shared" si="6"/>
        <v>0.53846153846153844</v>
      </c>
      <c r="M47" s="4">
        <f t="shared" si="6"/>
        <v>0.65384615384615385</v>
      </c>
      <c r="N47" s="4">
        <f t="shared" si="6"/>
        <v>1.3076923076923077</v>
      </c>
      <c r="O47" s="4">
        <f t="shared" si="6"/>
        <v>0.88461538461538458</v>
      </c>
      <c r="P47" s="4">
        <f t="shared" si="6"/>
        <v>2.6153846153846154</v>
      </c>
      <c r="Q47" s="2">
        <f>SUM(H2:H46)/SUM(I2:I46)</f>
        <v>0.56521739130434778</v>
      </c>
      <c r="R47" s="2">
        <f>SUM(J2:J46)/SUM(K2:K46)</f>
        <v>0</v>
      </c>
      <c r="S47" s="2">
        <f>SUM(L2:L46)/SUM(M2:M46)</f>
        <v>0.82352941176470584</v>
      </c>
      <c r="T47" s="4">
        <f t="shared" ref="T47:V47" si="7">AVERAGE(T2:T46)</f>
        <v>15.423076923076923</v>
      </c>
      <c r="U47" s="4">
        <f t="shared" si="7"/>
        <v>5.1538461538461542</v>
      </c>
      <c r="V47" s="4">
        <f t="shared" si="7"/>
        <v>0.15384615384615385</v>
      </c>
      <c r="W47" s="3">
        <f>((H49*85.91) +(F49*53.897)+(J49*51.757)+(L49*46.845)+(E49*39.19)+(N49*39.19)+(D49*34.677)+((C49-N49)*14.707)-(O49*17.174)-((M49-L49)*20.091)-((I49-H49)*39.19)-(G49*53.897))/T49</f>
        <v>14.421261845386535</v>
      </c>
      <c r="X47" s="4">
        <f t="shared" ref="X47" si="8">B47+(C47*1.2)+(D47*1.5)+(E47*3)+(F47*3)-G47</f>
        <v>10.930769230769231</v>
      </c>
      <c r="Y47" s="4">
        <f t="shared" ref="Y47" si="9">B47+0.4*H47-0.7*I47-0.4*(M47-L47)+0.7*N47+0.3*(C47-N47)+F47+D47*0.7+0.7*E47-0.4*O47-G47</f>
        <v>4.4192307692307695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118</v>
      </c>
      <c r="C49">
        <f t="shared" ref="C49:P49" si="10">SUM(C2:C46)</f>
        <v>101</v>
      </c>
      <c r="D49">
        <f t="shared" si="10"/>
        <v>6</v>
      </c>
      <c r="E49">
        <f t="shared" si="10"/>
        <v>4</v>
      </c>
      <c r="F49">
        <f t="shared" si="10"/>
        <v>12</v>
      </c>
      <c r="G49">
        <f t="shared" si="10"/>
        <v>12</v>
      </c>
      <c r="H49">
        <f t="shared" si="10"/>
        <v>52</v>
      </c>
      <c r="I49">
        <f t="shared" si="10"/>
        <v>92</v>
      </c>
      <c r="J49">
        <f t="shared" si="10"/>
        <v>0</v>
      </c>
      <c r="K49">
        <f t="shared" si="10"/>
        <v>1</v>
      </c>
      <c r="L49">
        <f t="shared" si="10"/>
        <v>14</v>
      </c>
      <c r="M49">
        <f t="shared" si="10"/>
        <v>17</v>
      </c>
      <c r="N49">
        <f t="shared" si="10"/>
        <v>34</v>
      </c>
      <c r="O49">
        <f t="shared" si="10"/>
        <v>23</v>
      </c>
      <c r="P49">
        <f t="shared" si="10"/>
        <v>68</v>
      </c>
      <c r="T49">
        <f>SUM(T2:T46)</f>
        <v>401</v>
      </c>
      <c r="U49">
        <f>SUM(U2:U46)</f>
        <v>134</v>
      </c>
      <c r="V49">
        <f>SUM(V2:V46)</f>
        <v>4</v>
      </c>
      <c r="X49" s="4">
        <f>SUM(X2:X46)</f>
        <v>284.20000000000005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25" workbookViewId="0">
      <selection activeCell="Y27" sqref="Y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6</v>
      </c>
      <c r="C2">
        <v>1</v>
      </c>
      <c r="D2">
        <v>1</v>
      </c>
      <c r="E2">
        <v>0</v>
      </c>
      <c r="F2">
        <v>0</v>
      </c>
      <c r="G2">
        <v>1</v>
      </c>
      <c r="H2">
        <v>2</v>
      </c>
      <c r="I2">
        <v>5</v>
      </c>
      <c r="J2">
        <v>1</v>
      </c>
      <c r="K2">
        <v>2</v>
      </c>
      <c r="L2">
        <v>1</v>
      </c>
      <c r="M2">
        <v>2</v>
      </c>
      <c r="N2">
        <v>0</v>
      </c>
      <c r="O2">
        <v>1</v>
      </c>
      <c r="P2">
        <v>-2</v>
      </c>
      <c r="Q2" s="2">
        <f t="shared" ref="Q2:Q46" si="0">H2/I2</f>
        <v>0.4</v>
      </c>
      <c r="R2" s="2">
        <f t="shared" ref="R2:R46" si="1">J2/K2</f>
        <v>0.5</v>
      </c>
      <c r="S2" s="2">
        <f>L2/M2</f>
        <v>0.5</v>
      </c>
      <c r="T2">
        <v>11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10.09763636363637</v>
      </c>
      <c r="X2" s="4">
        <f t="shared" ref="X2:X46" si="3">B2+(C2*1.2)+(D2*1.5)+(E2*3)+(F2*3)-G2</f>
        <v>7.6999999999999993</v>
      </c>
      <c r="Y2" s="4">
        <f t="shared" ref="Y2:Y46" si="4">B2+0.4*H2-0.7*I2-0.4*(M2-L2)+0.7*N2+0.3*(C2-N2)+F2+D2*0.7+0.7*E2-0.4*O2-G2</f>
        <v>2.4999999999999996</v>
      </c>
      <c r="Z2">
        <v>0</v>
      </c>
    </row>
    <row r="3" spans="1:26" x14ac:dyDescent="0.3">
      <c r="A3" s="1" t="str">
        <f>'Victor Oladipo'!A3</f>
        <v>@ DEF</v>
      </c>
      <c r="B3">
        <v>14</v>
      </c>
      <c r="C3">
        <v>2</v>
      </c>
      <c r="D3">
        <v>1</v>
      </c>
      <c r="E3">
        <v>0</v>
      </c>
      <c r="F3">
        <v>1</v>
      </c>
      <c r="G3">
        <v>2</v>
      </c>
      <c r="H3">
        <v>6</v>
      </c>
      <c r="I3">
        <v>6</v>
      </c>
      <c r="J3">
        <v>2</v>
      </c>
      <c r="K3">
        <v>2</v>
      </c>
      <c r="L3">
        <v>0</v>
      </c>
      <c r="M3">
        <v>2</v>
      </c>
      <c r="N3">
        <v>1</v>
      </c>
      <c r="O3">
        <v>0</v>
      </c>
      <c r="P3">
        <v>3</v>
      </c>
      <c r="Q3" s="2">
        <f t="shared" si="0"/>
        <v>1</v>
      </c>
      <c r="R3" s="2">
        <f t="shared" si="1"/>
        <v>1</v>
      </c>
      <c r="S3" s="2">
        <f>L3/M3</f>
        <v>0</v>
      </c>
      <c r="T3">
        <v>12</v>
      </c>
      <c r="U3">
        <v>16</v>
      </c>
      <c r="V3">
        <v>1</v>
      </c>
      <c r="W3" s="3">
        <f t="shared" si="2"/>
        <v>51.12241666666668</v>
      </c>
      <c r="X3" s="4">
        <f t="shared" si="3"/>
        <v>18.899999999999999</v>
      </c>
      <c r="Y3" s="4">
        <f t="shared" si="4"/>
        <v>12.099999999999998</v>
      </c>
      <c r="Z3">
        <v>0</v>
      </c>
    </row>
    <row r="4" spans="1:26" x14ac:dyDescent="0.3">
      <c r="A4" s="1" t="str">
        <f>'Victor Oladipo'!A4</f>
        <v>vs OCE</v>
      </c>
      <c r="B4">
        <v>5</v>
      </c>
      <c r="C4">
        <v>1</v>
      </c>
      <c r="D4">
        <v>2</v>
      </c>
      <c r="E4">
        <v>0</v>
      </c>
      <c r="F4">
        <v>0</v>
      </c>
      <c r="G4">
        <v>0</v>
      </c>
      <c r="H4">
        <v>2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13</v>
      </c>
      <c r="Q4" s="2">
        <f t="shared" si="0"/>
        <v>1</v>
      </c>
      <c r="R4" s="2">
        <f t="shared" si="1"/>
        <v>1</v>
      </c>
      <c r="S4" s="6" t="s">
        <v>45</v>
      </c>
      <c r="T4">
        <v>9</v>
      </c>
      <c r="U4">
        <v>9</v>
      </c>
      <c r="V4">
        <v>1</v>
      </c>
      <c r="W4" s="3">
        <f t="shared" si="2"/>
        <v>34.181999999999995</v>
      </c>
      <c r="X4" s="4">
        <f t="shared" si="3"/>
        <v>9.1999999999999993</v>
      </c>
      <c r="Y4" s="4">
        <f t="shared" si="4"/>
        <v>6.1</v>
      </c>
      <c r="Z4">
        <v>0</v>
      </c>
    </row>
    <row r="5" spans="1:26" x14ac:dyDescent="0.3">
      <c r="A5" s="1" t="str">
        <f>'Victor Oladipo'!A5</f>
        <v>@ FRA</v>
      </c>
      <c r="B5">
        <v>11</v>
      </c>
      <c r="C5">
        <v>2</v>
      </c>
      <c r="D5">
        <v>2</v>
      </c>
      <c r="E5">
        <v>1</v>
      </c>
      <c r="F5">
        <v>1</v>
      </c>
      <c r="G5">
        <v>1</v>
      </c>
      <c r="H5">
        <v>5</v>
      </c>
      <c r="I5">
        <v>8</v>
      </c>
      <c r="J5">
        <v>1</v>
      </c>
      <c r="K5">
        <v>2</v>
      </c>
      <c r="L5">
        <v>0</v>
      </c>
      <c r="M5">
        <v>0</v>
      </c>
      <c r="N5">
        <v>0</v>
      </c>
      <c r="O5">
        <v>1</v>
      </c>
      <c r="P5">
        <v>0</v>
      </c>
      <c r="Q5" s="2">
        <f t="shared" si="0"/>
        <v>0.625</v>
      </c>
      <c r="R5" s="2">
        <f t="shared" si="1"/>
        <v>0.5</v>
      </c>
      <c r="S5" s="6" t="s">
        <v>45</v>
      </c>
      <c r="T5">
        <v>15</v>
      </c>
      <c r="U5">
        <v>16</v>
      </c>
      <c r="V5">
        <v>1</v>
      </c>
      <c r="W5" s="3">
        <f t="shared" si="2"/>
        <v>32.301400000000008</v>
      </c>
      <c r="X5" s="4">
        <f t="shared" si="3"/>
        <v>21.4</v>
      </c>
      <c r="Y5" s="4">
        <f t="shared" si="4"/>
        <v>9.6999999999999993</v>
      </c>
      <c r="Z5">
        <v>0</v>
      </c>
    </row>
    <row r="6" spans="1:26" x14ac:dyDescent="0.3">
      <c r="A6" s="1" t="str">
        <f>'Victor Oladipo'!A6</f>
        <v>vs CHI</v>
      </c>
      <c r="B6">
        <v>4</v>
      </c>
      <c r="C6">
        <v>2</v>
      </c>
      <c r="D6">
        <v>1</v>
      </c>
      <c r="E6">
        <v>0</v>
      </c>
      <c r="F6">
        <v>0</v>
      </c>
      <c r="G6">
        <v>0</v>
      </c>
      <c r="H6">
        <v>2</v>
      </c>
      <c r="I6">
        <v>5</v>
      </c>
      <c r="J6">
        <v>0</v>
      </c>
      <c r="K6">
        <v>2</v>
      </c>
      <c r="L6">
        <v>0</v>
      </c>
      <c r="M6">
        <v>0</v>
      </c>
      <c r="N6">
        <v>0</v>
      </c>
      <c r="O6">
        <v>2</v>
      </c>
      <c r="P6">
        <v>-8</v>
      </c>
      <c r="Q6" s="2">
        <f t="shared" si="0"/>
        <v>0.4</v>
      </c>
      <c r="R6" s="2">
        <f t="shared" si="1"/>
        <v>0</v>
      </c>
      <c r="S6" s="6" t="s">
        <v>45</v>
      </c>
      <c r="T6">
        <v>11</v>
      </c>
      <c r="U6">
        <v>6</v>
      </c>
      <c r="V6">
        <v>0</v>
      </c>
      <c r="W6" s="3">
        <f t="shared" si="2"/>
        <v>7.635727272727272</v>
      </c>
      <c r="X6" s="4">
        <f t="shared" si="3"/>
        <v>7.9</v>
      </c>
      <c r="Y6" s="4">
        <f t="shared" si="4"/>
        <v>1.7999999999999996</v>
      </c>
      <c r="Z6">
        <v>0</v>
      </c>
    </row>
    <row r="7" spans="1:26" x14ac:dyDescent="0.3">
      <c r="A7" s="1" t="str">
        <f>'Victor Oladipo'!A7</f>
        <v>vs EUR</v>
      </c>
      <c r="B7">
        <v>6</v>
      </c>
      <c r="C7">
        <v>3</v>
      </c>
      <c r="D7">
        <v>1</v>
      </c>
      <c r="E7">
        <v>0</v>
      </c>
      <c r="F7">
        <v>0</v>
      </c>
      <c r="G7">
        <v>0</v>
      </c>
      <c r="H7">
        <v>2</v>
      </c>
      <c r="I7">
        <v>8</v>
      </c>
      <c r="J7">
        <v>1</v>
      </c>
      <c r="K7">
        <v>2</v>
      </c>
      <c r="L7">
        <v>1</v>
      </c>
      <c r="M7">
        <v>2</v>
      </c>
      <c r="N7">
        <v>0</v>
      </c>
      <c r="O7">
        <v>0</v>
      </c>
      <c r="P7">
        <v>-10</v>
      </c>
      <c r="Q7" s="2">
        <f t="shared" si="0"/>
        <v>0.25</v>
      </c>
      <c r="R7" s="2">
        <f t="shared" si="1"/>
        <v>0.5</v>
      </c>
      <c r="S7" s="2">
        <f t="shared" ref="S7:S46" si="5">L7/M7</f>
        <v>0.5</v>
      </c>
      <c r="T7">
        <v>14</v>
      </c>
      <c r="U7">
        <v>8</v>
      </c>
      <c r="V7">
        <v>0</v>
      </c>
      <c r="W7" s="3">
        <f t="shared" si="2"/>
        <v>6.7135000000000025</v>
      </c>
      <c r="X7" s="4">
        <f t="shared" si="3"/>
        <v>11.1</v>
      </c>
      <c r="Y7" s="4">
        <f t="shared" si="4"/>
        <v>2.4000000000000004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0</v>
      </c>
      <c r="D8">
        <v>6</v>
      </c>
      <c r="E8">
        <v>0</v>
      </c>
      <c r="F8">
        <v>0</v>
      </c>
      <c r="G8">
        <v>1</v>
      </c>
      <c r="H8">
        <v>1</v>
      </c>
      <c r="I8">
        <v>4</v>
      </c>
      <c r="J8">
        <v>0</v>
      </c>
      <c r="K8">
        <v>2</v>
      </c>
      <c r="L8">
        <v>0</v>
      </c>
      <c r="M8">
        <v>0</v>
      </c>
      <c r="N8">
        <v>0</v>
      </c>
      <c r="O8">
        <v>1</v>
      </c>
      <c r="P8">
        <v>-4</v>
      </c>
      <c r="Q8" s="2">
        <f t="shared" si="0"/>
        <v>0.25</v>
      </c>
      <c r="R8" s="2">
        <f t="shared" si="1"/>
        <v>0</v>
      </c>
      <c r="S8" s="6" t="s">
        <v>45</v>
      </c>
      <c r="T8">
        <v>12</v>
      </c>
      <c r="U8">
        <v>16</v>
      </c>
      <c r="V8">
        <v>0</v>
      </c>
      <c r="W8" s="3">
        <f t="shared" si="2"/>
        <v>8.7775833333333342</v>
      </c>
      <c r="X8" s="4">
        <f t="shared" si="3"/>
        <v>10</v>
      </c>
      <c r="Y8" s="4">
        <f t="shared" si="4"/>
        <v>2.3999999999999995</v>
      </c>
      <c r="Z8">
        <v>0</v>
      </c>
    </row>
    <row r="9" spans="1:26" x14ac:dyDescent="0.3">
      <c r="A9" s="1" t="str">
        <f>'Victor Oladipo'!A9</f>
        <v>@ AFR</v>
      </c>
      <c r="B9">
        <v>3</v>
      </c>
      <c r="C9">
        <v>1</v>
      </c>
      <c r="D9">
        <v>4</v>
      </c>
      <c r="E9">
        <v>1</v>
      </c>
      <c r="F9">
        <v>0</v>
      </c>
      <c r="G9">
        <v>0</v>
      </c>
      <c r="H9">
        <v>1</v>
      </c>
      <c r="I9">
        <v>5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8</v>
      </c>
      <c r="Q9" s="2">
        <f t="shared" si="0"/>
        <v>0.2</v>
      </c>
      <c r="R9" s="2">
        <f t="shared" si="1"/>
        <v>0.33333333333333331</v>
      </c>
      <c r="S9" s="6" t="s">
        <v>45</v>
      </c>
      <c r="T9">
        <v>14</v>
      </c>
      <c r="U9">
        <v>13</v>
      </c>
      <c r="V9">
        <v>0</v>
      </c>
      <c r="W9" s="3">
        <f t="shared" si="2"/>
        <v>12.393714285714285</v>
      </c>
      <c r="X9" s="4">
        <f t="shared" si="3"/>
        <v>13.2</v>
      </c>
      <c r="Y9" s="4">
        <f t="shared" si="4"/>
        <v>3.6999999999999993</v>
      </c>
      <c r="Z9">
        <v>0</v>
      </c>
    </row>
    <row r="10" spans="1:26" x14ac:dyDescent="0.3">
      <c r="A10" s="1" t="str">
        <f>'Victor Oladipo'!A10</f>
        <v>vs OLD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6" t="s">
        <v>45</v>
      </c>
      <c r="R10" s="6" t="s">
        <v>45</v>
      </c>
      <c r="S10" s="6" t="s">
        <v>45</v>
      </c>
      <c r="T10">
        <v>6</v>
      </c>
      <c r="U10">
        <v>0</v>
      </c>
      <c r="V10">
        <v>0</v>
      </c>
      <c r="W10" s="3">
        <f t="shared" si="2"/>
        <v>0</v>
      </c>
      <c r="X10" s="4">
        <f t="shared" si="3"/>
        <v>0</v>
      </c>
      <c r="Y10" s="4">
        <f t="shared" si="4"/>
        <v>0</v>
      </c>
      <c r="Z10">
        <v>0</v>
      </c>
    </row>
    <row r="11" spans="1:26" x14ac:dyDescent="0.3">
      <c r="A11" s="1" t="str">
        <f>'Victor Oladipo'!A11</f>
        <v>@ USA</v>
      </c>
      <c r="B11">
        <v>7</v>
      </c>
      <c r="C11">
        <v>1</v>
      </c>
      <c r="D11">
        <v>1</v>
      </c>
      <c r="E11">
        <v>0</v>
      </c>
      <c r="F11">
        <v>0</v>
      </c>
      <c r="G11">
        <v>0</v>
      </c>
      <c r="H11">
        <v>3</v>
      </c>
      <c r="I11">
        <v>5</v>
      </c>
      <c r="J11">
        <v>1</v>
      </c>
      <c r="K11">
        <v>3</v>
      </c>
      <c r="L11">
        <v>0</v>
      </c>
      <c r="M11">
        <v>0</v>
      </c>
      <c r="N11">
        <v>0</v>
      </c>
      <c r="O11">
        <v>0</v>
      </c>
      <c r="P11">
        <v>1</v>
      </c>
      <c r="Q11" s="2">
        <f t="shared" si="0"/>
        <v>0.6</v>
      </c>
      <c r="R11" s="2">
        <f t="shared" si="1"/>
        <v>0.33333333333333331</v>
      </c>
      <c r="S11" s="6" t="s">
        <v>45</v>
      </c>
      <c r="T11">
        <v>11</v>
      </c>
      <c r="U11">
        <v>9</v>
      </c>
      <c r="V11">
        <v>0</v>
      </c>
      <c r="W11" s="3">
        <f t="shared" si="2"/>
        <v>25.499181818181821</v>
      </c>
      <c r="X11" s="4">
        <f t="shared" si="3"/>
        <v>9.6999999999999993</v>
      </c>
      <c r="Y11" s="4">
        <f t="shared" si="4"/>
        <v>5.6999999999999993</v>
      </c>
      <c r="Z11">
        <v>0</v>
      </c>
    </row>
    <row r="12" spans="1:26" x14ac:dyDescent="0.3">
      <c r="A12" s="1" t="str">
        <f>'Victor Oladipo'!A12</f>
        <v>vs SPA</v>
      </c>
      <c r="B12">
        <v>7</v>
      </c>
      <c r="C12">
        <v>1</v>
      </c>
      <c r="D12">
        <v>2</v>
      </c>
      <c r="E12">
        <v>1</v>
      </c>
      <c r="F12">
        <v>0</v>
      </c>
      <c r="G12">
        <v>0</v>
      </c>
      <c r="H12">
        <v>3</v>
      </c>
      <c r="I12">
        <v>6</v>
      </c>
      <c r="J12">
        <v>1</v>
      </c>
      <c r="K12">
        <v>3</v>
      </c>
      <c r="L12">
        <v>0</v>
      </c>
      <c r="M12">
        <v>0</v>
      </c>
      <c r="N12">
        <v>0</v>
      </c>
      <c r="O12">
        <v>2</v>
      </c>
      <c r="P12">
        <v>15</v>
      </c>
      <c r="Q12" s="2">
        <f t="shared" si="0"/>
        <v>0.5</v>
      </c>
      <c r="R12" s="2">
        <f t="shared" si="1"/>
        <v>0.33333333333333331</v>
      </c>
      <c r="S12" s="6" t="s">
        <v>45</v>
      </c>
      <c r="T12">
        <v>12</v>
      </c>
      <c r="U12">
        <v>12</v>
      </c>
      <c r="V12">
        <v>1</v>
      </c>
      <c r="W12" s="3">
        <f t="shared" si="2"/>
        <v>23.401666666666667</v>
      </c>
      <c r="X12" s="4">
        <f t="shared" si="3"/>
        <v>14.2</v>
      </c>
      <c r="Y12" s="4">
        <f t="shared" si="4"/>
        <v>5.6</v>
      </c>
      <c r="Z12">
        <v>0</v>
      </c>
    </row>
    <row r="13" spans="1:26" x14ac:dyDescent="0.3">
      <c r="A13" s="1" t="str">
        <f>'Victor Oladipo'!A13</f>
        <v>@ 6TH</v>
      </c>
      <c r="B13">
        <v>5</v>
      </c>
      <c r="C13">
        <v>1</v>
      </c>
      <c r="D13">
        <v>1</v>
      </c>
      <c r="E13">
        <v>1</v>
      </c>
      <c r="F13">
        <v>0</v>
      </c>
      <c r="G13">
        <v>1</v>
      </c>
      <c r="H13">
        <v>2</v>
      </c>
      <c r="I13">
        <v>4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-3</v>
      </c>
      <c r="Q13" s="2">
        <f t="shared" si="0"/>
        <v>0.5</v>
      </c>
      <c r="R13" s="2">
        <f t="shared" si="1"/>
        <v>1</v>
      </c>
      <c r="S13" s="2">
        <f t="shared" si="5"/>
        <v>0</v>
      </c>
      <c r="T13">
        <v>10</v>
      </c>
      <c r="U13">
        <v>7</v>
      </c>
      <c r="V13">
        <v>0</v>
      </c>
      <c r="W13" s="3">
        <f t="shared" si="2"/>
        <v>14.260900000000003</v>
      </c>
      <c r="X13" s="4">
        <f t="shared" si="3"/>
        <v>9.6999999999999993</v>
      </c>
      <c r="Y13" s="4">
        <f t="shared" si="4"/>
        <v>2.9</v>
      </c>
      <c r="Z13">
        <v>0</v>
      </c>
    </row>
    <row r="14" spans="1:26" x14ac:dyDescent="0.3">
      <c r="A14" s="1" t="str">
        <f>'Victor Oladipo'!A14</f>
        <v>vs CAN</v>
      </c>
      <c r="B14">
        <v>8</v>
      </c>
      <c r="C14">
        <v>0</v>
      </c>
      <c r="D14">
        <v>3</v>
      </c>
      <c r="E14">
        <v>0</v>
      </c>
      <c r="F14">
        <v>0</v>
      </c>
      <c r="G14">
        <v>2</v>
      </c>
      <c r="H14">
        <v>3</v>
      </c>
      <c r="I14">
        <v>6</v>
      </c>
      <c r="J14">
        <v>2</v>
      </c>
      <c r="K14">
        <v>3</v>
      </c>
      <c r="L14">
        <v>0</v>
      </c>
      <c r="M14">
        <v>0</v>
      </c>
      <c r="N14">
        <v>0</v>
      </c>
      <c r="O14">
        <v>1</v>
      </c>
      <c r="P14">
        <v>-2</v>
      </c>
      <c r="Q14" s="2">
        <f t="shared" si="0"/>
        <v>0.5</v>
      </c>
      <c r="R14" s="2">
        <f t="shared" si="1"/>
        <v>0.66666666666666663</v>
      </c>
      <c r="S14" s="6" t="s">
        <v>45</v>
      </c>
      <c r="T14">
        <v>15</v>
      </c>
      <c r="U14">
        <v>15</v>
      </c>
      <c r="V14">
        <v>0</v>
      </c>
      <c r="W14" s="3">
        <f t="shared" si="2"/>
        <v>14.849133333333338</v>
      </c>
      <c r="X14" s="4">
        <f t="shared" si="3"/>
        <v>10.5</v>
      </c>
      <c r="Y14" s="4">
        <f t="shared" si="4"/>
        <v>4.6999999999999993</v>
      </c>
      <c r="Z14">
        <v>0</v>
      </c>
    </row>
    <row r="15" spans="1:26" x14ac:dyDescent="0.3">
      <c r="A15" s="1" t="str">
        <f>'Victor Oladipo'!A15</f>
        <v>@ DNK</v>
      </c>
      <c r="B15">
        <v>12</v>
      </c>
      <c r="C15">
        <v>1</v>
      </c>
      <c r="D15">
        <v>4</v>
      </c>
      <c r="E15">
        <v>1</v>
      </c>
      <c r="F15">
        <v>2</v>
      </c>
      <c r="G15">
        <v>1</v>
      </c>
      <c r="H15">
        <v>5</v>
      </c>
      <c r="I15">
        <v>5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3</v>
      </c>
      <c r="Q15" s="2">
        <f t="shared" si="0"/>
        <v>1</v>
      </c>
      <c r="R15" s="2">
        <f t="shared" si="1"/>
        <v>1</v>
      </c>
      <c r="S15" s="6" t="s">
        <v>45</v>
      </c>
      <c r="T15">
        <v>14</v>
      </c>
      <c r="U15">
        <v>22</v>
      </c>
      <c r="V15">
        <v>1</v>
      </c>
      <c r="W15" s="3">
        <f t="shared" si="2"/>
        <v>55.683285714285709</v>
      </c>
      <c r="X15" s="4">
        <f t="shared" si="3"/>
        <v>27.2</v>
      </c>
      <c r="Y15" s="4">
        <f t="shared" si="4"/>
        <v>15.3</v>
      </c>
      <c r="Z15">
        <v>0</v>
      </c>
    </row>
    <row r="16" spans="1:26" x14ac:dyDescent="0.3">
      <c r="A16" s="1" t="str">
        <f>'Victor Oladipo'!A16</f>
        <v>vs IMP</v>
      </c>
      <c r="B16">
        <v>8</v>
      </c>
      <c r="C16">
        <v>1</v>
      </c>
      <c r="D16">
        <v>3</v>
      </c>
      <c r="E16">
        <v>0</v>
      </c>
      <c r="F16">
        <v>0</v>
      </c>
      <c r="G16">
        <v>1</v>
      </c>
      <c r="H16">
        <v>3</v>
      </c>
      <c r="I16">
        <v>4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20</v>
      </c>
      <c r="Q16" s="2">
        <f t="shared" si="0"/>
        <v>0.75</v>
      </c>
      <c r="R16" s="2">
        <f t="shared" si="1"/>
        <v>1</v>
      </c>
      <c r="S16" s="6" t="s">
        <v>45</v>
      </c>
      <c r="T16">
        <v>12</v>
      </c>
      <c r="U16">
        <v>14</v>
      </c>
      <c r="V16">
        <v>0</v>
      </c>
      <c r="W16" s="3">
        <f t="shared" si="2"/>
        <v>32.241250000000001</v>
      </c>
      <c r="X16" s="4">
        <f t="shared" si="3"/>
        <v>12.7</v>
      </c>
      <c r="Y16" s="4">
        <f t="shared" si="4"/>
        <v>7.7999999999999989</v>
      </c>
      <c r="Z16">
        <v>0</v>
      </c>
    </row>
    <row r="17" spans="1:26" x14ac:dyDescent="0.3">
      <c r="A17" s="1" t="str">
        <f>'Victor Oladipo'!A17</f>
        <v>@ 3PT</v>
      </c>
      <c r="B17">
        <v>13</v>
      </c>
      <c r="C17">
        <v>2</v>
      </c>
      <c r="D17">
        <v>1</v>
      </c>
      <c r="E17">
        <v>1</v>
      </c>
      <c r="F17">
        <v>0</v>
      </c>
      <c r="G17">
        <v>0</v>
      </c>
      <c r="H17">
        <v>5</v>
      </c>
      <c r="I17">
        <v>7</v>
      </c>
      <c r="J17">
        <v>3</v>
      </c>
      <c r="K17">
        <v>4</v>
      </c>
      <c r="L17">
        <v>0</v>
      </c>
      <c r="M17">
        <v>0</v>
      </c>
      <c r="N17">
        <v>0</v>
      </c>
      <c r="O17">
        <v>0</v>
      </c>
      <c r="P17">
        <v>-2</v>
      </c>
      <c r="Q17" s="2">
        <f t="shared" si="0"/>
        <v>0.7142857142857143</v>
      </c>
      <c r="R17" s="2">
        <f t="shared" si="1"/>
        <v>0.75</v>
      </c>
      <c r="S17" s="6" t="s">
        <v>45</v>
      </c>
      <c r="T17">
        <v>14</v>
      </c>
      <c r="U17">
        <v>15</v>
      </c>
      <c r="V17">
        <v>0</v>
      </c>
      <c r="W17" s="3">
        <f t="shared" si="2"/>
        <v>43.551571428571428</v>
      </c>
      <c r="X17" s="4">
        <f t="shared" si="3"/>
        <v>19.899999999999999</v>
      </c>
      <c r="Y17" s="4">
        <f t="shared" si="4"/>
        <v>12.1</v>
      </c>
      <c r="Z17">
        <v>0</v>
      </c>
    </row>
    <row r="18" spans="1:26" x14ac:dyDescent="0.3">
      <c r="A18" s="1" t="str">
        <f>'Victor Oladipo'!A18</f>
        <v>vs DEF</v>
      </c>
      <c r="B18">
        <v>6</v>
      </c>
      <c r="C18">
        <v>0</v>
      </c>
      <c r="D18">
        <v>2</v>
      </c>
      <c r="E18">
        <v>1</v>
      </c>
      <c r="F18">
        <v>1</v>
      </c>
      <c r="G18">
        <v>2</v>
      </c>
      <c r="H18">
        <v>3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-6</v>
      </c>
      <c r="Q18" s="2">
        <f t="shared" si="0"/>
        <v>0.6</v>
      </c>
      <c r="R18" s="2">
        <f t="shared" si="1"/>
        <v>0</v>
      </c>
      <c r="S18" s="6" t="s">
        <v>45</v>
      </c>
      <c r="T18">
        <v>10</v>
      </c>
      <c r="U18">
        <v>10</v>
      </c>
      <c r="V18">
        <v>0</v>
      </c>
      <c r="W18" s="3">
        <f t="shared" si="2"/>
        <v>21.682300000000005</v>
      </c>
      <c r="X18" s="4">
        <f t="shared" si="3"/>
        <v>13</v>
      </c>
      <c r="Y18" s="4">
        <f t="shared" si="4"/>
        <v>4.3999999999999995</v>
      </c>
      <c r="Z18">
        <v>0</v>
      </c>
    </row>
    <row r="19" spans="1:26" x14ac:dyDescent="0.3">
      <c r="A19" s="1" t="str">
        <f>'Victor Oladipo'!A19</f>
        <v>@ OCE</v>
      </c>
      <c r="B19">
        <v>11</v>
      </c>
      <c r="C19">
        <v>0</v>
      </c>
      <c r="D19">
        <v>1</v>
      </c>
      <c r="E19">
        <v>0</v>
      </c>
      <c r="F19">
        <v>0</v>
      </c>
      <c r="G19">
        <v>0</v>
      </c>
      <c r="H19">
        <v>5</v>
      </c>
      <c r="I19">
        <v>7</v>
      </c>
      <c r="J19">
        <v>1</v>
      </c>
      <c r="K19">
        <v>2</v>
      </c>
      <c r="L19">
        <v>0</v>
      </c>
      <c r="M19">
        <v>0</v>
      </c>
      <c r="N19">
        <v>0</v>
      </c>
      <c r="O19">
        <v>1</v>
      </c>
      <c r="P19">
        <v>-2</v>
      </c>
      <c r="Q19" s="2">
        <f t="shared" si="0"/>
        <v>0.7142857142857143</v>
      </c>
      <c r="R19" s="2">
        <f t="shared" si="1"/>
        <v>0.5</v>
      </c>
      <c r="S19" s="6" t="s">
        <v>45</v>
      </c>
      <c r="T19">
        <v>11</v>
      </c>
      <c r="U19">
        <v>14</v>
      </c>
      <c r="V19">
        <v>0</v>
      </c>
      <c r="W19" s="3">
        <f t="shared" si="2"/>
        <v>38.220909090909089</v>
      </c>
      <c r="X19" s="4">
        <f t="shared" si="3"/>
        <v>12.5</v>
      </c>
      <c r="Y19" s="4">
        <f t="shared" si="4"/>
        <v>8.4</v>
      </c>
      <c r="Z19">
        <v>0</v>
      </c>
    </row>
    <row r="20" spans="1:26" x14ac:dyDescent="0.3">
      <c r="A20" s="1" t="str">
        <f>'Victor Oladipo'!A20</f>
        <v>vs FRA</v>
      </c>
      <c r="B20">
        <v>7</v>
      </c>
      <c r="C20">
        <v>1</v>
      </c>
      <c r="D20">
        <v>4</v>
      </c>
      <c r="E20">
        <v>1</v>
      </c>
      <c r="F20">
        <v>2</v>
      </c>
      <c r="G20">
        <v>1</v>
      </c>
      <c r="H20">
        <v>2</v>
      </c>
      <c r="I20">
        <v>5</v>
      </c>
      <c r="J20">
        <v>2</v>
      </c>
      <c r="K20">
        <v>3</v>
      </c>
      <c r="L20">
        <v>1</v>
      </c>
      <c r="M20">
        <v>2</v>
      </c>
      <c r="N20">
        <v>0</v>
      </c>
      <c r="O20">
        <v>0</v>
      </c>
      <c r="P20">
        <v>-10</v>
      </c>
      <c r="Q20" s="2">
        <f t="shared" si="0"/>
        <v>0.4</v>
      </c>
      <c r="R20" s="2">
        <f t="shared" si="1"/>
        <v>0.66666666666666663</v>
      </c>
      <c r="S20" s="2">
        <f t="shared" si="5"/>
        <v>0.5</v>
      </c>
      <c r="T20">
        <v>15</v>
      </c>
      <c r="U20">
        <v>16</v>
      </c>
      <c r="V20">
        <v>0</v>
      </c>
      <c r="W20" s="3">
        <f t="shared" si="2"/>
        <v>28.734666666666666</v>
      </c>
      <c r="X20" s="4">
        <f t="shared" si="3"/>
        <v>22.2</v>
      </c>
      <c r="Y20" s="4">
        <f t="shared" si="4"/>
        <v>8.6999999999999993</v>
      </c>
      <c r="Z20">
        <v>0</v>
      </c>
    </row>
    <row r="21" spans="1:26" x14ac:dyDescent="0.3">
      <c r="A21" s="1" t="str">
        <f>'Victor Oladipo'!A21</f>
        <v>@ CHI</v>
      </c>
      <c r="B21">
        <v>3</v>
      </c>
      <c r="C21">
        <v>1</v>
      </c>
      <c r="D21">
        <v>5</v>
      </c>
      <c r="E21">
        <v>0</v>
      </c>
      <c r="F21">
        <v>0</v>
      </c>
      <c r="G21">
        <v>0</v>
      </c>
      <c r="H21">
        <v>1</v>
      </c>
      <c r="I21">
        <v>5</v>
      </c>
      <c r="J21">
        <v>1</v>
      </c>
      <c r="K21">
        <v>2</v>
      </c>
      <c r="L21">
        <v>0</v>
      </c>
      <c r="M21">
        <v>0</v>
      </c>
      <c r="N21">
        <v>1</v>
      </c>
      <c r="O21">
        <v>1</v>
      </c>
      <c r="P21">
        <v>8</v>
      </c>
      <c r="Q21" s="2">
        <f t="shared" si="0"/>
        <v>0.2</v>
      </c>
      <c r="R21" s="2">
        <f t="shared" si="1"/>
        <v>0.5</v>
      </c>
      <c r="S21" s="6" t="s">
        <v>45</v>
      </c>
      <c r="T21">
        <v>14</v>
      </c>
      <c r="U21">
        <v>14</v>
      </c>
      <c r="V21">
        <v>0</v>
      </c>
      <c r="W21" s="3">
        <f t="shared" si="2"/>
        <v>12.593428571428571</v>
      </c>
      <c r="X21" s="4">
        <f t="shared" si="3"/>
        <v>11.7</v>
      </c>
      <c r="Y21" s="4">
        <f t="shared" si="4"/>
        <v>3.6999999999999997</v>
      </c>
      <c r="Z21">
        <v>0</v>
      </c>
    </row>
    <row r="22" spans="1:26" x14ac:dyDescent="0.3">
      <c r="A22" s="1" t="str">
        <f>'Victor Oladipo'!A22</f>
        <v>@ EUR</v>
      </c>
      <c r="B22">
        <v>9</v>
      </c>
      <c r="C22">
        <v>1</v>
      </c>
      <c r="D22">
        <v>2</v>
      </c>
      <c r="E22">
        <v>0</v>
      </c>
      <c r="F22">
        <v>0</v>
      </c>
      <c r="G22">
        <v>1</v>
      </c>
      <c r="H22">
        <v>4</v>
      </c>
      <c r="I22">
        <v>6</v>
      </c>
      <c r="J22">
        <v>1</v>
      </c>
      <c r="K22">
        <v>2</v>
      </c>
      <c r="L22">
        <v>0</v>
      </c>
      <c r="M22">
        <v>0</v>
      </c>
      <c r="N22">
        <v>0</v>
      </c>
      <c r="O22">
        <v>0</v>
      </c>
      <c r="P22">
        <v>2</v>
      </c>
      <c r="Q22" s="2">
        <f t="shared" si="0"/>
        <v>0.66666666666666663</v>
      </c>
      <c r="R22" s="2">
        <f t="shared" si="1"/>
        <v>0.5</v>
      </c>
      <c r="S22" s="6" t="s">
        <v>45</v>
      </c>
      <c r="T22">
        <v>14</v>
      </c>
      <c r="U22">
        <v>13</v>
      </c>
      <c r="V22">
        <v>0</v>
      </c>
      <c r="W22" s="3">
        <f t="shared" si="2"/>
        <v>24.798642857142855</v>
      </c>
      <c r="X22" s="4">
        <f t="shared" si="3"/>
        <v>12.2</v>
      </c>
      <c r="Y22" s="4">
        <f t="shared" si="4"/>
        <v>7.1</v>
      </c>
      <c r="Z22">
        <v>0</v>
      </c>
    </row>
    <row r="23" spans="1:26" x14ac:dyDescent="0.3">
      <c r="A23" s="1" t="str">
        <f>'Victor Oladipo'!A23</f>
        <v>@ RKS</v>
      </c>
      <c r="B23">
        <v>11</v>
      </c>
      <c r="C23">
        <v>6</v>
      </c>
      <c r="D23">
        <v>3</v>
      </c>
      <c r="E23">
        <v>0</v>
      </c>
      <c r="F23">
        <v>0</v>
      </c>
      <c r="G23">
        <v>1</v>
      </c>
      <c r="H23">
        <v>4</v>
      </c>
      <c r="I23">
        <v>6</v>
      </c>
      <c r="J23">
        <v>3</v>
      </c>
      <c r="K23">
        <v>5</v>
      </c>
      <c r="L23">
        <v>0</v>
      </c>
      <c r="M23">
        <v>0</v>
      </c>
      <c r="N23">
        <v>0</v>
      </c>
      <c r="O23">
        <v>0</v>
      </c>
      <c r="P23">
        <v>1</v>
      </c>
      <c r="Q23" s="2">
        <f t="shared" si="0"/>
        <v>0.66666666666666663</v>
      </c>
      <c r="R23" s="2">
        <f t="shared" si="1"/>
        <v>0.6</v>
      </c>
      <c r="S23" s="6" t="s">
        <v>45</v>
      </c>
      <c r="T23">
        <v>14</v>
      </c>
      <c r="U23">
        <v>17</v>
      </c>
      <c r="V23">
        <v>0</v>
      </c>
      <c r="W23" s="3">
        <f t="shared" si="2"/>
        <v>39.921928571428566</v>
      </c>
      <c r="X23" s="4">
        <f t="shared" si="3"/>
        <v>21.7</v>
      </c>
      <c r="Y23" s="4">
        <f t="shared" si="4"/>
        <v>11.299999999999999</v>
      </c>
      <c r="Z23">
        <v>0</v>
      </c>
    </row>
    <row r="24" spans="1:26" x14ac:dyDescent="0.3">
      <c r="A24" s="1" t="str">
        <f>'Victor Oladipo'!A24</f>
        <v>vs AFR</v>
      </c>
      <c r="B24">
        <v>9</v>
      </c>
      <c r="C24">
        <v>3</v>
      </c>
      <c r="D24">
        <v>2</v>
      </c>
      <c r="E24">
        <v>1</v>
      </c>
      <c r="F24">
        <v>0</v>
      </c>
      <c r="G24">
        <v>1</v>
      </c>
      <c r="H24">
        <v>3</v>
      </c>
      <c r="I24">
        <v>4</v>
      </c>
      <c r="J24">
        <v>3</v>
      </c>
      <c r="K24">
        <v>4</v>
      </c>
      <c r="L24">
        <v>0</v>
      </c>
      <c r="M24">
        <v>0</v>
      </c>
      <c r="N24">
        <v>0</v>
      </c>
      <c r="O24">
        <v>1</v>
      </c>
      <c r="P24">
        <v>3</v>
      </c>
      <c r="Q24" s="2">
        <f t="shared" si="0"/>
        <v>0.75</v>
      </c>
      <c r="R24" s="2">
        <f t="shared" si="1"/>
        <v>0.75</v>
      </c>
      <c r="S24" s="6" t="s">
        <v>45</v>
      </c>
      <c r="T24">
        <v>9</v>
      </c>
      <c r="U24">
        <v>14</v>
      </c>
      <c r="V24">
        <v>0</v>
      </c>
      <c r="W24" s="3">
        <f t="shared" si="2"/>
        <v>50.600555555555552</v>
      </c>
      <c r="X24" s="4">
        <f t="shared" si="3"/>
        <v>17.600000000000001</v>
      </c>
      <c r="Y24" s="4">
        <f t="shared" si="4"/>
        <v>8.9999999999999982</v>
      </c>
      <c r="Z24">
        <v>0</v>
      </c>
    </row>
    <row r="25" spans="1:26" x14ac:dyDescent="0.3">
      <c r="A25" s="1" t="str">
        <f>'Victor Oladipo'!A25</f>
        <v>@ OLD</v>
      </c>
      <c r="B25">
        <v>6</v>
      </c>
      <c r="C25">
        <v>2</v>
      </c>
      <c r="D25">
        <v>2</v>
      </c>
      <c r="E25">
        <v>0</v>
      </c>
      <c r="F25">
        <v>0</v>
      </c>
      <c r="G25">
        <v>0</v>
      </c>
      <c r="H25">
        <v>2</v>
      </c>
      <c r="I25">
        <v>6</v>
      </c>
      <c r="J25">
        <v>2</v>
      </c>
      <c r="K25">
        <v>5</v>
      </c>
      <c r="L25">
        <v>0</v>
      </c>
      <c r="M25">
        <v>0</v>
      </c>
      <c r="N25">
        <v>0</v>
      </c>
      <c r="O25">
        <v>2</v>
      </c>
      <c r="P25">
        <v>7</v>
      </c>
      <c r="Q25" s="2">
        <f t="shared" si="0"/>
        <v>0.33333333333333331</v>
      </c>
      <c r="R25" s="2">
        <f t="shared" si="1"/>
        <v>0.4</v>
      </c>
      <c r="S25" s="6" t="s">
        <v>45</v>
      </c>
      <c r="T25">
        <v>13</v>
      </c>
      <c r="U25">
        <v>10</v>
      </c>
      <c r="V25">
        <v>0</v>
      </c>
      <c r="W25" s="3">
        <f t="shared" si="2"/>
        <v>14.076461538461537</v>
      </c>
      <c r="X25" s="4">
        <f t="shared" si="3"/>
        <v>11.4</v>
      </c>
      <c r="Y25" s="4">
        <f t="shared" si="4"/>
        <v>3.8000000000000007</v>
      </c>
      <c r="Z25">
        <v>0</v>
      </c>
    </row>
    <row r="26" spans="1:26" x14ac:dyDescent="0.3">
      <c r="A26" s="1" t="str">
        <f>'Victor Oladipo'!A26</f>
        <v>vs USA</v>
      </c>
      <c r="B26">
        <v>2</v>
      </c>
      <c r="C26">
        <v>2</v>
      </c>
      <c r="D26">
        <v>3</v>
      </c>
      <c r="E26">
        <v>1</v>
      </c>
      <c r="F26">
        <v>0</v>
      </c>
      <c r="G26">
        <v>0</v>
      </c>
      <c r="H26">
        <v>1</v>
      </c>
      <c r="I26">
        <v>4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-3</v>
      </c>
      <c r="Q26" s="2">
        <f t="shared" si="0"/>
        <v>0.25</v>
      </c>
      <c r="R26" s="2">
        <f t="shared" si="1"/>
        <v>0</v>
      </c>
      <c r="S26" s="6" t="s">
        <v>45</v>
      </c>
      <c r="T26">
        <v>14</v>
      </c>
      <c r="U26">
        <v>9</v>
      </c>
      <c r="V26">
        <v>0</v>
      </c>
      <c r="W26" s="3">
        <f t="shared" si="2"/>
        <v>10.069642857142858</v>
      </c>
      <c r="X26" s="4">
        <f t="shared" si="3"/>
        <v>11.9</v>
      </c>
      <c r="Y26" s="4">
        <f t="shared" si="4"/>
        <v>3</v>
      </c>
      <c r="Z26">
        <v>0</v>
      </c>
    </row>
    <row r="27" spans="1:26" x14ac:dyDescent="0.3">
      <c r="A27" s="1" t="str">
        <f>'Victor Oladipo'!A27</f>
        <v>@ SPA</v>
      </c>
      <c r="B27">
        <v>7</v>
      </c>
      <c r="C27">
        <v>1</v>
      </c>
      <c r="D27">
        <v>3</v>
      </c>
      <c r="E27">
        <v>0</v>
      </c>
      <c r="F27">
        <v>1</v>
      </c>
      <c r="G27">
        <v>1</v>
      </c>
      <c r="H27">
        <v>3</v>
      </c>
      <c r="I27">
        <v>4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2</v>
      </c>
      <c r="Q27" s="2">
        <f t="shared" si="0"/>
        <v>0.75</v>
      </c>
      <c r="R27" s="2">
        <f t="shared" si="1"/>
        <v>0.5</v>
      </c>
      <c r="S27" s="6" t="s">
        <v>45</v>
      </c>
      <c r="T27">
        <v>13</v>
      </c>
      <c r="U27">
        <v>13</v>
      </c>
      <c r="V27">
        <v>1</v>
      </c>
      <c r="W27" s="3">
        <f t="shared" si="2"/>
        <v>29.925769230769234</v>
      </c>
      <c r="X27" s="4">
        <f t="shared" si="3"/>
        <v>14.7</v>
      </c>
      <c r="Y27" s="4">
        <f t="shared" si="4"/>
        <v>7.7999999999999989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</v>
      </c>
      <c r="C47" s="4">
        <f t="shared" ref="C47:P47" si="6">AVERAGE(C2:C46)</f>
        <v>1.3846153846153846</v>
      </c>
      <c r="D47" s="4">
        <f t="shared" si="6"/>
        <v>2.3076923076923075</v>
      </c>
      <c r="E47" s="4">
        <f t="shared" si="6"/>
        <v>0.38461538461538464</v>
      </c>
      <c r="F47" s="4">
        <f t="shared" si="6"/>
        <v>0.30769230769230771</v>
      </c>
      <c r="G47" s="4">
        <f t="shared" si="6"/>
        <v>0.65384615384615385</v>
      </c>
      <c r="H47" s="4">
        <f t="shared" si="6"/>
        <v>2.8076923076923075</v>
      </c>
      <c r="I47" s="4">
        <f t="shared" si="6"/>
        <v>5.0769230769230766</v>
      </c>
      <c r="J47" s="4">
        <f t="shared" si="6"/>
        <v>1.2692307692307692</v>
      </c>
      <c r="K47" s="4">
        <f t="shared" si="6"/>
        <v>2.3846153846153846</v>
      </c>
      <c r="L47" s="4">
        <f t="shared" si="6"/>
        <v>0.11538461538461539</v>
      </c>
      <c r="M47" s="4">
        <f t="shared" si="6"/>
        <v>0.34615384615384615</v>
      </c>
      <c r="N47" s="4">
        <f t="shared" si="6"/>
        <v>7.6923076923076927E-2</v>
      </c>
      <c r="O47" s="4">
        <f t="shared" si="6"/>
        <v>0.57692307692307687</v>
      </c>
      <c r="P47" s="4">
        <f t="shared" si="6"/>
        <v>1.3076923076923077</v>
      </c>
      <c r="Q47" s="2">
        <f>SUM(H2:H46)/SUM(I2:I46)</f>
        <v>0.55303030303030298</v>
      </c>
      <c r="R47" s="2">
        <f>SUM(J2:J46)/SUM(K2:K46)</f>
        <v>0.532258064516129</v>
      </c>
      <c r="S47" s="2">
        <f>SUM(L2:L46)/SUM(M2:M46)</f>
        <v>0.33333333333333331</v>
      </c>
      <c r="T47" s="4">
        <f t="shared" ref="T47:V47" si="7">AVERAGE(T2:T46)</f>
        <v>12.26923076923077</v>
      </c>
      <c r="U47" s="4">
        <f t="shared" si="7"/>
        <v>12.153846153846153</v>
      </c>
      <c r="V47" s="4">
        <f t="shared" si="7"/>
        <v>0.23076923076923078</v>
      </c>
      <c r="W47" s="3">
        <f>((H49*85.91) +(F49*53.897)+(J49*51.757)+(L49*46.845)+(E49*39.19)+(N49*39.19)+(D49*34.677)+((C49-N49)*14.707)-(O49*17.174)-((M49-L49)*20.091)-((I49-H49)*39.19)-(G49*53.897))/T49</f>
        <v>25.064090909090897</v>
      </c>
      <c r="X47" s="4">
        <f t="shared" ref="X47" si="8">B47+(C47*1.2)+(D47*1.5)+(E47*3)+(F47*3)-G47</f>
        <v>13.546153846153846</v>
      </c>
      <c r="Y47" s="4">
        <f t="shared" ref="Y47" si="9">B47+0.4*H47-0.7*I47-0.4*(M47-L47)+0.7*N47+0.3*(C47-N47)+F47+D47*0.7+0.7*E47-0.4*O47-G47</f>
        <v>6.2307692307692299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182</v>
      </c>
      <c r="C49">
        <f t="shared" ref="C49:P49" si="10">SUM(C2:C46)</f>
        <v>36</v>
      </c>
      <c r="D49">
        <f t="shared" si="10"/>
        <v>60</v>
      </c>
      <c r="E49">
        <f t="shared" si="10"/>
        <v>10</v>
      </c>
      <c r="F49">
        <f t="shared" si="10"/>
        <v>8</v>
      </c>
      <c r="G49">
        <f t="shared" si="10"/>
        <v>17</v>
      </c>
      <c r="H49">
        <f t="shared" si="10"/>
        <v>73</v>
      </c>
      <c r="I49">
        <f t="shared" si="10"/>
        <v>132</v>
      </c>
      <c r="J49">
        <f t="shared" si="10"/>
        <v>33</v>
      </c>
      <c r="K49">
        <f t="shared" si="10"/>
        <v>62</v>
      </c>
      <c r="L49">
        <f t="shared" si="10"/>
        <v>3</v>
      </c>
      <c r="M49">
        <f t="shared" si="10"/>
        <v>9</v>
      </c>
      <c r="N49">
        <f t="shared" si="10"/>
        <v>2</v>
      </c>
      <c r="O49">
        <f t="shared" si="10"/>
        <v>15</v>
      </c>
      <c r="P49">
        <f t="shared" si="10"/>
        <v>34</v>
      </c>
      <c r="T49">
        <f>SUM(T2:T46)</f>
        <v>319</v>
      </c>
      <c r="U49">
        <f>SUM(U2:U46)</f>
        <v>316</v>
      </c>
      <c r="V49">
        <f>SUM(V2:V46)</f>
        <v>6</v>
      </c>
      <c r="X49" s="4">
        <f>SUM(X2:X46)</f>
        <v>352.19999999999993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3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2</v>
      </c>
      <c r="P2">
        <v>-10</v>
      </c>
      <c r="Q2" s="2">
        <f t="shared" ref="Q2:Q46" si="0">H2/I2</f>
        <v>1</v>
      </c>
      <c r="R2" s="6" t="s">
        <v>45</v>
      </c>
      <c r="S2" s="2">
        <f>L2/M2</f>
        <v>1</v>
      </c>
      <c r="T2">
        <v>11</v>
      </c>
      <c r="U2">
        <v>6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13.435545454545455</v>
      </c>
      <c r="X2" s="4">
        <f t="shared" ref="X2:X46" si="2">B2+(C2*1.2)+(D2*1.5)+(E2*3)+(F2*3)-G2</f>
        <v>5.7</v>
      </c>
      <c r="Y2" s="4">
        <f t="shared" ref="Y2:Y46" si="3">B2+0.4*H2-0.7*I2-0.4*(M2-L2)+0.7*N2+0.3*(C2-N2)+F2+D2*0.7+0.7*E2-0.4*O2-G2</f>
        <v>2.9000000000000004</v>
      </c>
      <c r="Z2">
        <v>0</v>
      </c>
    </row>
    <row r="3" spans="1:26" x14ac:dyDescent="0.3">
      <c r="A3" s="1" t="str">
        <f>'Victor Oladipo'!A3</f>
        <v>@ DEF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-4</v>
      </c>
      <c r="Q3" s="6" t="s">
        <v>45</v>
      </c>
      <c r="R3" s="6" t="s">
        <v>45</v>
      </c>
      <c r="S3" s="6" t="s">
        <v>45</v>
      </c>
      <c r="T3">
        <v>5</v>
      </c>
      <c r="U3">
        <v>0</v>
      </c>
      <c r="V3">
        <v>0</v>
      </c>
      <c r="W3" s="3">
        <f t="shared" si="1"/>
        <v>-10.779399999999999</v>
      </c>
      <c r="X3" s="4">
        <f t="shared" si="2"/>
        <v>-1</v>
      </c>
      <c r="Y3" s="4">
        <f t="shared" si="3"/>
        <v>-1</v>
      </c>
      <c r="Z3">
        <v>0</v>
      </c>
    </row>
    <row r="4" spans="1:26" x14ac:dyDescent="0.3">
      <c r="A4" s="1" t="str">
        <f>'Victor Oladipo'!A4</f>
        <v>vs OCE</v>
      </c>
      <c r="B4">
        <v>4</v>
      </c>
      <c r="C4">
        <v>2</v>
      </c>
      <c r="D4">
        <v>0</v>
      </c>
      <c r="E4">
        <v>0</v>
      </c>
      <c r="F4">
        <v>0</v>
      </c>
      <c r="G4">
        <v>2</v>
      </c>
      <c r="H4">
        <v>2</v>
      </c>
      <c r="I4">
        <v>4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6</v>
      </c>
      <c r="Q4" s="2">
        <f t="shared" si="0"/>
        <v>0.5</v>
      </c>
      <c r="R4" s="2">
        <f t="shared" ref="R4:R46" si="4">J4/K4</f>
        <v>0</v>
      </c>
      <c r="S4" s="6" t="s">
        <v>45</v>
      </c>
      <c r="T4">
        <v>11</v>
      </c>
      <c r="U4">
        <v>4</v>
      </c>
      <c r="V4">
        <v>1</v>
      </c>
      <c r="W4" s="3">
        <f t="shared" si="1"/>
        <v>3.594818181818181</v>
      </c>
      <c r="X4" s="4">
        <f t="shared" si="2"/>
        <v>4.4000000000000004</v>
      </c>
      <c r="Y4" s="4">
        <f t="shared" si="3"/>
        <v>1</v>
      </c>
      <c r="Z4">
        <v>0</v>
      </c>
    </row>
    <row r="5" spans="1:26" x14ac:dyDescent="0.3">
      <c r="A5" s="1" t="str">
        <f>'Victor Oladipo'!A5</f>
        <v>@ FRA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-7</v>
      </c>
      <c r="Q5" s="2">
        <f t="shared" si="0"/>
        <v>0</v>
      </c>
      <c r="R5" s="6" t="s">
        <v>45</v>
      </c>
      <c r="S5" s="6" t="s">
        <v>45</v>
      </c>
      <c r="T5">
        <v>8</v>
      </c>
      <c r="U5">
        <v>3</v>
      </c>
      <c r="V5">
        <v>0</v>
      </c>
      <c r="W5" s="3">
        <f t="shared" si="1"/>
        <v>4.3346249999999991</v>
      </c>
      <c r="X5" s="4">
        <f t="shared" si="2"/>
        <v>4.5</v>
      </c>
      <c r="Y5" s="4">
        <f t="shared" si="3"/>
        <v>0.7</v>
      </c>
      <c r="Z5">
        <v>0</v>
      </c>
    </row>
    <row r="6" spans="1:26" x14ac:dyDescent="0.3">
      <c r="A6" s="1" t="str">
        <f>'Victor Oladipo'!A6</f>
        <v>vs CHI</v>
      </c>
      <c r="B6">
        <v>2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1</v>
      </c>
      <c r="R6" s="6" t="s">
        <v>45</v>
      </c>
      <c r="S6" s="6" t="s">
        <v>45</v>
      </c>
      <c r="T6">
        <v>9</v>
      </c>
      <c r="U6">
        <v>6</v>
      </c>
      <c r="V6">
        <v>0</v>
      </c>
      <c r="W6" s="3">
        <f t="shared" si="1"/>
        <v>17.251555555555555</v>
      </c>
      <c r="X6" s="4">
        <f t="shared" si="2"/>
        <v>5</v>
      </c>
      <c r="Y6" s="4">
        <f t="shared" si="3"/>
        <v>3.0999999999999996</v>
      </c>
      <c r="Z6">
        <v>0</v>
      </c>
    </row>
    <row r="7" spans="1:26" x14ac:dyDescent="0.3">
      <c r="A7" s="1" t="str">
        <f>'Victor Oladipo'!A7</f>
        <v>vs EUR</v>
      </c>
      <c r="B7">
        <v>2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-3</v>
      </c>
      <c r="Q7" s="2">
        <f t="shared" si="0"/>
        <v>0.5</v>
      </c>
      <c r="R7" s="6" t="s">
        <v>45</v>
      </c>
      <c r="S7" s="6" t="s">
        <v>45</v>
      </c>
      <c r="T7">
        <v>10</v>
      </c>
      <c r="U7">
        <v>4</v>
      </c>
      <c r="V7">
        <v>0</v>
      </c>
      <c r="W7" s="3">
        <f t="shared" si="1"/>
        <v>9.6103999999999985</v>
      </c>
      <c r="X7" s="4">
        <f t="shared" si="2"/>
        <v>6.7</v>
      </c>
      <c r="Y7" s="4">
        <f t="shared" si="3"/>
        <v>2</v>
      </c>
      <c r="Z7">
        <v>0</v>
      </c>
    </row>
    <row r="8" spans="1:26" x14ac:dyDescent="0.3">
      <c r="A8" s="1" t="str">
        <f>'Victor Oladipo'!A8</f>
        <v>vs RKS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3</v>
      </c>
      <c r="I8">
        <v>3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-6</v>
      </c>
      <c r="Q8" s="2">
        <f t="shared" si="0"/>
        <v>1</v>
      </c>
      <c r="R8" s="2">
        <f t="shared" si="4"/>
        <v>1</v>
      </c>
      <c r="S8" s="6" t="s">
        <v>45</v>
      </c>
      <c r="T8">
        <v>12</v>
      </c>
      <c r="U8">
        <v>7</v>
      </c>
      <c r="V8">
        <v>0</v>
      </c>
      <c r="W8" s="3">
        <f t="shared" si="1"/>
        <v>29.056416666666667</v>
      </c>
      <c r="X8" s="4">
        <f t="shared" si="2"/>
        <v>10</v>
      </c>
      <c r="Y8" s="4">
        <f t="shared" si="3"/>
        <v>6.8</v>
      </c>
      <c r="Z8">
        <v>0</v>
      </c>
    </row>
    <row r="9" spans="1:26" x14ac:dyDescent="0.3">
      <c r="A9" s="1" t="str">
        <f>'Victor Oladipo'!A9</f>
        <v>@ AFR</v>
      </c>
      <c r="B9">
        <v>3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2</v>
      </c>
      <c r="L9">
        <v>0</v>
      </c>
      <c r="M9">
        <v>0</v>
      </c>
      <c r="N9">
        <v>0</v>
      </c>
      <c r="O9">
        <v>1</v>
      </c>
      <c r="P9">
        <v>-6</v>
      </c>
      <c r="Q9" s="2">
        <f t="shared" si="0"/>
        <v>0.5</v>
      </c>
      <c r="R9" s="2">
        <f t="shared" si="4"/>
        <v>0.5</v>
      </c>
      <c r="S9" s="6" t="s">
        <v>45</v>
      </c>
      <c r="T9">
        <v>8</v>
      </c>
      <c r="U9">
        <v>3</v>
      </c>
      <c r="V9">
        <v>0</v>
      </c>
      <c r="W9" s="3">
        <f t="shared" si="1"/>
        <v>13.839625000000002</v>
      </c>
      <c r="X9" s="4">
        <f t="shared" si="2"/>
        <v>5.4</v>
      </c>
      <c r="Y9" s="4">
        <f t="shared" si="3"/>
        <v>2.2000000000000002</v>
      </c>
      <c r="Z9">
        <v>0</v>
      </c>
    </row>
    <row r="10" spans="1:26" x14ac:dyDescent="0.3">
      <c r="A10" s="1" t="str">
        <f>'Victor Oladipo'!A10</f>
        <v>vs OLD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4</v>
      </c>
      <c r="Q10" s="2">
        <f t="shared" si="0"/>
        <v>0</v>
      </c>
      <c r="R10" s="2">
        <f t="shared" si="4"/>
        <v>0</v>
      </c>
      <c r="S10" s="6" t="s">
        <v>45</v>
      </c>
      <c r="T10">
        <v>10</v>
      </c>
      <c r="U10">
        <v>0</v>
      </c>
      <c r="V10">
        <v>0</v>
      </c>
      <c r="W10" s="3">
        <f t="shared" si="1"/>
        <v>-0.97759999999999958</v>
      </c>
      <c r="X10" s="4">
        <f t="shared" si="2"/>
        <v>2.4</v>
      </c>
      <c r="Y10" s="4">
        <f t="shared" si="3"/>
        <v>-9.9999999999999978E-2</v>
      </c>
      <c r="Z10">
        <v>0</v>
      </c>
    </row>
    <row r="11" spans="1:26" x14ac:dyDescent="0.3">
      <c r="A11" s="1" t="str">
        <f>'Victor Oladipo'!A11</f>
        <v>@ USA</v>
      </c>
      <c r="B11">
        <v>5</v>
      </c>
      <c r="C11">
        <v>4</v>
      </c>
      <c r="D11">
        <v>1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1</v>
      </c>
      <c r="O11">
        <v>0</v>
      </c>
      <c r="P11">
        <v>4</v>
      </c>
      <c r="Q11" s="2">
        <f t="shared" si="0"/>
        <v>1</v>
      </c>
      <c r="R11" s="2">
        <f t="shared" si="4"/>
        <v>1</v>
      </c>
      <c r="S11" s="6" t="s">
        <v>45</v>
      </c>
      <c r="T11">
        <v>8</v>
      </c>
      <c r="U11">
        <v>7</v>
      </c>
      <c r="V11">
        <v>0</v>
      </c>
      <c r="W11" s="3">
        <f t="shared" si="1"/>
        <v>42.695625</v>
      </c>
      <c r="X11" s="4">
        <f t="shared" si="2"/>
        <v>11.3</v>
      </c>
      <c r="Y11" s="4">
        <f t="shared" si="3"/>
        <v>6.7</v>
      </c>
      <c r="Z11">
        <v>0</v>
      </c>
    </row>
    <row r="12" spans="1:26" x14ac:dyDescent="0.3">
      <c r="A12" s="1" t="str">
        <f>'Victor Oladipo'!A12</f>
        <v>vs SPA</v>
      </c>
      <c r="B12">
        <v>4</v>
      </c>
      <c r="C12">
        <v>2</v>
      </c>
      <c r="D12">
        <v>2</v>
      </c>
      <c r="E12">
        <v>1</v>
      </c>
      <c r="F12">
        <v>1</v>
      </c>
      <c r="G12">
        <v>0</v>
      </c>
      <c r="H12">
        <v>2</v>
      </c>
      <c r="I12">
        <v>3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5</v>
      </c>
      <c r="Q12" s="2">
        <f t="shared" si="0"/>
        <v>0.66666666666666663</v>
      </c>
      <c r="R12" s="6" t="s">
        <v>45</v>
      </c>
      <c r="S12" s="6" t="s">
        <v>45</v>
      </c>
      <c r="T12">
        <v>10</v>
      </c>
      <c r="U12">
        <v>9</v>
      </c>
      <c r="V12">
        <v>2</v>
      </c>
      <c r="W12" s="3">
        <f t="shared" si="1"/>
        <v>33.179400000000001</v>
      </c>
      <c r="X12" s="4">
        <f t="shared" si="2"/>
        <v>15.4</v>
      </c>
      <c r="Y12" s="4">
        <f t="shared" si="3"/>
        <v>6.3999999999999995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-5</v>
      </c>
      <c r="Q13" s="2">
        <f t="shared" si="0"/>
        <v>0.5</v>
      </c>
      <c r="R13" s="6" t="s">
        <v>45</v>
      </c>
      <c r="S13" s="6" t="s">
        <v>45</v>
      </c>
      <c r="T13">
        <v>6</v>
      </c>
      <c r="U13">
        <v>2</v>
      </c>
      <c r="V13">
        <v>1</v>
      </c>
      <c r="W13" s="3">
        <f t="shared" si="1"/>
        <v>7.7866666666666662</v>
      </c>
      <c r="X13" s="4">
        <f t="shared" si="2"/>
        <v>2</v>
      </c>
      <c r="Y13" s="4">
        <f t="shared" si="3"/>
        <v>1</v>
      </c>
      <c r="Z13">
        <v>0</v>
      </c>
    </row>
    <row r="14" spans="1:26" x14ac:dyDescent="0.3">
      <c r="A14" s="1" t="str">
        <f>'Victor Oladipo'!A14</f>
        <v>vs CAN</v>
      </c>
      <c r="B14">
        <v>4</v>
      </c>
      <c r="C14">
        <v>0</v>
      </c>
      <c r="D14">
        <v>1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-1</v>
      </c>
      <c r="Q14" s="2">
        <f t="shared" si="0"/>
        <v>1</v>
      </c>
      <c r="R14" s="6" t="s">
        <v>45</v>
      </c>
      <c r="S14" s="6" t="s">
        <v>45</v>
      </c>
      <c r="T14">
        <v>10</v>
      </c>
      <c r="U14">
        <v>6</v>
      </c>
      <c r="V14">
        <v>0</v>
      </c>
      <c r="W14" s="3">
        <f t="shared" si="1"/>
        <v>18.932299999999998</v>
      </c>
      <c r="X14" s="4">
        <f t="shared" si="2"/>
        <v>5.5</v>
      </c>
      <c r="Y14" s="4">
        <f t="shared" si="3"/>
        <v>3.6999999999999997</v>
      </c>
      <c r="Z14">
        <v>0</v>
      </c>
    </row>
    <row r="15" spans="1:26" x14ac:dyDescent="0.3">
      <c r="A15" s="1" t="str">
        <f>'Victor Oladipo'!A15</f>
        <v>@ DNK</v>
      </c>
      <c r="B15">
        <v>2</v>
      </c>
      <c r="C15">
        <v>4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10</v>
      </c>
      <c r="Q15" s="2">
        <f t="shared" si="0"/>
        <v>1</v>
      </c>
      <c r="R15" s="6" t="s">
        <v>45</v>
      </c>
      <c r="S15" s="6" t="s">
        <v>45</v>
      </c>
      <c r="T15">
        <v>11</v>
      </c>
      <c r="U15">
        <v>2</v>
      </c>
      <c r="V15">
        <v>1</v>
      </c>
      <c r="W15" s="3">
        <f t="shared" si="1"/>
        <v>13.157999999999999</v>
      </c>
      <c r="X15" s="4">
        <f t="shared" si="2"/>
        <v>6.8</v>
      </c>
      <c r="Y15" s="4">
        <f t="shared" si="3"/>
        <v>2.9</v>
      </c>
      <c r="Z15">
        <v>0</v>
      </c>
    </row>
    <row r="16" spans="1:26" x14ac:dyDescent="0.3">
      <c r="A16" s="1" t="str">
        <f>'Victor Oladipo'!A16</f>
        <v>vs IMP</v>
      </c>
      <c r="B16">
        <v>8</v>
      </c>
      <c r="C16">
        <v>6</v>
      </c>
      <c r="D16">
        <v>0</v>
      </c>
      <c r="E16">
        <v>1</v>
      </c>
      <c r="F16">
        <v>0</v>
      </c>
      <c r="G16">
        <v>0</v>
      </c>
      <c r="H16">
        <v>3</v>
      </c>
      <c r="I16">
        <v>4</v>
      </c>
      <c r="J16">
        <v>0</v>
      </c>
      <c r="K16">
        <v>1</v>
      </c>
      <c r="L16">
        <v>2</v>
      </c>
      <c r="M16">
        <v>2</v>
      </c>
      <c r="N16">
        <v>2</v>
      </c>
      <c r="O16">
        <v>0</v>
      </c>
      <c r="P16">
        <v>11</v>
      </c>
      <c r="Q16" s="2">
        <f t="shared" si="0"/>
        <v>0.75</v>
      </c>
      <c r="R16" s="2">
        <f t="shared" si="4"/>
        <v>0</v>
      </c>
      <c r="S16" s="2">
        <f t="shared" ref="S16:S46" si="5">L16/M16</f>
        <v>1</v>
      </c>
      <c r="T16">
        <v>12</v>
      </c>
      <c r="U16">
        <v>8</v>
      </c>
      <c r="V16">
        <v>2</v>
      </c>
      <c r="W16" s="3">
        <f t="shared" si="1"/>
        <v>40.719000000000001</v>
      </c>
      <c r="X16" s="4">
        <f t="shared" si="2"/>
        <v>18.2</v>
      </c>
      <c r="Y16" s="4">
        <f t="shared" si="3"/>
        <v>9.6999999999999975</v>
      </c>
      <c r="Z16">
        <v>0</v>
      </c>
    </row>
    <row r="17" spans="1:26" x14ac:dyDescent="0.3">
      <c r="A17" s="1" t="str">
        <f>'Victor Oladipo'!A17</f>
        <v>@ 3PT</v>
      </c>
      <c r="B17">
        <v>2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-3</v>
      </c>
      <c r="Q17" s="2">
        <f t="shared" si="0"/>
        <v>0.5</v>
      </c>
      <c r="R17" s="6" t="s">
        <v>45</v>
      </c>
      <c r="S17" s="6" t="s">
        <v>45</v>
      </c>
      <c r="T17">
        <v>9</v>
      </c>
      <c r="U17">
        <v>2</v>
      </c>
      <c r="V17">
        <v>0</v>
      </c>
      <c r="W17" s="3">
        <f t="shared" si="1"/>
        <v>9.2714444444444428</v>
      </c>
      <c r="X17" s="4">
        <f t="shared" si="2"/>
        <v>6.2</v>
      </c>
      <c r="Y17" s="4">
        <f t="shared" si="3"/>
        <v>1.6</v>
      </c>
      <c r="Z17">
        <v>0</v>
      </c>
    </row>
    <row r="18" spans="1:26" x14ac:dyDescent="0.3">
      <c r="A18" s="1" t="str">
        <f>'Victor Oladipo'!A18</f>
        <v>vs DEF</v>
      </c>
      <c r="B18">
        <v>6</v>
      </c>
      <c r="C18">
        <v>1</v>
      </c>
      <c r="D18">
        <v>1</v>
      </c>
      <c r="E18">
        <v>0</v>
      </c>
      <c r="F18">
        <v>0</v>
      </c>
      <c r="G18">
        <v>0</v>
      </c>
      <c r="H18">
        <v>3</v>
      </c>
      <c r="I18">
        <v>3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-4</v>
      </c>
      <c r="Q18" s="2">
        <f t="shared" si="0"/>
        <v>1</v>
      </c>
      <c r="R18" s="6" t="s">
        <v>45</v>
      </c>
      <c r="S18" s="6" t="s">
        <v>45</v>
      </c>
      <c r="T18">
        <v>11</v>
      </c>
      <c r="U18">
        <v>8</v>
      </c>
      <c r="V18">
        <v>2</v>
      </c>
      <c r="W18" s="3">
        <f t="shared" si="1"/>
        <v>30.145181818181822</v>
      </c>
      <c r="X18" s="4">
        <f t="shared" si="2"/>
        <v>8.6999999999999993</v>
      </c>
      <c r="Y18" s="4">
        <f t="shared" si="3"/>
        <v>6.5000000000000009</v>
      </c>
      <c r="Z18">
        <v>0</v>
      </c>
    </row>
    <row r="19" spans="1:26" x14ac:dyDescent="0.3">
      <c r="A19" s="1" t="str">
        <f>'Victor Oladipo'!A19</f>
        <v>@ OCE</v>
      </c>
      <c r="B19">
        <v>4</v>
      </c>
      <c r="C19">
        <v>7</v>
      </c>
      <c r="D19">
        <v>1</v>
      </c>
      <c r="E19">
        <v>0</v>
      </c>
      <c r="F19">
        <v>0</v>
      </c>
      <c r="G19">
        <v>0</v>
      </c>
      <c r="H19">
        <v>1</v>
      </c>
      <c r="I19">
        <v>3</v>
      </c>
      <c r="J19">
        <v>0</v>
      </c>
      <c r="K19">
        <v>0</v>
      </c>
      <c r="L19">
        <v>2</v>
      </c>
      <c r="M19">
        <v>2</v>
      </c>
      <c r="N19">
        <v>3</v>
      </c>
      <c r="O19">
        <v>0</v>
      </c>
      <c r="P19">
        <v>3</v>
      </c>
      <c r="Q19" s="2">
        <f t="shared" si="0"/>
        <v>0.33333333333333331</v>
      </c>
      <c r="R19" s="6" t="s">
        <v>45</v>
      </c>
      <c r="S19" s="2">
        <f t="shared" si="5"/>
        <v>1</v>
      </c>
      <c r="T19">
        <v>11</v>
      </c>
      <c r="U19">
        <v>6</v>
      </c>
      <c r="V19">
        <v>0</v>
      </c>
      <c r="W19" s="3">
        <f t="shared" si="1"/>
        <v>28.390454545454542</v>
      </c>
      <c r="X19" s="4">
        <f t="shared" si="2"/>
        <v>13.9</v>
      </c>
      <c r="Y19" s="4">
        <f t="shared" si="3"/>
        <v>6.3000000000000007</v>
      </c>
      <c r="Z19">
        <v>0</v>
      </c>
    </row>
    <row r="20" spans="1:26" x14ac:dyDescent="0.3">
      <c r="A20" s="1" t="str">
        <f>'Victor Oladipo'!A20</f>
        <v>vs FRA</v>
      </c>
      <c r="B20">
        <v>5</v>
      </c>
      <c r="C20">
        <v>1</v>
      </c>
      <c r="D20">
        <v>1</v>
      </c>
      <c r="E20">
        <v>0</v>
      </c>
      <c r="F20">
        <v>1</v>
      </c>
      <c r="G20">
        <v>2</v>
      </c>
      <c r="H20">
        <v>2</v>
      </c>
      <c r="I20">
        <v>2</v>
      </c>
      <c r="J20">
        <v>0</v>
      </c>
      <c r="K20">
        <v>0</v>
      </c>
      <c r="L20">
        <v>1</v>
      </c>
      <c r="M20">
        <v>2</v>
      </c>
      <c r="N20">
        <v>1</v>
      </c>
      <c r="O20">
        <v>0</v>
      </c>
      <c r="P20">
        <v>-11</v>
      </c>
      <c r="Q20" s="2">
        <f t="shared" si="0"/>
        <v>1</v>
      </c>
      <c r="R20" s="6" t="s">
        <v>45</v>
      </c>
      <c r="S20" s="2">
        <f t="shared" si="5"/>
        <v>0.5</v>
      </c>
      <c r="T20">
        <v>12</v>
      </c>
      <c r="U20">
        <v>8</v>
      </c>
      <c r="V20">
        <v>2</v>
      </c>
      <c r="W20" s="3">
        <f t="shared" si="1"/>
        <v>18.212000000000003</v>
      </c>
      <c r="X20" s="4">
        <f t="shared" si="2"/>
        <v>8.6999999999999993</v>
      </c>
      <c r="Y20" s="4">
        <f t="shared" si="3"/>
        <v>4.4000000000000004</v>
      </c>
      <c r="Z20">
        <v>0</v>
      </c>
    </row>
    <row r="21" spans="1:26" x14ac:dyDescent="0.3">
      <c r="A21" s="1" t="str">
        <f>'Victor Oladipo'!A21</f>
        <v>@ CHI</v>
      </c>
      <c r="B21">
        <v>6</v>
      </c>
      <c r="C21">
        <v>1</v>
      </c>
      <c r="D21">
        <v>0</v>
      </c>
      <c r="E21">
        <v>1</v>
      </c>
      <c r="F21">
        <v>0</v>
      </c>
      <c r="G21">
        <v>0</v>
      </c>
      <c r="H21">
        <v>3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 s="2">
        <f t="shared" si="0"/>
        <v>1</v>
      </c>
      <c r="R21" s="6" t="s">
        <v>45</v>
      </c>
      <c r="S21" s="6" t="s">
        <v>45</v>
      </c>
      <c r="T21">
        <v>11</v>
      </c>
      <c r="U21">
        <v>6</v>
      </c>
      <c r="V21">
        <v>3</v>
      </c>
      <c r="W21" s="3">
        <f t="shared" si="1"/>
        <v>28.329727272727272</v>
      </c>
      <c r="X21" s="4">
        <f t="shared" si="2"/>
        <v>10.199999999999999</v>
      </c>
      <c r="Y21" s="4">
        <f t="shared" si="3"/>
        <v>6.1000000000000005</v>
      </c>
      <c r="Z21">
        <v>0</v>
      </c>
    </row>
    <row r="22" spans="1:26" x14ac:dyDescent="0.3">
      <c r="A22" s="1" t="str">
        <f>'Victor Oladipo'!A22</f>
        <v>@ EUR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7</v>
      </c>
      <c r="Q22" s="6" t="s">
        <v>45</v>
      </c>
      <c r="R22" s="6" t="s">
        <v>45</v>
      </c>
      <c r="S22" s="6" t="s">
        <v>45</v>
      </c>
      <c r="T22">
        <v>10</v>
      </c>
      <c r="U22">
        <v>0</v>
      </c>
      <c r="V22">
        <v>0</v>
      </c>
      <c r="W22" s="3">
        <f t="shared" si="1"/>
        <v>5.1429999999999998</v>
      </c>
      <c r="X22" s="4">
        <f t="shared" si="2"/>
        <v>4.2</v>
      </c>
      <c r="Y22" s="4">
        <f t="shared" si="3"/>
        <v>0.9</v>
      </c>
      <c r="Z22">
        <v>0</v>
      </c>
    </row>
    <row r="23" spans="1:26" x14ac:dyDescent="0.3">
      <c r="A23" s="1" t="str">
        <f>'Victor Oladipo'!A23</f>
        <v>@ RKS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-4</v>
      </c>
      <c r="Q23" s="2">
        <f t="shared" si="0"/>
        <v>1</v>
      </c>
      <c r="R23" s="6" t="s">
        <v>45</v>
      </c>
      <c r="S23" s="6" t="s">
        <v>45</v>
      </c>
      <c r="T23">
        <v>9</v>
      </c>
      <c r="U23">
        <v>4</v>
      </c>
      <c r="V23">
        <v>1</v>
      </c>
      <c r="W23" s="3">
        <f t="shared" si="1"/>
        <v>19.091111111111111</v>
      </c>
      <c r="X23" s="4">
        <f t="shared" si="2"/>
        <v>4</v>
      </c>
      <c r="Y23" s="4">
        <f t="shared" si="3"/>
        <v>3.4</v>
      </c>
      <c r="Z23">
        <v>0</v>
      </c>
    </row>
    <row r="24" spans="1:26" x14ac:dyDescent="0.3">
      <c r="A24" s="1" t="str">
        <f>'Victor Oladipo'!A24</f>
        <v>vs AFR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10</v>
      </c>
      <c r="Q24" s="2">
        <f t="shared" si="0"/>
        <v>0.5</v>
      </c>
      <c r="R24" s="6" t="s">
        <v>45</v>
      </c>
      <c r="S24" s="6" t="s">
        <v>45</v>
      </c>
      <c r="T24">
        <v>9</v>
      </c>
      <c r="U24">
        <v>2</v>
      </c>
      <c r="V24">
        <v>0</v>
      </c>
      <c r="W24" s="3">
        <f t="shared" si="1"/>
        <v>3.2828888888888881</v>
      </c>
      <c r="X24" s="4">
        <f t="shared" si="2"/>
        <v>2</v>
      </c>
      <c r="Y24" s="4">
        <f t="shared" si="3"/>
        <v>0.6</v>
      </c>
      <c r="Z24">
        <v>0</v>
      </c>
    </row>
    <row r="25" spans="1:26" x14ac:dyDescent="0.3">
      <c r="A25" s="1" t="str">
        <f>'Victor Oladipo'!A25</f>
        <v>@ OLD</v>
      </c>
      <c r="B25">
        <v>6</v>
      </c>
      <c r="C25">
        <v>2</v>
      </c>
      <c r="D25">
        <v>1</v>
      </c>
      <c r="E25">
        <v>0</v>
      </c>
      <c r="F25">
        <v>0</v>
      </c>
      <c r="G25">
        <v>0</v>
      </c>
      <c r="H25">
        <v>3</v>
      </c>
      <c r="I25">
        <v>3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6</v>
      </c>
      <c r="Q25" s="2">
        <f t="shared" si="0"/>
        <v>1</v>
      </c>
      <c r="R25" s="6" t="s">
        <v>45</v>
      </c>
      <c r="S25" s="2">
        <f t="shared" si="5"/>
        <v>0</v>
      </c>
      <c r="T25">
        <v>9</v>
      </c>
      <c r="U25">
        <v>8</v>
      </c>
      <c r="V25">
        <v>1</v>
      </c>
      <c r="W25" s="3">
        <f t="shared" si="1"/>
        <v>31.617333333333338</v>
      </c>
      <c r="X25" s="4">
        <f t="shared" si="2"/>
        <v>9.9</v>
      </c>
      <c r="Y25" s="4">
        <f t="shared" si="3"/>
        <v>5.6</v>
      </c>
      <c r="Z25">
        <v>0</v>
      </c>
    </row>
    <row r="26" spans="1:26" x14ac:dyDescent="0.3">
      <c r="A26" s="1" t="str">
        <f>'Victor Oladipo'!A26</f>
        <v>vs USA</v>
      </c>
      <c r="B26">
        <v>4</v>
      </c>
      <c r="C26">
        <v>2</v>
      </c>
      <c r="D26">
        <v>1</v>
      </c>
      <c r="E26">
        <v>0</v>
      </c>
      <c r="F26">
        <v>0</v>
      </c>
      <c r="G26">
        <v>0</v>
      </c>
      <c r="H26">
        <v>2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</v>
      </c>
      <c r="Q26" s="2">
        <f t="shared" si="0"/>
        <v>1</v>
      </c>
      <c r="R26" s="6" t="s">
        <v>45</v>
      </c>
      <c r="S26" s="6" t="s">
        <v>45</v>
      </c>
      <c r="T26">
        <v>11</v>
      </c>
      <c r="U26">
        <v>6</v>
      </c>
      <c r="V26">
        <v>0</v>
      </c>
      <c r="W26" s="3">
        <f t="shared" si="1"/>
        <v>21.446454545454547</v>
      </c>
      <c r="X26" s="4">
        <f t="shared" si="2"/>
        <v>7.9</v>
      </c>
      <c r="Y26" s="4">
        <f t="shared" si="3"/>
        <v>4.7</v>
      </c>
      <c r="Z26">
        <v>0</v>
      </c>
    </row>
    <row r="27" spans="1:26" x14ac:dyDescent="0.3">
      <c r="A27" s="1" t="str">
        <f>'Victor Oladipo'!A27</f>
        <v>@ SPA</v>
      </c>
      <c r="B27">
        <v>4</v>
      </c>
      <c r="C27">
        <v>2</v>
      </c>
      <c r="D27">
        <v>0</v>
      </c>
      <c r="E27">
        <v>0</v>
      </c>
      <c r="F27">
        <v>0</v>
      </c>
      <c r="G27">
        <v>1</v>
      </c>
      <c r="H27">
        <v>2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-3</v>
      </c>
      <c r="Q27" s="2">
        <f t="shared" si="0"/>
        <v>1</v>
      </c>
      <c r="R27" s="6" t="s">
        <v>45</v>
      </c>
      <c r="S27" s="6" t="s">
        <v>45</v>
      </c>
      <c r="T27">
        <v>11</v>
      </c>
      <c r="U27">
        <v>4</v>
      </c>
      <c r="V27">
        <v>1</v>
      </c>
      <c r="W27" s="3">
        <f t="shared" si="1"/>
        <v>13.394272727272726</v>
      </c>
      <c r="X27" s="4">
        <f t="shared" si="2"/>
        <v>5.4</v>
      </c>
      <c r="Y27" s="4">
        <f t="shared" si="3"/>
        <v>3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3.4230769230769229</v>
      </c>
      <c r="C47" s="4">
        <f t="shared" ref="C47:P47" si="6">AVERAGE(C2:C46)</f>
        <v>1.6153846153846154</v>
      </c>
      <c r="D47" s="4">
        <f t="shared" si="6"/>
        <v>0.53846153846153844</v>
      </c>
      <c r="E47" s="4">
        <f t="shared" si="6"/>
        <v>0.23076923076923078</v>
      </c>
      <c r="F47" s="4">
        <f t="shared" si="6"/>
        <v>0.15384615384615385</v>
      </c>
      <c r="G47" s="4">
        <f t="shared" si="6"/>
        <v>0.26923076923076922</v>
      </c>
      <c r="H47" s="4">
        <f t="shared" si="6"/>
        <v>1.5384615384615385</v>
      </c>
      <c r="I47" s="4">
        <f t="shared" si="6"/>
        <v>2.0384615384615383</v>
      </c>
      <c r="J47" s="4">
        <f t="shared" si="6"/>
        <v>0.11538461538461539</v>
      </c>
      <c r="K47" s="4">
        <f t="shared" si="6"/>
        <v>0.26923076923076922</v>
      </c>
      <c r="L47" s="4">
        <f t="shared" si="6"/>
        <v>0.23076923076923078</v>
      </c>
      <c r="M47" s="4">
        <f t="shared" si="6"/>
        <v>0.30769230769230771</v>
      </c>
      <c r="N47" s="4">
        <f t="shared" si="6"/>
        <v>0.38461538461538464</v>
      </c>
      <c r="O47" s="4">
        <f t="shared" si="6"/>
        <v>0.34615384615384615</v>
      </c>
      <c r="P47" s="4">
        <f t="shared" si="6"/>
        <v>0.15384615384615385</v>
      </c>
      <c r="Q47" s="2">
        <f>SUM(H2:H46)/SUM(I2:I46)</f>
        <v>0.75471698113207553</v>
      </c>
      <c r="R47" s="2">
        <f>SUM(J2:J46)/SUM(K2:K46)</f>
        <v>0.42857142857142855</v>
      </c>
      <c r="S47" s="2">
        <f>SUM(L2:L46)/SUM(M2:M46)</f>
        <v>0.75</v>
      </c>
      <c r="T47" s="4">
        <f t="shared" ref="T47:V47" si="7">AVERAGE(T2:T46)</f>
        <v>9.7692307692307701</v>
      </c>
      <c r="U47" s="4">
        <f t="shared" si="7"/>
        <v>4.6538461538461542</v>
      </c>
      <c r="V47" s="4">
        <f t="shared" si="7"/>
        <v>0.65384615384615385</v>
      </c>
      <c r="W47" s="3">
        <f>((H49*85.91) +(F49*53.897)+(J49*51.757)+(L49*46.845)+(E49*39.19)+(N49*39.19)+(D49*34.677)+((C49-N49)*14.707)-(O49*17.174)-((M49-L49)*20.091)-((I49-H49)*39.19)-(G49*53.897))/T49</f>
        <v>18.07076377952756</v>
      </c>
      <c r="X47" s="4">
        <f t="shared" ref="X47" si="8">B47+(C47*1.2)+(D47*1.5)+(E47*3)+(F47*3)-G47</f>
        <v>7.0538461538461537</v>
      </c>
      <c r="Y47" s="4">
        <f t="shared" ref="Y47" si="9">B47+0.4*H47-0.7*I47-0.4*(M47-L47)+0.7*N47+0.3*(C47-N47)+F47+D47*0.7+0.7*E47-0.4*O47-G47</f>
        <v>3.5038461538461538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89</v>
      </c>
      <c r="C49">
        <f t="shared" ref="C49:P49" si="10">SUM(C2:C46)</f>
        <v>42</v>
      </c>
      <c r="D49">
        <f t="shared" si="10"/>
        <v>14</v>
      </c>
      <c r="E49">
        <f t="shared" si="10"/>
        <v>6</v>
      </c>
      <c r="F49">
        <f t="shared" si="10"/>
        <v>4</v>
      </c>
      <c r="G49">
        <f t="shared" si="10"/>
        <v>7</v>
      </c>
      <c r="H49">
        <f t="shared" si="10"/>
        <v>40</v>
      </c>
      <c r="I49">
        <f t="shared" si="10"/>
        <v>53</v>
      </c>
      <c r="J49">
        <f t="shared" si="10"/>
        <v>3</v>
      </c>
      <c r="K49">
        <f t="shared" si="10"/>
        <v>7</v>
      </c>
      <c r="L49">
        <f t="shared" si="10"/>
        <v>6</v>
      </c>
      <c r="M49">
        <f t="shared" si="10"/>
        <v>8</v>
      </c>
      <c r="N49">
        <f t="shared" si="10"/>
        <v>10</v>
      </c>
      <c r="O49">
        <f t="shared" si="10"/>
        <v>9</v>
      </c>
      <c r="P49">
        <f t="shared" si="10"/>
        <v>4</v>
      </c>
      <c r="T49">
        <f>SUM(T2:T46)</f>
        <v>254</v>
      </c>
      <c r="U49">
        <f>SUM(U2:U46)</f>
        <v>121</v>
      </c>
      <c r="V49">
        <f>SUM(V2:V46)</f>
        <v>17</v>
      </c>
      <c r="X49" s="4">
        <f>SUM(X2:X46)</f>
        <v>183.39999999999998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'Victor Oladipo'!A2</f>
        <v>vs 3PT</v>
      </c>
      <c r="B2">
        <v>4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-8</v>
      </c>
      <c r="Q2" s="2">
        <f t="shared" ref="Q2:Q46" si="0">H2/I2</f>
        <v>0.66666666666666663</v>
      </c>
      <c r="R2" s="6" t="s">
        <v>45</v>
      </c>
      <c r="S2" s="6" t="s">
        <v>45</v>
      </c>
      <c r="T2">
        <v>6</v>
      </c>
      <c r="U2">
        <v>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24.556166666666666</v>
      </c>
      <c r="X2" s="4">
        <f t="shared" ref="X2:X46" si="2">B2+(C2*1.2)+(D2*1.5)+(E2*3)+(F2*3)-G2</f>
        <v>5.2</v>
      </c>
      <c r="Y2" s="4">
        <f t="shared" ref="Y2:Y46" si="3">B2+0.4*H2-0.7*I2-0.4*(M2-L2)+0.7*N2+0.3*(C2-N2)+F2+D2*0.7+0.7*E2-0.4*O2-G2</f>
        <v>3</v>
      </c>
      <c r="Z2">
        <v>0</v>
      </c>
    </row>
    <row r="3" spans="1:26" x14ac:dyDescent="0.3">
      <c r="A3" s="1" t="str">
        <f>'Victor Oladipo'!A3</f>
        <v>@ DEF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-3</v>
      </c>
      <c r="Q3" s="2">
        <f t="shared" si="0"/>
        <v>0</v>
      </c>
      <c r="R3" s="2">
        <f t="shared" ref="R3:R46" si="4">J3/K3</f>
        <v>0</v>
      </c>
      <c r="S3" s="6" t="s">
        <v>45</v>
      </c>
      <c r="T3">
        <v>7</v>
      </c>
      <c r="U3">
        <v>0</v>
      </c>
      <c r="V3">
        <v>0</v>
      </c>
      <c r="W3" s="3">
        <f t="shared" si="1"/>
        <v>-5.5985714285714279</v>
      </c>
      <c r="X3" s="4">
        <f t="shared" si="2"/>
        <v>0</v>
      </c>
      <c r="Y3" s="4">
        <f t="shared" si="3"/>
        <v>-0.7</v>
      </c>
      <c r="Z3">
        <v>0</v>
      </c>
    </row>
    <row r="4" spans="1:26" x14ac:dyDescent="0.3">
      <c r="A4" s="1" t="str">
        <f>'Victor Oladipo'!A4</f>
        <v>vs OCE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7</v>
      </c>
      <c r="J4">
        <v>0</v>
      </c>
      <c r="K4">
        <v>2</v>
      </c>
      <c r="L4">
        <v>1</v>
      </c>
      <c r="M4">
        <v>1</v>
      </c>
      <c r="N4">
        <v>0</v>
      </c>
      <c r="O4">
        <v>0</v>
      </c>
      <c r="P4">
        <v>6</v>
      </c>
      <c r="Q4" s="2">
        <f t="shared" si="0"/>
        <v>0.2857142857142857</v>
      </c>
      <c r="R4" s="2">
        <f t="shared" si="4"/>
        <v>0</v>
      </c>
      <c r="S4" s="2">
        <f>L4/M4</f>
        <v>1</v>
      </c>
      <c r="T4">
        <v>10</v>
      </c>
      <c r="U4">
        <v>5</v>
      </c>
      <c r="V4">
        <v>0</v>
      </c>
      <c r="W4" s="3">
        <f t="shared" si="1"/>
        <v>2.2715000000000005</v>
      </c>
      <c r="X4" s="4">
        <f t="shared" si="2"/>
        <v>5</v>
      </c>
      <c r="Y4" s="4">
        <f t="shared" si="3"/>
        <v>0.90000000000000036</v>
      </c>
      <c r="Z4">
        <v>0</v>
      </c>
    </row>
    <row r="5" spans="1:26" x14ac:dyDescent="0.3">
      <c r="A5" s="1" t="str">
        <f>'Victor Oladipo'!A5</f>
        <v>@ FRA</v>
      </c>
      <c r="B5">
        <v>5</v>
      </c>
      <c r="C5">
        <v>2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11</v>
      </c>
      <c r="Q5" s="2">
        <f t="shared" si="0"/>
        <v>1</v>
      </c>
      <c r="R5" s="2">
        <f t="shared" si="4"/>
        <v>1</v>
      </c>
      <c r="S5" s="6" t="s">
        <v>45</v>
      </c>
      <c r="T5">
        <v>8</v>
      </c>
      <c r="U5">
        <v>5</v>
      </c>
      <c r="V5">
        <v>0</v>
      </c>
      <c r="W5" s="3">
        <f t="shared" si="1"/>
        <v>34.684249999999999</v>
      </c>
      <c r="X5" s="4">
        <f t="shared" si="2"/>
        <v>7.4</v>
      </c>
      <c r="Y5" s="4">
        <f t="shared" si="3"/>
        <v>5.4</v>
      </c>
      <c r="Z5">
        <v>0</v>
      </c>
    </row>
    <row r="6" spans="1:26" x14ac:dyDescent="0.3">
      <c r="A6" s="1" t="str">
        <f>'Victor Oladipo'!A6</f>
        <v>vs CHI</v>
      </c>
      <c r="B6">
        <v>4</v>
      </c>
      <c r="C6">
        <v>2</v>
      </c>
      <c r="D6">
        <v>2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-12</v>
      </c>
      <c r="Q6" s="2">
        <f t="shared" si="0"/>
        <v>1</v>
      </c>
      <c r="R6" s="6" t="s">
        <v>45</v>
      </c>
      <c r="S6" s="2">
        <f t="shared" ref="S6:S46" si="5">L6/M6</f>
        <v>1</v>
      </c>
      <c r="T6">
        <v>8</v>
      </c>
      <c r="U6">
        <v>8</v>
      </c>
      <c r="V6">
        <v>0</v>
      </c>
      <c r="W6" s="3">
        <f t="shared" si="1"/>
        <v>34.795999999999999</v>
      </c>
      <c r="X6" s="4">
        <f t="shared" si="2"/>
        <v>9.4</v>
      </c>
      <c r="Y6" s="4">
        <f t="shared" si="3"/>
        <v>5.6999999999999993</v>
      </c>
      <c r="Z6">
        <v>0</v>
      </c>
    </row>
    <row r="7" spans="1:26" x14ac:dyDescent="0.3">
      <c r="A7" s="1" t="str">
        <f>'Victor Oladipo'!A7</f>
        <v>vs EUR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-10</v>
      </c>
      <c r="Q7" s="2">
        <f t="shared" si="0"/>
        <v>0</v>
      </c>
      <c r="R7" s="6" t="s">
        <v>45</v>
      </c>
      <c r="S7" s="6" t="s">
        <v>45</v>
      </c>
      <c r="T7">
        <v>8</v>
      </c>
      <c r="U7">
        <v>0</v>
      </c>
      <c r="V7">
        <v>0</v>
      </c>
      <c r="W7" s="3">
        <f t="shared" si="1"/>
        <v>0.61637500000000056</v>
      </c>
      <c r="X7" s="4">
        <f t="shared" si="2"/>
        <v>3.5999999999999996</v>
      </c>
      <c r="Y7" s="4">
        <f t="shared" si="3"/>
        <v>0.19999999999999996</v>
      </c>
      <c r="Z7">
        <v>0</v>
      </c>
    </row>
    <row r="8" spans="1:26" x14ac:dyDescent="0.3">
      <c r="A8" s="1" t="str">
        <f>'Victor Oladipo'!A8</f>
        <v>vs RKS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  <c r="P8">
        <v>0</v>
      </c>
      <c r="Q8" s="2">
        <f t="shared" si="0"/>
        <v>1</v>
      </c>
      <c r="R8" s="6" t="s">
        <v>45</v>
      </c>
      <c r="S8" s="6" t="s">
        <v>45</v>
      </c>
      <c r="T8">
        <v>7</v>
      </c>
      <c r="U8">
        <v>2</v>
      </c>
      <c r="V8">
        <v>0</v>
      </c>
      <c r="W8" s="3">
        <f t="shared" si="1"/>
        <v>4.9125714285714279</v>
      </c>
      <c r="X8" s="4">
        <f t="shared" si="2"/>
        <v>2</v>
      </c>
      <c r="Y8" s="4">
        <f t="shared" si="3"/>
        <v>0.49999999999999978</v>
      </c>
      <c r="Z8">
        <v>0</v>
      </c>
    </row>
    <row r="9" spans="1:26" x14ac:dyDescent="0.3">
      <c r="A9" s="1" t="str">
        <f>'Victor Oladipo'!A9</f>
        <v>@ AFR</v>
      </c>
      <c r="B9">
        <v>4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2</v>
      </c>
      <c r="N9">
        <v>1</v>
      </c>
      <c r="O9">
        <v>1</v>
      </c>
      <c r="P9">
        <v>1</v>
      </c>
      <c r="Q9" s="2">
        <f t="shared" si="0"/>
        <v>1</v>
      </c>
      <c r="R9" s="2">
        <f t="shared" si="4"/>
        <v>1</v>
      </c>
      <c r="S9" s="2">
        <f t="shared" si="5"/>
        <v>0.5</v>
      </c>
      <c r="T9">
        <v>6</v>
      </c>
      <c r="U9">
        <v>4</v>
      </c>
      <c r="V9">
        <v>0</v>
      </c>
      <c r="W9" s="3">
        <f t="shared" si="1"/>
        <v>31.072833333333332</v>
      </c>
      <c r="X9" s="4">
        <f t="shared" si="2"/>
        <v>5.2</v>
      </c>
      <c r="Y9" s="4">
        <f t="shared" si="3"/>
        <v>3.6</v>
      </c>
      <c r="Z9">
        <v>0</v>
      </c>
    </row>
    <row r="10" spans="1:26" x14ac:dyDescent="0.3">
      <c r="A10" s="1" t="str">
        <f>'Victor Oladipo'!A10</f>
        <v>vs OLD</v>
      </c>
      <c r="B10">
        <v>4</v>
      </c>
      <c r="C10">
        <v>5</v>
      </c>
      <c r="D10">
        <v>1</v>
      </c>
      <c r="E10">
        <v>0</v>
      </c>
      <c r="F10">
        <v>1</v>
      </c>
      <c r="G10">
        <v>1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6</v>
      </c>
      <c r="Q10" s="2">
        <f t="shared" si="0"/>
        <v>1</v>
      </c>
      <c r="R10" s="6" t="s">
        <v>45</v>
      </c>
      <c r="S10" s="6" t="s">
        <v>45</v>
      </c>
      <c r="T10">
        <v>12</v>
      </c>
      <c r="U10">
        <v>7</v>
      </c>
      <c r="V10">
        <v>0</v>
      </c>
      <c r="W10" s="3">
        <f t="shared" si="1"/>
        <v>21.904833333333332</v>
      </c>
      <c r="X10" s="4">
        <f t="shared" si="2"/>
        <v>13.5</v>
      </c>
      <c r="Y10" s="4">
        <f t="shared" si="3"/>
        <v>5.2</v>
      </c>
      <c r="Z10">
        <v>0</v>
      </c>
    </row>
    <row r="11" spans="1:26" x14ac:dyDescent="0.3">
      <c r="A11" s="1" t="str">
        <f>'Victor Oladipo'!A11</f>
        <v>@ USA</v>
      </c>
      <c r="B11">
        <v>5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0</v>
      </c>
      <c r="O11">
        <v>0</v>
      </c>
      <c r="P11">
        <v>1</v>
      </c>
      <c r="Q11" s="2">
        <f t="shared" si="0"/>
        <v>0.5</v>
      </c>
      <c r="R11" s="2">
        <f t="shared" si="4"/>
        <v>1</v>
      </c>
      <c r="S11" s="2">
        <f t="shared" si="5"/>
        <v>1</v>
      </c>
      <c r="T11">
        <v>6</v>
      </c>
      <c r="U11">
        <v>5</v>
      </c>
      <c r="V11">
        <v>0</v>
      </c>
      <c r="W11" s="3">
        <f t="shared" si="1"/>
        <v>43.461833333333338</v>
      </c>
      <c r="X11" s="4">
        <f t="shared" si="2"/>
        <v>9.1999999999999993</v>
      </c>
      <c r="Y11" s="4">
        <f t="shared" si="3"/>
        <v>5.3</v>
      </c>
      <c r="Z11">
        <v>0</v>
      </c>
    </row>
    <row r="12" spans="1:26" x14ac:dyDescent="0.3">
      <c r="A12" s="1" t="str">
        <f>'Victor Oladipo'!A12</f>
        <v>vs SPA</v>
      </c>
      <c r="B12">
        <v>8</v>
      </c>
      <c r="C12">
        <v>2</v>
      </c>
      <c r="D12">
        <v>1</v>
      </c>
      <c r="E12">
        <v>1</v>
      </c>
      <c r="F12">
        <v>0</v>
      </c>
      <c r="G12">
        <v>0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0</v>
      </c>
      <c r="O12">
        <v>0</v>
      </c>
      <c r="P12">
        <v>12</v>
      </c>
      <c r="Q12" s="2">
        <f t="shared" si="0"/>
        <v>1</v>
      </c>
      <c r="R12" s="2">
        <f t="shared" si="4"/>
        <v>1</v>
      </c>
      <c r="S12" s="2">
        <f t="shared" si="5"/>
        <v>1</v>
      </c>
      <c r="T12">
        <v>8</v>
      </c>
      <c r="U12">
        <v>10</v>
      </c>
      <c r="V12">
        <v>0</v>
      </c>
      <c r="W12" s="3">
        <f t="shared" si="1"/>
        <v>59.038125000000001</v>
      </c>
      <c r="X12" s="4">
        <f t="shared" si="2"/>
        <v>14.9</v>
      </c>
      <c r="Y12" s="4">
        <f t="shared" si="3"/>
        <v>9.3999999999999986</v>
      </c>
      <c r="Z12">
        <v>0</v>
      </c>
    </row>
    <row r="13" spans="1:26" x14ac:dyDescent="0.3">
      <c r="A13" s="1" t="str">
        <f>'Victor Oladipo'!A13</f>
        <v>@ 6TH</v>
      </c>
      <c r="B13">
        <v>2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</v>
      </c>
      <c r="Q13" s="2">
        <f t="shared" si="0"/>
        <v>1</v>
      </c>
      <c r="R13" s="6" t="s">
        <v>45</v>
      </c>
      <c r="S13" s="6" t="s">
        <v>45</v>
      </c>
      <c r="T13">
        <v>8</v>
      </c>
      <c r="U13">
        <v>4</v>
      </c>
      <c r="V13">
        <v>0</v>
      </c>
      <c r="W13" s="3">
        <f t="shared" si="1"/>
        <v>10.174624999999999</v>
      </c>
      <c r="X13" s="4">
        <f t="shared" si="2"/>
        <v>3.7</v>
      </c>
      <c r="Y13" s="4">
        <f t="shared" si="3"/>
        <v>1.7000000000000002</v>
      </c>
      <c r="Z13">
        <v>0</v>
      </c>
    </row>
    <row r="14" spans="1:26" x14ac:dyDescent="0.3">
      <c r="A14" s="1" t="str">
        <f>'Victor Oladipo'!A14</f>
        <v>vs CAN</v>
      </c>
      <c r="B14">
        <v>2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 s="2">
        <f t="shared" si="0"/>
        <v>0.5</v>
      </c>
      <c r="R14" s="6" t="s">
        <v>45</v>
      </c>
      <c r="S14" s="6" t="s">
        <v>45</v>
      </c>
      <c r="T14">
        <v>10</v>
      </c>
      <c r="U14">
        <v>5</v>
      </c>
      <c r="V14">
        <v>0</v>
      </c>
      <c r="W14" s="3">
        <f t="shared" si="1"/>
        <v>9.6103999999999985</v>
      </c>
      <c r="X14" s="4">
        <f t="shared" si="2"/>
        <v>6.7</v>
      </c>
      <c r="Y14" s="4">
        <f t="shared" si="3"/>
        <v>2</v>
      </c>
      <c r="Z14">
        <v>0</v>
      </c>
    </row>
    <row r="15" spans="1:26" x14ac:dyDescent="0.3">
      <c r="A15" s="1" t="str">
        <f>'Victor Oladipo'!A15</f>
        <v>@ DNK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3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7</v>
      </c>
      <c r="Q15" s="2">
        <f t="shared" si="0"/>
        <v>0.33333333333333331</v>
      </c>
      <c r="R15" s="2">
        <f t="shared" si="4"/>
        <v>0</v>
      </c>
      <c r="S15" s="2">
        <f t="shared" si="5"/>
        <v>1</v>
      </c>
      <c r="T15">
        <v>10</v>
      </c>
      <c r="U15">
        <v>3</v>
      </c>
      <c r="V15">
        <v>0</v>
      </c>
      <c r="W15" s="3">
        <f t="shared" si="1"/>
        <v>5.1907999999999985</v>
      </c>
      <c r="X15" s="4">
        <f t="shared" si="2"/>
        <v>4.2</v>
      </c>
      <c r="Y15" s="4">
        <f t="shared" si="3"/>
        <v>1.2000000000000002</v>
      </c>
      <c r="Z15">
        <v>0</v>
      </c>
    </row>
    <row r="16" spans="1:26" x14ac:dyDescent="0.3">
      <c r="A16" s="1" t="str">
        <f>'Victor Oladipo'!A16</f>
        <v>vs IMP</v>
      </c>
      <c r="B16">
        <v>6</v>
      </c>
      <c r="C16">
        <v>6</v>
      </c>
      <c r="D16">
        <v>0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4</v>
      </c>
      <c r="M16">
        <v>4</v>
      </c>
      <c r="N16">
        <v>3</v>
      </c>
      <c r="O16">
        <v>0</v>
      </c>
      <c r="P16">
        <v>0</v>
      </c>
      <c r="Q16" s="2">
        <f t="shared" si="0"/>
        <v>0.5</v>
      </c>
      <c r="R16" s="6" t="s">
        <v>45</v>
      </c>
      <c r="S16" s="2">
        <f t="shared" si="5"/>
        <v>1</v>
      </c>
      <c r="T16">
        <v>8</v>
      </c>
      <c r="U16">
        <v>6</v>
      </c>
      <c r="V16">
        <v>0</v>
      </c>
      <c r="W16" s="3">
        <f t="shared" si="1"/>
        <v>49.473874999999992</v>
      </c>
      <c r="X16" s="4">
        <f t="shared" si="2"/>
        <v>13.2</v>
      </c>
      <c r="Y16" s="4">
        <f t="shared" si="3"/>
        <v>8</v>
      </c>
      <c r="Z16">
        <v>0</v>
      </c>
    </row>
    <row r="17" spans="1:26" x14ac:dyDescent="0.3">
      <c r="A17" s="1" t="str">
        <f>'Victor Oladipo'!A17</f>
        <v>@ 3PT</v>
      </c>
      <c r="B17">
        <v>3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1</v>
      </c>
      <c r="R17" s="2">
        <f t="shared" si="4"/>
        <v>1</v>
      </c>
      <c r="S17" s="6" t="s">
        <v>45</v>
      </c>
      <c r="T17">
        <v>4</v>
      </c>
      <c r="U17">
        <v>3</v>
      </c>
      <c r="V17">
        <v>0</v>
      </c>
      <c r="W17" s="3">
        <f t="shared" si="1"/>
        <v>38.093499999999999</v>
      </c>
      <c r="X17" s="4">
        <f t="shared" si="2"/>
        <v>4.2</v>
      </c>
      <c r="Y17" s="4">
        <f t="shared" si="3"/>
        <v>3</v>
      </c>
      <c r="Z17">
        <v>0</v>
      </c>
    </row>
    <row r="18" spans="1:26" x14ac:dyDescent="0.3">
      <c r="A18" s="1" t="str">
        <f>'Victor Oladipo'!A18</f>
        <v>vs DEF</v>
      </c>
      <c r="B18">
        <v>7</v>
      </c>
      <c r="C18">
        <v>1</v>
      </c>
      <c r="D18">
        <v>0</v>
      </c>
      <c r="E18">
        <v>0</v>
      </c>
      <c r="F18">
        <v>0</v>
      </c>
      <c r="G18">
        <v>0</v>
      </c>
      <c r="H18">
        <v>3</v>
      </c>
      <c r="I18">
        <v>3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 s="2">
        <f t="shared" si="0"/>
        <v>1</v>
      </c>
      <c r="R18" s="2">
        <f t="shared" si="4"/>
        <v>1</v>
      </c>
      <c r="S18" s="6" t="s">
        <v>45</v>
      </c>
      <c r="T18">
        <v>7</v>
      </c>
      <c r="U18">
        <v>7</v>
      </c>
      <c r="V18">
        <v>0</v>
      </c>
      <c r="W18" s="3">
        <f t="shared" si="1"/>
        <v>46.313428571428574</v>
      </c>
      <c r="X18" s="4">
        <f t="shared" si="2"/>
        <v>8.1999999999999993</v>
      </c>
      <c r="Y18" s="4">
        <f t="shared" si="3"/>
        <v>6.3999999999999995</v>
      </c>
      <c r="Z18">
        <v>0</v>
      </c>
    </row>
    <row r="19" spans="1:26" x14ac:dyDescent="0.3">
      <c r="A19" s="1" t="str">
        <f>'Victor Oladipo'!A19</f>
        <v>@ OCE</v>
      </c>
      <c r="B19">
        <v>3</v>
      </c>
      <c r="C19">
        <v>3</v>
      </c>
      <c r="D19">
        <v>1</v>
      </c>
      <c r="E19">
        <v>0</v>
      </c>
      <c r="F19">
        <v>0</v>
      </c>
      <c r="G19">
        <v>1</v>
      </c>
      <c r="H19">
        <v>1</v>
      </c>
      <c r="I19">
        <v>3</v>
      </c>
      <c r="J19">
        <v>0</v>
      </c>
      <c r="K19">
        <v>1</v>
      </c>
      <c r="L19">
        <v>1</v>
      </c>
      <c r="M19">
        <v>2</v>
      </c>
      <c r="N19">
        <v>0</v>
      </c>
      <c r="O19">
        <v>0</v>
      </c>
      <c r="P19">
        <v>5</v>
      </c>
      <c r="Q19" s="2">
        <f t="shared" si="0"/>
        <v>0.33333333333333331</v>
      </c>
      <c r="R19" s="2">
        <f t="shared" si="4"/>
        <v>0</v>
      </c>
      <c r="S19" s="2">
        <f t="shared" si="5"/>
        <v>0.5</v>
      </c>
      <c r="T19">
        <v>14</v>
      </c>
      <c r="U19">
        <v>5</v>
      </c>
      <c r="V19">
        <v>0</v>
      </c>
      <c r="W19" s="3">
        <f t="shared" si="1"/>
        <v>4.2275</v>
      </c>
      <c r="X19" s="4">
        <f t="shared" si="2"/>
        <v>7.1</v>
      </c>
      <c r="Y19" s="4">
        <f t="shared" si="3"/>
        <v>1.5</v>
      </c>
      <c r="Z19">
        <v>0</v>
      </c>
    </row>
    <row r="20" spans="1:26" x14ac:dyDescent="0.3">
      <c r="A20" s="1" t="str">
        <f>'Victor Oladipo'!A20</f>
        <v>vs FRA</v>
      </c>
      <c r="B20">
        <v>2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 s="2">
        <f t="shared" si="0"/>
        <v>1</v>
      </c>
      <c r="R20" s="6" t="s">
        <v>45</v>
      </c>
      <c r="S20" s="6" t="s">
        <v>45</v>
      </c>
      <c r="T20">
        <v>7</v>
      </c>
      <c r="U20">
        <v>4</v>
      </c>
      <c r="V20">
        <v>0</v>
      </c>
      <c r="W20" s="3">
        <f t="shared" si="1"/>
        <v>19.327714285714283</v>
      </c>
      <c r="X20" s="4">
        <f t="shared" si="2"/>
        <v>6.7</v>
      </c>
      <c r="Y20" s="4">
        <f t="shared" si="3"/>
        <v>2.7</v>
      </c>
      <c r="Z20">
        <v>0</v>
      </c>
    </row>
    <row r="21" spans="1:26" x14ac:dyDescent="0.3">
      <c r="A21" s="1" t="str">
        <f>'Victor Oladipo'!A21</f>
        <v>@ CHI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2</v>
      </c>
      <c r="Q21" s="2">
        <f t="shared" si="0"/>
        <v>0</v>
      </c>
      <c r="R21" s="2">
        <f t="shared" si="4"/>
        <v>0</v>
      </c>
      <c r="S21" s="6" t="s">
        <v>45</v>
      </c>
      <c r="T21">
        <v>9</v>
      </c>
      <c r="U21">
        <v>2</v>
      </c>
      <c r="V21">
        <v>0</v>
      </c>
      <c r="W21" s="3">
        <f t="shared" si="1"/>
        <v>-7.5762222222222215</v>
      </c>
      <c r="X21" s="4">
        <f t="shared" si="2"/>
        <v>2.7</v>
      </c>
      <c r="Y21" s="4">
        <f t="shared" si="3"/>
        <v>-1.0999999999999996</v>
      </c>
      <c r="Z21">
        <v>0</v>
      </c>
    </row>
    <row r="22" spans="1:26" x14ac:dyDescent="0.3">
      <c r="A22" s="1" t="str">
        <f>'Victor Oladipo'!A22</f>
        <v>@ EUR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-4</v>
      </c>
      <c r="Q22" s="2">
        <f t="shared" si="0"/>
        <v>0.33333333333333331</v>
      </c>
      <c r="R22" s="6" t="s">
        <v>45</v>
      </c>
      <c r="S22" s="6" t="s">
        <v>45</v>
      </c>
      <c r="T22">
        <v>8</v>
      </c>
      <c r="U22">
        <v>2</v>
      </c>
      <c r="V22">
        <v>0</v>
      </c>
      <c r="W22" s="3">
        <f t="shared" si="1"/>
        <v>0.94125000000000014</v>
      </c>
      <c r="X22" s="4">
        <f t="shared" si="2"/>
        <v>2</v>
      </c>
      <c r="Y22" s="4">
        <f t="shared" si="3"/>
        <v>0.30000000000000027</v>
      </c>
      <c r="Z22">
        <v>0</v>
      </c>
    </row>
    <row r="23" spans="1:26" x14ac:dyDescent="0.3">
      <c r="A23" s="1" t="str">
        <f>'Victor Oladipo'!A23</f>
        <v>@ RKS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2</v>
      </c>
      <c r="Q23" s="2">
        <f t="shared" si="0"/>
        <v>0</v>
      </c>
      <c r="R23" s="2">
        <f t="shared" si="4"/>
        <v>0</v>
      </c>
      <c r="S23" s="6" t="s">
        <v>45</v>
      </c>
      <c r="T23">
        <v>10</v>
      </c>
      <c r="U23">
        <v>0</v>
      </c>
      <c r="V23">
        <v>0</v>
      </c>
      <c r="W23" s="3">
        <f t="shared" si="1"/>
        <v>-8.0846999999999998</v>
      </c>
      <c r="X23" s="4">
        <f t="shared" si="2"/>
        <v>1.2</v>
      </c>
      <c r="Y23" s="4">
        <f t="shared" si="3"/>
        <v>-1.5</v>
      </c>
      <c r="Z23">
        <v>0</v>
      </c>
    </row>
    <row r="24" spans="1:26" x14ac:dyDescent="0.3">
      <c r="A24" s="1" t="str">
        <f>'Victor Oladipo'!A24</f>
        <v>vs AFR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-8</v>
      </c>
      <c r="Q24" s="6" t="s">
        <v>45</v>
      </c>
      <c r="R24" s="6" t="s">
        <v>45</v>
      </c>
      <c r="S24" s="6" t="s">
        <v>45</v>
      </c>
      <c r="T24">
        <v>6</v>
      </c>
      <c r="U24">
        <v>2</v>
      </c>
      <c r="V24">
        <v>0</v>
      </c>
      <c r="W24" s="3">
        <f t="shared" si="1"/>
        <v>5.3683333333333332</v>
      </c>
      <c r="X24" s="4">
        <f t="shared" si="2"/>
        <v>2.7</v>
      </c>
      <c r="Y24" s="4">
        <f t="shared" si="3"/>
        <v>0.6</v>
      </c>
      <c r="Z24">
        <v>0</v>
      </c>
    </row>
    <row r="25" spans="1:26" x14ac:dyDescent="0.3">
      <c r="A25" s="1" t="str">
        <f>'Victor Oladipo'!A25</f>
        <v>@ OLD</v>
      </c>
      <c r="B25">
        <v>2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2">
        <f t="shared" si="0"/>
        <v>0.5</v>
      </c>
      <c r="R25" s="6" t="s">
        <v>45</v>
      </c>
      <c r="S25" s="6" t="s">
        <v>45</v>
      </c>
      <c r="T25">
        <v>7</v>
      </c>
      <c r="U25">
        <v>4</v>
      </c>
      <c r="V25">
        <v>0</v>
      </c>
      <c r="W25" s="3">
        <f t="shared" si="1"/>
        <v>13.729142857142856</v>
      </c>
      <c r="X25" s="4">
        <f t="shared" si="2"/>
        <v>4.7</v>
      </c>
      <c r="Y25" s="4">
        <f t="shared" si="3"/>
        <v>2</v>
      </c>
      <c r="Z25">
        <v>0</v>
      </c>
    </row>
    <row r="26" spans="1:26" x14ac:dyDescent="0.3">
      <c r="A26" s="1" t="str">
        <f>'Victor Oladipo'!A26</f>
        <v>vs USA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 s="2">
        <f t="shared" si="0"/>
        <v>0.5</v>
      </c>
      <c r="R26" s="2">
        <f t="shared" si="4"/>
        <v>0</v>
      </c>
      <c r="S26" s="6" t="s">
        <v>45</v>
      </c>
      <c r="T26">
        <v>9</v>
      </c>
      <c r="U26">
        <v>5</v>
      </c>
      <c r="V26">
        <v>0</v>
      </c>
      <c r="W26" s="3">
        <f t="shared" si="1"/>
        <v>9.0441111111111105</v>
      </c>
      <c r="X26" s="4">
        <f t="shared" si="2"/>
        <v>3.5</v>
      </c>
      <c r="Y26" s="4">
        <f t="shared" si="3"/>
        <v>1.7</v>
      </c>
      <c r="Z26">
        <v>0</v>
      </c>
    </row>
    <row r="27" spans="1:26" x14ac:dyDescent="0.3">
      <c r="A27" s="1" t="str">
        <f>'Victor Oladipo'!A27</f>
        <v>@ SPA</v>
      </c>
      <c r="B27">
        <v>2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2</v>
      </c>
      <c r="L27">
        <v>2</v>
      </c>
      <c r="M27">
        <v>2</v>
      </c>
      <c r="N27">
        <v>0</v>
      </c>
      <c r="O27">
        <v>1</v>
      </c>
      <c r="P27">
        <v>10</v>
      </c>
      <c r="Q27" s="2">
        <f t="shared" si="0"/>
        <v>0</v>
      </c>
      <c r="R27" s="2">
        <f t="shared" si="4"/>
        <v>0</v>
      </c>
      <c r="S27" s="2">
        <f t="shared" si="5"/>
        <v>1</v>
      </c>
      <c r="T27">
        <v>8</v>
      </c>
      <c r="U27">
        <v>2</v>
      </c>
      <c r="V27">
        <v>0</v>
      </c>
      <c r="W27" s="3">
        <f t="shared" si="1"/>
        <v>1.6053749999999987</v>
      </c>
      <c r="X27" s="4">
        <f t="shared" si="2"/>
        <v>3.2</v>
      </c>
      <c r="Y27" s="4">
        <f t="shared" si="3"/>
        <v>0.50000000000000011</v>
      </c>
      <c r="Z27">
        <v>0</v>
      </c>
    </row>
    <row r="28" spans="1:26" x14ac:dyDescent="0.3">
      <c r="A28" s="1">
        <f>'Victor Oladipo'!A28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'Victor Oladipo'!A29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'Victor Oladipo'!A30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'Victor Oladipo'!A31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'Victor Oladipo'!A32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'Victor Oladipo'!A33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'Victor Oladipo'!A34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'Victor Oladipo'!A35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'Victor Oladipo'!A36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'Victor Oladipo'!A37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'Victor Oladipo'!A38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'Victor Oladipo'!A39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'Victor Oladipo'!A40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'Victor Oladipo'!A41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'Victor Oladipo'!A42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'Victor Oladipo'!A43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'Victor Oladipo'!A44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'Victor Oladipo'!A45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'Victor Oladipo'!A46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2.9615384615384617</v>
      </c>
      <c r="C47" s="4">
        <f t="shared" ref="C47:P47" si="6">AVERAGE(C2:C46)</f>
        <v>1.4230769230769231</v>
      </c>
      <c r="D47" s="4">
        <f t="shared" si="6"/>
        <v>0.46153846153846156</v>
      </c>
      <c r="E47" s="4">
        <f t="shared" si="6"/>
        <v>3.8461538461538464E-2</v>
      </c>
      <c r="F47" s="4">
        <f t="shared" si="6"/>
        <v>0.15384615384615385</v>
      </c>
      <c r="G47" s="4">
        <f t="shared" si="6"/>
        <v>0.19230769230769232</v>
      </c>
      <c r="H47" s="4">
        <f t="shared" si="6"/>
        <v>1.0384615384615385</v>
      </c>
      <c r="I47" s="4">
        <f t="shared" si="6"/>
        <v>2.0384615384615383</v>
      </c>
      <c r="J47" s="4">
        <f t="shared" si="6"/>
        <v>0.26923076923076922</v>
      </c>
      <c r="K47" s="4">
        <f t="shared" si="6"/>
        <v>0.69230769230769229</v>
      </c>
      <c r="L47" s="4">
        <f t="shared" si="6"/>
        <v>0.61538461538461542</v>
      </c>
      <c r="M47" s="4">
        <f t="shared" si="6"/>
        <v>0.69230769230769229</v>
      </c>
      <c r="N47" s="4">
        <f t="shared" si="6"/>
        <v>0.19230769230769232</v>
      </c>
      <c r="O47" s="4">
        <f t="shared" si="6"/>
        <v>0.34615384615384615</v>
      </c>
      <c r="P47" s="4">
        <f t="shared" si="6"/>
        <v>1.2692307692307692</v>
      </c>
      <c r="Q47" s="2">
        <f>SUM(H2:H46)/SUM(I2:I46)</f>
        <v>0.50943396226415094</v>
      </c>
      <c r="R47" s="2">
        <f>SUM(J2:J46)/SUM(K2:K46)</f>
        <v>0.3888888888888889</v>
      </c>
      <c r="S47" s="2">
        <f>SUM(L2:L46)/SUM(M2:M46)</f>
        <v>0.88888888888888884</v>
      </c>
      <c r="T47" s="4">
        <f t="shared" ref="T47:V47" si="7">AVERAGE(T2:T46)</f>
        <v>8.115384615384615</v>
      </c>
      <c r="U47" s="4">
        <f t="shared" si="7"/>
        <v>4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15.571999999999999</v>
      </c>
      <c r="X47" s="4">
        <f t="shared" ref="X47" si="8">B47+(C47*1.2)+(D47*1.5)+(E47*3)+(F47*3)-G47</f>
        <v>5.7461538461538462</v>
      </c>
      <c r="Y47" s="4">
        <f t="shared" ref="Y47" si="9">B47+0.4*H47-0.7*I47-0.4*(M47-L47)+0.7*N47+0.3*(C47-N47)+F47+D47*0.7+0.7*E47-0.4*O47-G47</f>
        <v>2.5961538461538467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77</v>
      </c>
      <c r="C49">
        <f t="shared" ref="C49:P49" si="10">SUM(C2:C46)</f>
        <v>37</v>
      </c>
      <c r="D49">
        <f t="shared" si="10"/>
        <v>12</v>
      </c>
      <c r="E49">
        <f t="shared" si="10"/>
        <v>1</v>
      </c>
      <c r="F49">
        <f t="shared" si="10"/>
        <v>4</v>
      </c>
      <c r="G49">
        <f t="shared" si="10"/>
        <v>5</v>
      </c>
      <c r="H49">
        <f t="shared" si="10"/>
        <v>27</v>
      </c>
      <c r="I49">
        <f t="shared" si="10"/>
        <v>53</v>
      </c>
      <c r="J49">
        <f t="shared" si="10"/>
        <v>7</v>
      </c>
      <c r="K49">
        <f t="shared" si="10"/>
        <v>18</v>
      </c>
      <c r="L49">
        <f t="shared" si="10"/>
        <v>16</v>
      </c>
      <c r="M49">
        <f t="shared" si="10"/>
        <v>18</v>
      </c>
      <c r="N49">
        <f t="shared" si="10"/>
        <v>5</v>
      </c>
      <c r="O49">
        <f t="shared" si="10"/>
        <v>9</v>
      </c>
      <c r="P49">
        <f t="shared" si="10"/>
        <v>33</v>
      </c>
      <c r="T49">
        <f>SUM(T2:T46)</f>
        <v>211</v>
      </c>
      <c r="U49">
        <f>SUM(U2:U46)</f>
        <v>104</v>
      </c>
      <c r="V49">
        <f>SUM(V2:V46)</f>
        <v>0</v>
      </c>
      <c r="X49" s="4">
        <f>SUM(X2:X46)</f>
        <v>149.39999999999995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Victor Oladipo</vt:lpstr>
      <vt:lpstr>Paul George</vt:lpstr>
      <vt:lpstr>Kevin Durant</vt:lpstr>
      <vt:lpstr>DeMarcus Cousins</vt:lpstr>
      <vt:lpstr>Anthony Davis</vt:lpstr>
      <vt:lpstr>Jusuf Nurkic</vt:lpstr>
      <vt:lpstr>Lonzo Ball</vt:lpstr>
      <vt:lpstr>Jonathan Isaac</vt:lpstr>
      <vt:lpstr>Gordon Hayward</vt:lpstr>
      <vt:lpstr>Markelle Fultz</vt:lpstr>
      <vt:lpstr>Jabari Parker</vt:lpstr>
      <vt:lpstr>Andre Roberson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2024-04-28T10:10:51Z</dcterms:modified>
</cp:coreProperties>
</file>