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o\eclipse-workspace\NBATournamentProject\"/>
    </mc:Choice>
  </mc:AlternateContent>
  <xr:revisionPtr revIDLastSave="0" documentId="13_ncr:1_{333FA778-2BE1-4FE3-9264-B7ABD82E56F5}" xr6:coauthVersionLast="47" xr6:coauthVersionMax="47" xr10:uidLastSave="{00000000-0000-0000-0000-000000000000}"/>
  <bookViews>
    <workbookView xWindow="-108" yWindow="-108" windowWidth="23256" windowHeight="12456" firstSheet="7" activeTab="13" xr2:uid="{0D40A248-FF8F-46CA-B1D1-6E3AD099E80C}"/>
  </bookViews>
  <sheets>
    <sheet name="Damian Lillard" sheetId="4" r:id="rId1"/>
    <sheet name="Stephen Curry" sheetId="1" r:id="rId2"/>
    <sheet name="Klay Thompson" sheetId="3" r:id="rId3"/>
    <sheet name="Duncan Robinson" sheetId="12" r:id="rId4"/>
    <sheet name="Karl-Anthony Towns" sheetId="5" r:id="rId5"/>
    <sheet name="Trae Young" sheetId="2" r:id="rId6"/>
    <sheet name="Myles Turner" sheetId="10" r:id="rId7"/>
    <sheet name="Buddy Hield" sheetId="6" r:id="rId8"/>
    <sheet name="Seth Curry" sheetId="8" r:id="rId9"/>
    <sheet name="Joe Harris" sheetId="15" r:id="rId10"/>
    <sheet name="Davis Bertans" sheetId="9" r:id="rId11"/>
    <sheet name="Luke Kennard" sheetId="11" r:id="rId12"/>
    <sheet name="Team Stats" sheetId="13" r:id="rId13"/>
    <sheet name="Opponent Sta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7" i="14" l="1"/>
  <c r="Z17" i="14"/>
  <c r="Y17" i="14"/>
  <c r="X17" i="14"/>
  <c r="Q17" i="14"/>
  <c r="AA17" i="13"/>
  <c r="Z17" i="13"/>
  <c r="Y17" i="13"/>
  <c r="X17" i="13"/>
  <c r="Q17" i="13"/>
  <c r="AA15" i="14"/>
  <c r="Z15" i="14"/>
  <c r="Y15" i="14"/>
  <c r="X15" i="14"/>
  <c r="Q15" i="14"/>
  <c r="AA15" i="13"/>
  <c r="Z15" i="13"/>
  <c r="Y15" i="13"/>
  <c r="X15" i="13"/>
  <c r="Q15" i="13"/>
  <c r="Q2" i="1"/>
  <c r="R2" i="1"/>
  <c r="S2" i="1"/>
  <c r="W2" i="1"/>
  <c r="X2" i="1"/>
  <c r="Y2" i="1"/>
  <c r="Q3" i="1"/>
  <c r="R3" i="1"/>
  <c r="S3" i="1"/>
  <c r="W3" i="1"/>
  <c r="X3" i="1"/>
  <c r="Y3" i="1"/>
  <c r="Q4" i="1"/>
  <c r="R4" i="1"/>
  <c r="S4" i="1"/>
  <c r="W4" i="1"/>
  <c r="X4" i="1"/>
  <c r="Y4" i="1"/>
  <c r="Q5" i="1"/>
  <c r="R5" i="1"/>
  <c r="W5" i="1"/>
  <c r="X5" i="1"/>
  <c r="Y5" i="1"/>
  <c r="Q6" i="1"/>
  <c r="R6" i="1"/>
  <c r="S6" i="1"/>
  <c r="W6" i="1"/>
  <c r="X6" i="1"/>
  <c r="Y6" i="1"/>
  <c r="Q7" i="1"/>
  <c r="R7" i="1"/>
  <c r="S7" i="1"/>
  <c r="W7" i="1"/>
  <c r="X7" i="1"/>
  <c r="Y7" i="1"/>
  <c r="Q8" i="1"/>
  <c r="R8" i="1"/>
  <c r="W8" i="1"/>
  <c r="X8" i="1"/>
  <c r="Y8" i="1"/>
  <c r="Q9" i="1"/>
  <c r="R9" i="1"/>
  <c r="W9" i="1"/>
  <c r="X9" i="1"/>
  <c r="Y9" i="1"/>
  <c r="Q10" i="1"/>
  <c r="R10" i="1"/>
  <c r="W10" i="1"/>
  <c r="X10" i="1"/>
  <c r="Y10" i="1"/>
  <c r="Q11" i="1"/>
  <c r="R11" i="1"/>
  <c r="W11" i="1"/>
  <c r="X11" i="1"/>
  <c r="Y11" i="1"/>
  <c r="AA13" i="14" l="1"/>
  <c r="Z13" i="14"/>
  <c r="Y13" i="14"/>
  <c r="X13" i="14"/>
  <c r="Q13" i="14"/>
  <c r="AA13" i="13"/>
  <c r="Z13" i="13"/>
  <c r="Y13" i="13"/>
  <c r="X13" i="13"/>
  <c r="Q13" i="13"/>
  <c r="AA12" i="14" l="1"/>
  <c r="Z12" i="14"/>
  <c r="Y12" i="14"/>
  <c r="X12" i="14"/>
  <c r="Q12" i="14"/>
  <c r="AA12" i="13"/>
  <c r="Z12" i="13"/>
  <c r="Y12" i="13"/>
  <c r="X12" i="13"/>
  <c r="Q12" i="13"/>
  <c r="AA10" i="14"/>
  <c r="Z10" i="14"/>
  <c r="Y10" i="14"/>
  <c r="X10" i="14"/>
  <c r="Q10" i="14"/>
  <c r="AA10" i="13"/>
  <c r="Z10" i="13"/>
  <c r="Y10" i="13"/>
  <c r="X10" i="13"/>
  <c r="Q10" i="13"/>
  <c r="AA8" i="14"/>
  <c r="Z8" i="14"/>
  <c r="Y8" i="14"/>
  <c r="X8" i="14"/>
  <c r="Q8" i="14"/>
  <c r="AA8" i="13"/>
  <c r="Z8" i="13"/>
  <c r="Y8" i="13"/>
  <c r="X8" i="13"/>
  <c r="Q8" i="13"/>
  <c r="AA6" i="14"/>
  <c r="Z6" i="14"/>
  <c r="Y6" i="14"/>
  <c r="X6" i="14"/>
  <c r="Q6" i="14"/>
  <c r="AA6" i="13"/>
  <c r="Z6" i="13"/>
  <c r="Y6" i="13"/>
  <c r="X6" i="13"/>
  <c r="Q6" i="13"/>
  <c r="AA4" i="14"/>
  <c r="Z4" i="14"/>
  <c r="Y4" i="14"/>
  <c r="X4" i="14"/>
  <c r="Q4" i="14"/>
  <c r="AA4" i="13"/>
  <c r="Z4" i="13"/>
  <c r="Y4" i="13"/>
  <c r="X4" i="13"/>
  <c r="Q4" i="13"/>
  <c r="AA3" i="14" l="1"/>
  <c r="Z3" i="14"/>
  <c r="Y3" i="14"/>
  <c r="X3" i="14"/>
  <c r="Q3" i="14"/>
  <c r="AA3" i="13"/>
  <c r="Z3" i="13"/>
  <c r="Y3" i="13"/>
  <c r="X3" i="13"/>
  <c r="Q3" i="13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  <c r="V49" i="14"/>
  <c r="U49" i="14"/>
  <c r="T49" i="14"/>
  <c r="S49" i="14"/>
  <c r="R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7" i="14"/>
  <c r="Y47" i="14"/>
  <c r="X47" i="14"/>
  <c r="W47" i="14"/>
  <c r="V47" i="14"/>
  <c r="U47" i="14"/>
  <c r="T47" i="14"/>
  <c r="S47" i="14"/>
  <c r="R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A46" i="14"/>
  <c r="Z46" i="14"/>
  <c r="Y46" i="14"/>
  <c r="X46" i="14"/>
  <c r="Q46" i="14"/>
  <c r="AA45" i="14"/>
  <c r="Z45" i="14"/>
  <c r="Y45" i="14"/>
  <c r="X45" i="14"/>
  <c r="Q45" i="14"/>
  <c r="AA44" i="14"/>
  <c r="Z44" i="14"/>
  <c r="Y44" i="14"/>
  <c r="X44" i="14"/>
  <c r="Q44" i="14"/>
  <c r="AA43" i="14"/>
  <c r="Z43" i="14"/>
  <c r="Y43" i="14"/>
  <c r="X43" i="14"/>
  <c r="Q43" i="14"/>
  <c r="AA42" i="14"/>
  <c r="Z42" i="14"/>
  <c r="Y42" i="14"/>
  <c r="X42" i="14"/>
  <c r="Q42" i="14"/>
  <c r="AA41" i="14"/>
  <c r="Z41" i="14"/>
  <c r="Y41" i="14"/>
  <c r="X41" i="14"/>
  <c r="Q41" i="14"/>
  <c r="AA40" i="14"/>
  <c r="Z40" i="14"/>
  <c r="Y40" i="14"/>
  <c r="X40" i="14"/>
  <c r="Q40" i="14"/>
  <c r="AA39" i="14"/>
  <c r="Z39" i="14"/>
  <c r="Y39" i="14"/>
  <c r="X39" i="14"/>
  <c r="Q39" i="14"/>
  <c r="AA38" i="14"/>
  <c r="Z38" i="14"/>
  <c r="Y38" i="14"/>
  <c r="X38" i="14"/>
  <c r="Q38" i="14"/>
  <c r="AA37" i="14"/>
  <c r="Z37" i="14"/>
  <c r="Y37" i="14"/>
  <c r="X37" i="14"/>
  <c r="Q37" i="14"/>
  <c r="AA36" i="14"/>
  <c r="Z36" i="14"/>
  <c r="Y36" i="14"/>
  <c r="X36" i="14"/>
  <c r="Q36" i="14"/>
  <c r="AA35" i="14"/>
  <c r="Z35" i="14"/>
  <c r="Y35" i="14"/>
  <c r="X35" i="14"/>
  <c r="Q35" i="14"/>
  <c r="AA34" i="14"/>
  <c r="Z34" i="14"/>
  <c r="Y34" i="14"/>
  <c r="X34" i="14"/>
  <c r="Q34" i="14"/>
  <c r="AA33" i="14"/>
  <c r="Z33" i="14"/>
  <c r="Y33" i="14"/>
  <c r="X33" i="14"/>
  <c r="Q33" i="14"/>
  <c r="AA32" i="14"/>
  <c r="Z32" i="14"/>
  <c r="Y32" i="14"/>
  <c r="X32" i="14"/>
  <c r="Q32" i="14"/>
  <c r="AA31" i="14"/>
  <c r="Z31" i="14"/>
  <c r="Y31" i="14"/>
  <c r="X31" i="14"/>
  <c r="Q31" i="14"/>
  <c r="AA30" i="14"/>
  <c r="Z30" i="14"/>
  <c r="Y30" i="14"/>
  <c r="X30" i="14"/>
  <c r="Q30" i="14"/>
  <c r="AA29" i="14"/>
  <c r="Z29" i="14"/>
  <c r="Y29" i="14"/>
  <c r="X29" i="14"/>
  <c r="Q29" i="14"/>
  <c r="AA28" i="14"/>
  <c r="Z28" i="14"/>
  <c r="Y28" i="14"/>
  <c r="X28" i="14"/>
  <c r="Q28" i="14"/>
  <c r="AA27" i="14"/>
  <c r="Z27" i="14"/>
  <c r="Y27" i="14"/>
  <c r="X27" i="14"/>
  <c r="Q27" i="14"/>
  <c r="AA26" i="14"/>
  <c r="Z26" i="14"/>
  <c r="Y26" i="14"/>
  <c r="X26" i="14"/>
  <c r="Q26" i="14"/>
  <c r="AA25" i="14"/>
  <c r="Z25" i="14"/>
  <c r="Y25" i="14"/>
  <c r="X25" i="14"/>
  <c r="Q25" i="14"/>
  <c r="AA24" i="14"/>
  <c r="Z24" i="14"/>
  <c r="Y24" i="14"/>
  <c r="X24" i="14"/>
  <c r="Q24" i="14"/>
  <c r="AA23" i="14"/>
  <c r="Z23" i="14"/>
  <c r="Y23" i="14"/>
  <c r="X23" i="14"/>
  <c r="Q23" i="14"/>
  <c r="AA22" i="14"/>
  <c r="Z22" i="14"/>
  <c r="Y22" i="14"/>
  <c r="X22" i="14"/>
  <c r="Q22" i="14"/>
  <c r="AA21" i="14"/>
  <c r="Z21" i="14"/>
  <c r="Y21" i="14"/>
  <c r="X21" i="14"/>
  <c r="Q21" i="14"/>
  <c r="AA20" i="14"/>
  <c r="Z20" i="14"/>
  <c r="Y20" i="14"/>
  <c r="X20" i="14"/>
  <c r="Q20" i="14"/>
  <c r="AA19" i="14"/>
  <c r="Z19" i="14"/>
  <c r="Y19" i="14"/>
  <c r="X19" i="14"/>
  <c r="Q19" i="14"/>
  <c r="AA18" i="14"/>
  <c r="Z18" i="14"/>
  <c r="Y18" i="14"/>
  <c r="X18" i="14"/>
  <c r="Q18" i="14"/>
  <c r="AA16" i="14"/>
  <c r="Z16" i="14"/>
  <c r="Y16" i="14"/>
  <c r="X16" i="14"/>
  <c r="Q16" i="14"/>
  <c r="AA14" i="14"/>
  <c r="Z14" i="14"/>
  <c r="Y14" i="14"/>
  <c r="X14" i="14"/>
  <c r="Q14" i="14"/>
  <c r="AA11" i="14"/>
  <c r="Z11" i="14"/>
  <c r="Y11" i="14"/>
  <c r="X11" i="14"/>
  <c r="Q11" i="14"/>
  <c r="AA9" i="14"/>
  <c r="Z9" i="14"/>
  <c r="Y9" i="14"/>
  <c r="X9" i="14"/>
  <c r="Q9" i="14"/>
  <c r="AA7" i="14"/>
  <c r="Z7" i="14"/>
  <c r="Y7" i="14"/>
  <c r="X7" i="14"/>
  <c r="Q7" i="14"/>
  <c r="AA5" i="14"/>
  <c r="Z5" i="14"/>
  <c r="Y5" i="14"/>
  <c r="X5" i="14"/>
  <c r="Q5" i="14"/>
  <c r="AA2" i="14"/>
  <c r="Z2" i="14"/>
  <c r="Y2" i="14"/>
  <c r="X2" i="14"/>
  <c r="Q2" i="14"/>
  <c r="Z49" i="11"/>
  <c r="V49" i="11"/>
  <c r="U49" i="11"/>
  <c r="T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Y46" i="11"/>
  <c r="X46" i="11"/>
  <c r="W46" i="11"/>
  <c r="S46" i="11"/>
  <c r="R46" i="11"/>
  <c r="Q46" i="11"/>
  <c r="Y45" i="11"/>
  <c r="X45" i="11"/>
  <c r="W45" i="11"/>
  <c r="S45" i="11"/>
  <c r="R45" i="11"/>
  <c r="Q45" i="11"/>
  <c r="Y44" i="11"/>
  <c r="X44" i="11"/>
  <c r="W44" i="11"/>
  <c r="S44" i="11"/>
  <c r="R44" i="11"/>
  <c r="Q44" i="11"/>
  <c r="Y43" i="11"/>
  <c r="X43" i="11"/>
  <c r="W43" i="11"/>
  <c r="S43" i="11"/>
  <c r="R43" i="11"/>
  <c r="Q43" i="11"/>
  <c r="Y42" i="11"/>
  <c r="X42" i="11"/>
  <c r="W42" i="11"/>
  <c r="S42" i="11"/>
  <c r="R42" i="11"/>
  <c r="Q42" i="11"/>
  <c r="Y41" i="11"/>
  <c r="X41" i="11"/>
  <c r="W41" i="11"/>
  <c r="S41" i="11"/>
  <c r="R41" i="11"/>
  <c r="Q41" i="11"/>
  <c r="Y40" i="11"/>
  <c r="X40" i="11"/>
  <c r="W40" i="11"/>
  <c r="S40" i="11"/>
  <c r="R40" i="11"/>
  <c r="Q40" i="11"/>
  <c r="Y39" i="11"/>
  <c r="X39" i="11"/>
  <c r="W39" i="11"/>
  <c r="S39" i="11"/>
  <c r="R39" i="11"/>
  <c r="Q39" i="11"/>
  <c r="Y38" i="11"/>
  <c r="X38" i="11"/>
  <c r="W38" i="11"/>
  <c r="S38" i="11"/>
  <c r="R38" i="11"/>
  <c r="Q38" i="11"/>
  <c r="Y37" i="11"/>
  <c r="X37" i="11"/>
  <c r="W37" i="11"/>
  <c r="S37" i="11"/>
  <c r="R37" i="11"/>
  <c r="Q37" i="11"/>
  <c r="Y36" i="11"/>
  <c r="X36" i="11"/>
  <c r="W36" i="11"/>
  <c r="S36" i="11"/>
  <c r="R36" i="11"/>
  <c r="Q36" i="11"/>
  <c r="Y35" i="11"/>
  <c r="X35" i="11"/>
  <c r="W35" i="11"/>
  <c r="S35" i="11"/>
  <c r="R35" i="11"/>
  <c r="Q35" i="11"/>
  <c r="Y34" i="11"/>
  <c r="X34" i="11"/>
  <c r="W34" i="11"/>
  <c r="S34" i="11"/>
  <c r="R34" i="11"/>
  <c r="Q34" i="11"/>
  <c r="Y33" i="11"/>
  <c r="X33" i="11"/>
  <c r="W33" i="11"/>
  <c r="S33" i="11"/>
  <c r="R33" i="11"/>
  <c r="Q33" i="11"/>
  <c r="Y32" i="11"/>
  <c r="X32" i="11"/>
  <c r="W32" i="11"/>
  <c r="S32" i="11"/>
  <c r="R32" i="11"/>
  <c r="Q32" i="11"/>
  <c r="Y31" i="11"/>
  <c r="X31" i="11"/>
  <c r="W31" i="11"/>
  <c r="S31" i="11"/>
  <c r="R31" i="11"/>
  <c r="Q31" i="11"/>
  <c r="Y30" i="11"/>
  <c r="X30" i="11"/>
  <c r="W30" i="11"/>
  <c r="S30" i="11"/>
  <c r="R30" i="11"/>
  <c r="Q30" i="11"/>
  <c r="Y29" i="11"/>
  <c r="X29" i="11"/>
  <c r="W29" i="11"/>
  <c r="S29" i="11"/>
  <c r="R29" i="11"/>
  <c r="Q29" i="11"/>
  <c r="Y28" i="11"/>
  <c r="X28" i="11"/>
  <c r="W28" i="11"/>
  <c r="S28" i="11"/>
  <c r="R28" i="11"/>
  <c r="Q28" i="11"/>
  <c r="Y27" i="11"/>
  <c r="X27" i="11"/>
  <c r="W27" i="11"/>
  <c r="S27" i="11"/>
  <c r="R27" i="11"/>
  <c r="Q27" i="11"/>
  <c r="Y26" i="11"/>
  <c r="X26" i="11"/>
  <c r="W26" i="11"/>
  <c r="S26" i="11"/>
  <c r="R26" i="11"/>
  <c r="Q26" i="11"/>
  <c r="Y25" i="11"/>
  <c r="X25" i="11"/>
  <c r="W25" i="11"/>
  <c r="S25" i="11"/>
  <c r="R25" i="11"/>
  <c r="Q25" i="11"/>
  <c r="Y24" i="11"/>
  <c r="X24" i="11"/>
  <c r="W24" i="11"/>
  <c r="S24" i="11"/>
  <c r="R24" i="11"/>
  <c r="Q24" i="11"/>
  <c r="Y23" i="11"/>
  <c r="X23" i="11"/>
  <c r="W23" i="11"/>
  <c r="S23" i="11"/>
  <c r="R23" i="11"/>
  <c r="Q23" i="11"/>
  <c r="Y22" i="11"/>
  <c r="X22" i="11"/>
  <c r="W22" i="11"/>
  <c r="S22" i="11"/>
  <c r="R22" i="11"/>
  <c r="Q22" i="11"/>
  <c r="Y21" i="11"/>
  <c r="X21" i="11"/>
  <c r="W21" i="11"/>
  <c r="S21" i="11"/>
  <c r="R21" i="11"/>
  <c r="Q21" i="11"/>
  <c r="Y20" i="11"/>
  <c r="X20" i="11"/>
  <c r="W20" i="11"/>
  <c r="S20" i="11"/>
  <c r="R20" i="11"/>
  <c r="Q20" i="11"/>
  <c r="Y19" i="11"/>
  <c r="X19" i="11"/>
  <c r="W19" i="11"/>
  <c r="Y18" i="11"/>
  <c r="X18" i="11"/>
  <c r="W18" i="11"/>
  <c r="Y17" i="11"/>
  <c r="X17" i="11"/>
  <c r="W17" i="11"/>
  <c r="Y16" i="11"/>
  <c r="X16" i="11"/>
  <c r="W16" i="11"/>
  <c r="R16" i="11"/>
  <c r="Q16" i="11"/>
  <c r="Y15" i="11"/>
  <c r="X15" i="11"/>
  <c r="W15" i="11"/>
  <c r="Y14" i="11"/>
  <c r="X14" i="11"/>
  <c r="W14" i="11"/>
  <c r="Y13" i="11"/>
  <c r="X13" i="11"/>
  <c r="W13" i="11"/>
  <c r="R13" i="11"/>
  <c r="Q13" i="11"/>
  <c r="Y12" i="11"/>
  <c r="X12" i="11"/>
  <c r="W12" i="11"/>
  <c r="Y11" i="11"/>
  <c r="X11" i="11"/>
  <c r="W11" i="11"/>
  <c r="Y10" i="11"/>
  <c r="X10" i="11"/>
  <c r="W10" i="11"/>
  <c r="Y9" i="11"/>
  <c r="X9" i="11"/>
  <c r="W9" i="11"/>
  <c r="R9" i="11"/>
  <c r="Q9" i="11"/>
  <c r="Y8" i="11"/>
  <c r="X8" i="11"/>
  <c r="W8" i="11"/>
  <c r="R8" i="11"/>
  <c r="Q8" i="11"/>
  <c r="Y7" i="11"/>
  <c r="X7" i="11"/>
  <c r="W7" i="11"/>
  <c r="R7" i="11"/>
  <c r="Q7" i="11"/>
  <c r="Y6" i="11"/>
  <c r="X6" i="11"/>
  <c r="W6" i="11"/>
  <c r="R6" i="11"/>
  <c r="Q6" i="11"/>
  <c r="Y5" i="11"/>
  <c r="X5" i="11"/>
  <c r="W5" i="11"/>
  <c r="R5" i="11"/>
  <c r="Q5" i="11"/>
  <c r="Y4" i="11"/>
  <c r="X4" i="11"/>
  <c r="W4" i="11"/>
  <c r="Y3" i="11"/>
  <c r="X3" i="11"/>
  <c r="W3" i="11"/>
  <c r="R3" i="11"/>
  <c r="Q3" i="11"/>
  <c r="Y2" i="11"/>
  <c r="X2" i="11"/>
  <c r="W2" i="11"/>
  <c r="R2" i="11"/>
  <c r="Q2" i="11"/>
  <c r="Z49" i="9"/>
  <c r="V49" i="9"/>
  <c r="U49" i="9"/>
  <c r="T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S46" i="9"/>
  <c r="R46" i="9"/>
  <c r="Q46" i="9"/>
  <c r="Y45" i="9"/>
  <c r="X45" i="9"/>
  <c r="W45" i="9"/>
  <c r="S45" i="9"/>
  <c r="R45" i="9"/>
  <c r="Q45" i="9"/>
  <c r="Y44" i="9"/>
  <c r="X44" i="9"/>
  <c r="W44" i="9"/>
  <c r="S44" i="9"/>
  <c r="R44" i="9"/>
  <c r="Q44" i="9"/>
  <c r="Y43" i="9"/>
  <c r="X43" i="9"/>
  <c r="W43" i="9"/>
  <c r="S43" i="9"/>
  <c r="R43" i="9"/>
  <c r="Q43" i="9"/>
  <c r="Y42" i="9"/>
  <c r="X42" i="9"/>
  <c r="W42" i="9"/>
  <c r="S42" i="9"/>
  <c r="R42" i="9"/>
  <c r="Q42" i="9"/>
  <c r="Y41" i="9"/>
  <c r="X41" i="9"/>
  <c r="W41" i="9"/>
  <c r="S41" i="9"/>
  <c r="R41" i="9"/>
  <c r="Q41" i="9"/>
  <c r="Y40" i="9"/>
  <c r="X40" i="9"/>
  <c r="W40" i="9"/>
  <c r="S40" i="9"/>
  <c r="R40" i="9"/>
  <c r="Q40" i="9"/>
  <c r="Y39" i="9"/>
  <c r="X39" i="9"/>
  <c r="W39" i="9"/>
  <c r="S39" i="9"/>
  <c r="R39" i="9"/>
  <c r="Q39" i="9"/>
  <c r="Y38" i="9"/>
  <c r="X38" i="9"/>
  <c r="W38" i="9"/>
  <c r="S38" i="9"/>
  <c r="R38" i="9"/>
  <c r="Q38" i="9"/>
  <c r="Y37" i="9"/>
  <c r="X37" i="9"/>
  <c r="W37" i="9"/>
  <c r="S37" i="9"/>
  <c r="R37" i="9"/>
  <c r="Q37" i="9"/>
  <c r="Y36" i="9"/>
  <c r="X36" i="9"/>
  <c r="W36" i="9"/>
  <c r="S36" i="9"/>
  <c r="R36" i="9"/>
  <c r="Q36" i="9"/>
  <c r="Y35" i="9"/>
  <c r="X35" i="9"/>
  <c r="W35" i="9"/>
  <c r="S35" i="9"/>
  <c r="R35" i="9"/>
  <c r="Q35" i="9"/>
  <c r="Y34" i="9"/>
  <c r="X34" i="9"/>
  <c r="W34" i="9"/>
  <c r="S34" i="9"/>
  <c r="R34" i="9"/>
  <c r="Q34" i="9"/>
  <c r="Y33" i="9"/>
  <c r="X33" i="9"/>
  <c r="W33" i="9"/>
  <c r="S33" i="9"/>
  <c r="R33" i="9"/>
  <c r="Q33" i="9"/>
  <c r="Y32" i="9"/>
  <c r="X32" i="9"/>
  <c r="W32" i="9"/>
  <c r="S32" i="9"/>
  <c r="R32" i="9"/>
  <c r="Q32" i="9"/>
  <c r="Y31" i="9"/>
  <c r="X31" i="9"/>
  <c r="W31" i="9"/>
  <c r="S31" i="9"/>
  <c r="R31" i="9"/>
  <c r="Q31" i="9"/>
  <c r="Y30" i="9"/>
  <c r="X30" i="9"/>
  <c r="W30" i="9"/>
  <c r="S30" i="9"/>
  <c r="R30" i="9"/>
  <c r="Q30" i="9"/>
  <c r="Y29" i="9"/>
  <c r="X29" i="9"/>
  <c r="W29" i="9"/>
  <c r="S29" i="9"/>
  <c r="R29" i="9"/>
  <c r="Q29" i="9"/>
  <c r="Y28" i="9"/>
  <c r="X28" i="9"/>
  <c r="W28" i="9"/>
  <c r="S28" i="9"/>
  <c r="R28" i="9"/>
  <c r="Q28" i="9"/>
  <c r="Y27" i="9"/>
  <c r="X27" i="9"/>
  <c r="W27" i="9"/>
  <c r="S27" i="9"/>
  <c r="R27" i="9"/>
  <c r="Q27" i="9"/>
  <c r="Y26" i="9"/>
  <c r="X26" i="9"/>
  <c r="W26" i="9"/>
  <c r="S26" i="9"/>
  <c r="R26" i="9"/>
  <c r="Q26" i="9"/>
  <c r="Y25" i="9"/>
  <c r="X25" i="9"/>
  <c r="W25" i="9"/>
  <c r="S25" i="9"/>
  <c r="R25" i="9"/>
  <c r="Q25" i="9"/>
  <c r="Y24" i="9"/>
  <c r="X24" i="9"/>
  <c r="W24" i="9"/>
  <c r="S24" i="9"/>
  <c r="R24" i="9"/>
  <c r="Q24" i="9"/>
  <c r="Y23" i="9"/>
  <c r="X23" i="9"/>
  <c r="W23" i="9"/>
  <c r="S23" i="9"/>
  <c r="R23" i="9"/>
  <c r="Q23" i="9"/>
  <c r="Y22" i="9"/>
  <c r="X22" i="9"/>
  <c r="W22" i="9"/>
  <c r="S22" i="9"/>
  <c r="R22" i="9"/>
  <c r="Q22" i="9"/>
  <c r="Y21" i="9"/>
  <c r="X21" i="9"/>
  <c r="W21" i="9"/>
  <c r="S21" i="9"/>
  <c r="R21" i="9"/>
  <c r="Q21" i="9"/>
  <c r="Y20" i="9"/>
  <c r="X20" i="9"/>
  <c r="W20" i="9"/>
  <c r="S20" i="9"/>
  <c r="R20" i="9"/>
  <c r="Q20" i="9"/>
  <c r="Y19" i="9"/>
  <c r="X19" i="9"/>
  <c r="W19" i="9"/>
  <c r="R19" i="9"/>
  <c r="Q19" i="9"/>
  <c r="Y18" i="9"/>
  <c r="X18" i="9"/>
  <c r="W18" i="9"/>
  <c r="Y17" i="9"/>
  <c r="X17" i="9"/>
  <c r="W17" i="9"/>
  <c r="R17" i="9"/>
  <c r="Q17" i="9"/>
  <c r="Y16" i="9"/>
  <c r="X16" i="9"/>
  <c r="W16" i="9"/>
  <c r="R16" i="9"/>
  <c r="Q16" i="9"/>
  <c r="Y15" i="9"/>
  <c r="X15" i="9"/>
  <c r="W15" i="9"/>
  <c r="R15" i="9"/>
  <c r="Q15" i="9"/>
  <c r="Y14" i="9"/>
  <c r="X14" i="9"/>
  <c r="W14" i="9"/>
  <c r="R14" i="9"/>
  <c r="Q14" i="9"/>
  <c r="Y13" i="9"/>
  <c r="X13" i="9"/>
  <c r="W13" i="9"/>
  <c r="R13" i="9"/>
  <c r="Q13" i="9"/>
  <c r="Y12" i="9"/>
  <c r="X12" i="9"/>
  <c r="W12" i="9"/>
  <c r="Y11" i="9"/>
  <c r="X11" i="9"/>
  <c r="W11" i="9"/>
  <c r="R11" i="9"/>
  <c r="Q11" i="9"/>
  <c r="Y10" i="9"/>
  <c r="X10" i="9"/>
  <c r="W10" i="9"/>
  <c r="Y9" i="9"/>
  <c r="X9" i="9"/>
  <c r="W9" i="9"/>
  <c r="R9" i="9"/>
  <c r="Q9" i="9"/>
  <c r="Y8" i="9"/>
  <c r="X8" i="9"/>
  <c r="W8" i="9"/>
  <c r="R8" i="9"/>
  <c r="Q8" i="9"/>
  <c r="Y7" i="9"/>
  <c r="X7" i="9"/>
  <c r="W7" i="9"/>
  <c r="R7" i="9"/>
  <c r="Q7" i="9"/>
  <c r="Y6" i="9"/>
  <c r="X6" i="9"/>
  <c r="W6" i="9"/>
  <c r="Y5" i="9"/>
  <c r="X5" i="9"/>
  <c r="W5" i="9"/>
  <c r="R5" i="9"/>
  <c r="Q5" i="9"/>
  <c r="Y4" i="9"/>
  <c r="X4" i="9"/>
  <c r="W4" i="9"/>
  <c r="R4" i="9"/>
  <c r="Q4" i="9"/>
  <c r="Y3" i="9"/>
  <c r="X3" i="9"/>
  <c r="W3" i="9"/>
  <c r="R3" i="9"/>
  <c r="Q3" i="9"/>
  <c r="Y2" i="9"/>
  <c r="X2" i="9"/>
  <c r="W2" i="9"/>
  <c r="R2" i="9"/>
  <c r="Q2" i="9"/>
  <c r="I49" i="13"/>
  <c r="I47" i="13"/>
  <c r="Z49" i="8"/>
  <c r="V49" i="8"/>
  <c r="U49" i="8"/>
  <c r="T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Y46" i="8"/>
  <c r="X46" i="8"/>
  <c r="W46" i="8"/>
  <c r="S46" i="8"/>
  <c r="R46" i="8"/>
  <c r="Q46" i="8"/>
  <c r="Y45" i="8"/>
  <c r="X45" i="8"/>
  <c r="W45" i="8"/>
  <c r="S45" i="8"/>
  <c r="R45" i="8"/>
  <c r="Q45" i="8"/>
  <c r="Y44" i="8"/>
  <c r="X44" i="8"/>
  <c r="W44" i="8"/>
  <c r="S44" i="8"/>
  <c r="R44" i="8"/>
  <c r="Q44" i="8"/>
  <c r="Y43" i="8"/>
  <c r="X43" i="8"/>
  <c r="W43" i="8"/>
  <c r="S43" i="8"/>
  <c r="R43" i="8"/>
  <c r="Q43" i="8"/>
  <c r="Y42" i="8"/>
  <c r="X42" i="8"/>
  <c r="W42" i="8"/>
  <c r="S42" i="8"/>
  <c r="R42" i="8"/>
  <c r="Q42" i="8"/>
  <c r="Y41" i="8"/>
  <c r="X41" i="8"/>
  <c r="W41" i="8"/>
  <c r="S41" i="8"/>
  <c r="R41" i="8"/>
  <c r="Q41" i="8"/>
  <c r="Y40" i="8"/>
  <c r="X40" i="8"/>
  <c r="W40" i="8"/>
  <c r="S40" i="8"/>
  <c r="R40" i="8"/>
  <c r="Q40" i="8"/>
  <c r="Y39" i="8"/>
  <c r="X39" i="8"/>
  <c r="W39" i="8"/>
  <c r="S39" i="8"/>
  <c r="R39" i="8"/>
  <c r="Q39" i="8"/>
  <c r="Y38" i="8"/>
  <c r="X38" i="8"/>
  <c r="W38" i="8"/>
  <c r="S38" i="8"/>
  <c r="R38" i="8"/>
  <c r="Q38" i="8"/>
  <c r="Y37" i="8"/>
  <c r="X37" i="8"/>
  <c r="W37" i="8"/>
  <c r="S37" i="8"/>
  <c r="R37" i="8"/>
  <c r="Q37" i="8"/>
  <c r="Y36" i="8"/>
  <c r="X36" i="8"/>
  <c r="W36" i="8"/>
  <c r="S36" i="8"/>
  <c r="R36" i="8"/>
  <c r="Q36" i="8"/>
  <c r="Y35" i="8"/>
  <c r="X35" i="8"/>
  <c r="W35" i="8"/>
  <c r="S35" i="8"/>
  <c r="R35" i="8"/>
  <c r="Q35" i="8"/>
  <c r="Y34" i="8"/>
  <c r="X34" i="8"/>
  <c r="W34" i="8"/>
  <c r="S34" i="8"/>
  <c r="R34" i="8"/>
  <c r="Q34" i="8"/>
  <c r="Y33" i="8"/>
  <c r="X33" i="8"/>
  <c r="W33" i="8"/>
  <c r="S33" i="8"/>
  <c r="R33" i="8"/>
  <c r="Q33" i="8"/>
  <c r="Y32" i="8"/>
  <c r="X32" i="8"/>
  <c r="W32" i="8"/>
  <c r="S32" i="8"/>
  <c r="R32" i="8"/>
  <c r="Q32" i="8"/>
  <c r="Y31" i="8"/>
  <c r="X31" i="8"/>
  <c r="W31" i="8"/>
  <c r="S31" i="8"/>
  <c r="R31" i="8"/>
  <c r="Q31" i="8"/>
  <c r="Y30" i="8"/>
  <c r="X30" i="8"/>
  <c r="W30" i="8"/>
  <c r="S30" i="8"/>
  <c r="R30" i="8"/>
  <c r="Q30" i="8"/>
  <c r="Y29" i="8"/>
  <c r="X29" i="8"/>
  <c r="W29" i="8"/>
  <c r="S29" i="8"/>
  <c r="R29" i="8"/>
  <c r="Q29" i="8"/>
  <c r="Y28" i="8"/>
  <c r="X28" i="8"/>
  <c r="W28" i="8"/>
  <c r="S28" i="8"/>
  <c r="R28" i="8"/>
  <c r="Q28" i="8"/>
  <c r="Y27" i="8"/>
  <c r="X27" i="8"/>
  <c r="W27" i="8"/>
  <c r="S27" i="8"/>
  <c r="R27" i="8"/>
  <c r="Q27" i="8"/>
  <c r="Y26" i="8"/>
  <c r="X26" i="8"/>
  <c r="W26" i="8"/>
  <c r="S26" i="8"/>
  <c r="R26" i="8"/>
  <c r="Q26" i="8"/>
  <c r="Y25" i="8"/>
  <c r="X25" i="8"/>
  <c r="W25" i="8"/>
  <c r="S25" i="8"/>
  <c r="R25" i="8"/>
  <c r="Q25" i="8"/>
  <c r="Y24" i="8"/>
  <c r="X24" i="8"/>
  <c r="W24" i="8"/>
  <c r="S24" i="8"/>
  <c r="R24" i="8"/>
  <c r="Q24" i="8"/>
  <c r="Y23" i="8"/>
  <c r="X23" i="8"/>
  <c r="W23" i="8"/>
  <c r="S23" i="8"/>
  <c r="R23" i="8"/>
  <c r="Q23" i="8"/>
  <c r="Y22" i="8"/>
  <c r="X22" i="8"/>
  <c r="W22" i="8"/>
  <c r="S22" i="8"/>
  <c r="R22" i="8"/>
  <c r="Q22" i="8"/>
  <c r="Y21" i="8"/>
  <c r="X21" i="8"/>
  <c r="W21" i="8"/>
  <c r="S21" i="8"/>
  <c r="R21" i="8"/>
  <c r="Q21" i="8"/>
  <c r="Y20" i="8"/>
  <c r="X20" i="8"/>
  <c r="W20" i="8"/>
  <c r="S20" i="8"/>
  <c r="R20" i="8"/>
  <c r="Q20" i="8"/>
  <c r="Y19" i="8"/>
  <c r="X19" i="8"/>
  <c r="W19" i="8"/>
  <c r="R19" i="8"/>
  <c r="Q19" i="8"/>
  <c r="Y18" i="8"/>
  <c r="X18" i="8"/>
  <c r="W18" i="8"/>
  <c r="R18" i="8"/>
  <c r="Q18" i="8"/>
  <c r="Y17" i="8"/>
  <c r="X17" i="8"/>
  <c r="W17" i="8"/>
  <c r="R17" i="8"/>
  <c r="Q17" i="8"/>
  <c r="Y16" i="8"/>
  <c r="X16" i="8"/>
  <c r="W16" i="8"/>
  <c r="S16" i="8"/>
  <c r="R16" i="8"/>
  <c r="Q16" i="8"/>
  <c r="Y15" i="8"/>
  <c r="X15" i="8"/>
  <c r="W15" i="8"/>
  <c r="S15" i="8"/>
  <c r="R15" i="8"/>
  <c r="Q15" i="8"/>
  <c r="Y14" i="8"/>
  <c r="X14" i="8"/>
  <c r="W14" i="8"/>
  <c r="Y13" i="8"/>
  <c r="X13" i="8"/>
  <c r="W13" i="8"/>
  <c r="R13" i="8"/>
  <c r="Q13" i="8"/>
  <c r="Y12" i="8"/>
  <c r="X12" i="8"/>
  <c r="W12" i="8"/>
  <c r="Q12" i="8"/>
  <c r="Y11" i="8"/>
  <c r="X11" i="8"/>
  <c r="W11" i="8"/>
  <c r="R11" i="8"/>
  <c r="Q11" i="8"/>
  <c r="Y10" i="8"/>
  <c r="X10" i="8"/>
  <c r="W10" i="8"/>
  <c r="R10" i="8"/>
  <c r="Q10" i="8"/>
  <c r="Y9" i="8"/>
  <c r="X9" i="8"/>
  <c r="W9" i="8"/>
  <c r="R9" i="8"/>
  <c r="Q9" i="8"/>
  <c r="Y8" i="8"/>
  <c r="X8" i="8"/>
  <c r="W8" i="8"/>
  <c r="R8" i="8"/>
  <c r="Q8" i="8"/>
  <c r="Y7" i="8"/>
  <c r="X7" i="8"/>
  <c r="W7" i="8"/>
  <c r="Q7" i="8"/>
  <c r="Y6" i="8"/>
  <c r="X6" i="8"/>
  <c r="W6" i="8"/>
  <c r="S6" i="8"/>
  <c r="R6" i="8"/>
  <c r="Q6" i="8"/>
  <c r="Y5" i="8"/>
  <c r="X5" i="8"/>
  <c r="W5" i="8"/>
  <c r="Q5" i="8"/>
  <c r="Y4" i="8"/>
  <c r="X4" i="8"/>
  <c r="W4" i="8"/>
  <c r="R4" i="8"/>
  <c r="Q4" i="8"/>
  <c r="Y3" i="8"/>
  <c r="X3" i="8"/>
  <c r="W3" i="8"/>
  <c r="R3" i="8"/>
  <c r="Q3" i="8"/>
  <c r="Y2" i="8"/>
  <c r="X2" i="8"/>
  <c r="W2" i="8"/>
  <c r="R2" i="8"/>
  <c r="Q2" i="8"/>
  <c r="Z49" i="12"/>
  <c r="V49" i="12"/>
  <c r="U49" i="12"/>
  <c r="T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S46" i="12"/>
  <c r="R46" i="12"/>
  <c r="Q46" i="12"/>
  <c r="Y45" i="12"/>
  <c r="X45" i="12"/>
  <c r="W45" i="12"/>
  <c r="S45" i="12"/>
  <c r="R45" i="12"/>
  <c r="Q45" i="12"/>
  <c r="Y44" i="12"/>
  <c r="X44" i="12"/>
  <c r="W44" i="12"/>
  <c r="S44" i="12"/>
  <c r="R44" i="12"/>
  <c r="Q44" i="12"/>
  <c r="Y43" i="12"/>
  <c r="X43" i="12"/>
  <c r="W43" i="12"/>
  <c r="S43" i="12"/>
  <c r="R43" i="12"/>
  <c r="Q43" i="12"/>
  <c r="Y42" i="12"/>
  <c r="X42" i="12"/>
  <c r="W42" i="12"/>
  <c r="S42" i="12"/>
  <c r="R42" i="12"/>
  <c r="Q42" i="12"/>
  <c r="Y41" i="12"/>
  <c r="X41" i="12"/>
  <c r="W41" i="12"/>
  <c r="S41" i="12"/>
  <c r="R41" i="12"/>
  <c r="Q41" i="12"/>
  <c r="Y40" i="12"/>
  <c r="X40" i="12"/>
  <c r="W40" i="12"/>
  <c r="S40" i="12"/>
  <c r="R40" i="12"/>
  <c r="Q40" i="12"/>
  <c r="Y39" i="12"/>
  <c r="X39" i="12"/>
  <c r="W39" i="12"/>
  <c r="S39" i="12"/>
  <c r="R39" i="12"/>
  <c r="Q39" i="12"/>
  <c r="Y38" i="12"/>
  <c r="X38" i="12"/>
  <c r="W38" i="12"/>
  <c r="S38" i="12"/>
  <c r="R38" i="12"/>
  <c r="Q38" i="12"/>
  <c r="Y37" i="12"/>
  <c r="X37" i="12"/>
  <c r="W37" i="12"/>
  <c r="S37" i="12"/>
  <c r="R37" i="12"/>
  <c r="Q37" i="12"/>
  <c r="Y36" i="12"/>
  <c r="X36" i="12"/>
  <c r="W36" i="12"/>
  <c r="S36" i="12"/>
  <c r="R36" i="12"/>
  <c r="Q36" i="12"/>
  <c r="Y35" i="12"/>
  <c r="X35" i="12"/>
  <c r="W35" i="12"/>
  <c r="S35" i="12"/>
  <c r="R35" i="12"/>
  <c r="Q35" i="12"/>
  <c r="Y34" i="12"/>
  <c r="X34" i="12"/>
  <c r="W34" i="12"/>
  <c r="S34" i="12"/>
  <c r="R34" i="12"/>
  <c r="Q34" i="12"/>
  <c r="Y33" i="12"/>
  <c r="X33" i="12"/>
  <c r="W33" i="12"/>
  <c r="S33" i="12"/>
  <c r="R33" i="12"/>
  <c r="Q33" i="12"/>
  <c r="Y32" i="12"/>
  <c r="X32" i="12"/>
  <c r="W32" i="12"/>
  <c r="S32" i="12"/>
  <c r="R32" i="12"/>
  <c r="Q32" i="12"/>
  <c r="Y31" i="12"/>
  <c r="X31" i="12"/>
  <c r="W31" i="12"/>
  <c r="S31" i="12"/>
  <c r="R31" i="12"/>
  <c r="Q31" i="12"/>
  <c r="Y30" i="12"/>
  <c r="X30" i="12"/>
  <c r="W30" i="12"/>
  <c r="S30" i="12"/>
  <c r="R30" i="12"/>
  <c r="Q30" i="12"/>
  <c r="Y29" i="12"/>
  <c r="X29" i="12"/>
  <c r="W29" i="12"/>
  <c r="S29" i="12"/>
  <c r="R29" i="12"/>
  <c r="Q29" i="12"/>
  <c r="Y28" i="12"/>
  <c r="X28" i="12"/>
  <c r="W28" i="12"/>
  <c r="S28" i="12"/>
  <c r="R28" i="12"/>
  <c r="Q28" i="12"/>
  <c r="Y27" i="12"/>
  <c r="X27" i="12"/>
  <c r="W27" i="12"/>
  <c r="S27" i="12"/>
  <c r="R27" i="12"/>
  <c r="Q27" i="12"/>
  <c r="Y26" i="12"/>
  <c r="X26" i="12"/>
  <c r="W26" i="12"/>
  <c r="S26" i="12"/>
  <c r="R26" i="12"/>
  <c r="Q26" i="12"/>
  <c r="Y25" i="12"/>
  <c r="X25" i="12"/>
  <c r="W25" i="12"/>
  <c r="S25" i="12"/>
  <c r="R25" i="12"/>
  <c r="Q25" i="12"/>
  <c r="Y24" i="12"/>
  <c r="X24" i="12"/>
  <c r="W24" i="12"/>
  <c r="S24" i="12"/>
  <c r="R24" i="12"/>
  <c r="Q24" i="12"/>
  <c r="Y23" i="12"/>
  <c r="X23" i="12"/>
  <c r="W23" i="12"/>
  <c r="S23" i="12"/>
  <c r="R23" i="12"/>
  <c r="Q23" i="12"/>
  <c r="Y22" i="12"/>
  <c r="X22" i="12"/>
  <c r="W22" i="12"/>
  <c r="S22" i="12"/>
  <c r="R22" i="12"/>
  <c r="Q22" i="12"/>
  <c r="Y21" i="12"/>
  <c r="X21" i="12"/>
  <c r="W21" i="12"/>
  <c r="S21" i="12"/>
  <c r="R21" i="12"/>
  <c r="Q21" i="12"/>
  <c r="Y20" i="12"/>
  <c r="X20" i="12"/>
  <c r="W20" i="12"/>
  <c r="S20" i="12"/>
  <c r="R20" i="12"/>
  <c r="Q20" i="12"/>
  <c r="Y19" i="12"/>
  <c r="X19" i="12"/>
  <c r="W19" i="12"/>
  <c r="R19" i="12"/>
  <c r="Q19" i="12"/>
  <c r="Y18" i="12"/>
  <c r="X18" i="12"/>
  <c r="W18" i="12"/>
  <c r="R18" i="12"/>
  <c r="Q18" i="12"/>
  <c r="Y17" i="12"/>
  <c r="X17" i="12"/>
  <c r="W17" i="12"/>
  <c r="R17" i="12"/>
  <c r="Q17" i="12"/>
  <c r="Y16" i="12"/>
  <c r="X16" i="12"/>
  <c r="W16" i="12"/>
  <c r="Q16" i="12"/>
  <c r="Y15" i="12"/>
  <c r="X15" i="12"/>
  <c r="W15" i="12"/>
  <c r="S15" i="12"/>
  <c r="R15" i="12"/>
  <c r="Q15" i="12"/>
  <c r="Y14" i="12"/>
  <c r="X14" i="12"/>
  <c r="W14" i="12"/>
  <c r="R14" i="12"/>
  <c r="Q14" i="12"/>
  <c r="Y13" i="12"/>
  <c r="X13" i="12"/>
  <c r="W13" i="12"/>
  <c r="R13" i="12"/>
  <c r="Q13" i="12"/>
  <c r="Y12" i="12"/>
  <c r="X12" i="12"/>
  <c r="W12" i="12"/>
  <c r="R12" i="12"/>
  <c r="Q12" i="12"/>
  <c r="Y11" i="12"/>
  <c r="X11" i="12"/>
  <c r="W11" i="12"/>
  <c r="R11" i="12"/>
  <c r="Q11" i="12"/>
  <c r="Y10" i="12"/>
  <c r="X10" i="12"/>
  <c r="W10" i="12"/>
  <c r="R10" i="12"/>
  <c r="Q10" i="12"/>
  <c r="Y9" i="12"/>
  <c r="X9" i="12"/>
  <c r="W9" i="12"/>
  <c r="S9" i="12"/>
  <c r="R9" i="12"/>
  <c r="Q9" i="12"/>
  <c r="Y8" i="12"/>
  <c r="X8" i="12"/>
  <c r="W8" i="12"/>
  <c r="R8" i="12"/>
  <c r="Q8" i="12"/>
  <c r="Y7" i="12"/>
  <c r="X7" i="12"/>
  <c r="W7" i="12"/>
  <c r="S7" i="12"/>
  <c r="R7" i="12"/>
  <c r="Q7" i="12"/>
  <c r="Y6" i="12"/>
  <c r="X6" i="12"/>
  <c r="W6" i="12"/>
  <c r="R6" i="12"/>
  <c r="Q6" i="12"/>
  <c r="Y5" i="12"/>
  <c r="X5" i="12"/>
  <c r="W5" i="12"/>
  <c r="R5" i="12"/>
  <c r="Q5" i="12"/>
  <c r="Y4" i="12"/>
  <c r="X4" i="12"/>
  <c r="W4" i="12"/>
  <c r="R4" i="12"/>
  <c r="Q4" i="12"/>
  <c r="Y3" i="12"/>
  <c r="X3" i="12"/>
  <c r="W3" i="12"/>
  <c r="R3" i="12"/>
  <c r="Q3" i="12"/>
  <c r="Y2" i="12"/>
  <c r="X2" i="12"/>
  <c r="W2" i="12"/>
  <c r="R2" i="12"/>
  <c r="Q2" i="12"/>
  <c r="Z49" i="15"/>
  <c r="V49" i="15"/>
  <c r="U49" i="15"/>
  <c r="T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Y46" i="15"/>
  <c r="X46" i="15"/>
  <c r="W46" i="15"/>
  <c r="S46" i="15"/>
  <c r="R46" i="15"/>
  <c r="Q46" i="15"/>
  <c r="Y45" i="15"/>
  <c r="X45" i="15"/>
  <c r="W45" i="15"/>
  <c r="S45" i="15"/>
  <c r="R45" i="15"/>
  <c r="Q45" i="15"/>
  <c r="Y44" i="15"/>
  <c r="X44" i="15"/>
  <c r="W44" i="15"/>
  <c r="S44" i="15"/>
  <c r="R44" i="15"/>
  <c r="Q44" i="15"/>
  <c r="Y43" i="15"/>
  <c r="X43" i="15"/>
  <c r="W43" i="15"/>
  <c r="S43" i="15"/>
  <c r="R43" i="15"/>
  <c r="Q43" i="15"/>
  <c r="Y42" i="15"/>
  <c r="X42" i="15"/>
  <c r="W42" i="15"/>
  <c r="S42" i="15"/>
  <c r="R42" i="15"/>
  <c r="Q42" i="15"/>
  <c r="Y41" i="15"/>
  <c r="X41" i="15"/>
  <c r="W41" i="15"/>
  <c r="S41" i="15"/>
  <c r="R41" i="15"/>
  <c r="Q41" i="15"/>
  <c r="Y40" i="15"/>
  <c r="X40" i="15"/>
  <c r="W40" i="15"/>
  <c r="S40" i="15"/>
  <c r="R40" i="15"/>
  <c r="Q40" i="15"/>
  <c r="Y39" i="15"/>
  <c r="X39" i="15"/>
  <c r="W39" i="15"/>
  <c r="S39" i="15"/>
  <c r="R39" i="15"/>
  <c r="Q39" i="15"/>
  <c r="Y38" i="15"/>
  <c r="X38" i="15"/>
  <c r="W38" i="15"/>
  <c r="S38" i="15"/>
  <c r="R38" i="15"/>
  <c r="Q38" i="15"/>
  <c r="Y37" i="15"/>
  <c r="X37" i="15"/>
  <c r="W37" i="15"/>
  <c r="S37" i="15"/>
  <c r="R37" i="15"/>
  <c r="Q37" i="15"/>
  <c r="Y36" i="15"/>
  <c r="X36" i="15"/>
  <c r="W36" i="15"/>
  <c r="S36" i="15"/>
  <c r="R36" i="15"/>
  <c r="Q36" i="15"/>
  <c r="Y35" i="15"/>
  <c r="X35" i="15"/>
  <c r="W35" i="15"/>
  <c r="S35" i="15"/>
  <c r="R35" i="15"/>
  <c r="Q35" i="15"/>
  <c r="Y34" i="15"/>
  <c r="X34" i="15"/>
  <c r="W34" i="15"/>
  <c r="S34" i="15"/>
  <c r="R34" i="15"/>
  <c r="Q34" i="15"/>
  <c r="Y33" i="15"/>
  <c r="X33" i="15"/>
  <c r="W33" i="15"/>
  <c r="S33" i="15"/>
  <c r="R33" i="15"/>
  <c r="Q33" i="15"/>
  <c r="Y32" i="15"/>
  <c r="X32" i="15"/>
  <c r="W32" i="15"/>
  <c r="S32" i="15"/>
  <c r="R32" i="15"/>
  <c r="Q32" i="15"/>
  <c r="Y31" i="15"/>
  <c r="X31" i="15"/>
  <c r="W31" i="15"/>
  <c r="S31" i="15"/>
  <c r="R31" i="15"/>
  <c r="Q31" i="15"/>
  <c r="Y30" i="15"/>
  <c r="X30" i="15"/>
  <c r="W30" i="15"/>
  <c r="S30" i="15"/>
  <c r="R30" i="15"/>
  <c r="Q30" i="15"/>
  <c r="Y29" i="15"/>
  <c r="X29" i="15"/>
  <c r="W29" i="15"/>
  <c r="S29" i="15"/>
  <c r="R29" i="15"/>
  <c r="Q29" i="15"/>
  <c r="Y28" i="15"/>
  <c r="X28" i="15"/>
  <c r="W28" i="15"/>
  <c r="S28" i="15"/>
  <c r="R28" i="15"/>
  <c r="Q28" i="15"/>
  <c r="Y27" i="15"/>
  <c r="X27" i="15"/>
  <c r="W27" i="15"/>
  <c r="S27" i="15"/>
  <c r="R27" i="15"/>
  <c r="Q27" i="15"/>
  <c r="Y26" i="15"/>
  <c r="X26" i="15"/>
  <c r="W26" i="15"/>
  <c r="S26" i="15"/>
  <c r="R26" i="15"/>
  <c r="Q26" i="15"/>
  <c r="Y25" i="15"/>
  <c r="X25" i="15"/>
  <c r="W25" i="15"/>
  <c r="S25" i="15"/>
  <c r="R25" i="15"/>
  <c r="Q25" i="15"/>
  <c r="Y24" i="15"/>
  <c r="X24" i="15"/>
  <c r="W24" i="15"/>
  <c r="S24" i="15"/>
  <c r="R24" i="15"/>
  <c r="Q24" i="15"/>
  <c r="Y23" i="15"/>
  <c r="X23" i="15"/>
  <c r="W23" i="15"/>
  <c r="S23" i="15"/>
  <c r="R23" i="15"/>
  <c r="Q23" i="15"/>
  <c r="Y22" i="15"/>
  <c r="X22" i="15"/>
  <c r="W22" i="15"/>
  <c r="S22" i="15"/>
  <c r="R22" i="15"/>
  <c r="Q22" i="15"/>
  <c r="Y21" i="15"/>
  <c r="X21" i="15"/>
  <c r="W21" i="15"/>
  <c r="S21" i="15"/>
  <c r="R21" i="15"/>
  <c r="Q21" i="15"/>
  <c r="Y20" i="15"/>
  <c r="X20" i="15"/>
  <c r="W20" i="15"/>
  <c r="S20" i="15"/>
  <c r="R20" i="15"/>
  <c r="Q20" i="15"/>
  <c r="Y19" i="15"/>
  <c r="X19" i="15"/>
  <c r="W19" i="15"/>
  <c r="R19" i="15"/>
  <c r="Q19" i="15"/>
  <c r="Y18" i="15"/>
  <c r="X18" i="15"/>
  <c r="W18" i="15"/>
  <c r="R18" i="15"/>
  <c r="Q18" i="15"/>
  <c r="Y17" i="15"/>
  <c r="X17" i="15"/>
  <c r="W17" i="15"/>
  <c r="Q17" i="15"/>
  <c r="Y16" i="15"/>
  <c r="X16" i="15"/>
  <c r="W16" i="15"/>
  <c r="R16" i="15"/>
  <c r="Q16" i="15"/>
  <c r="Y15" i="15"/>
  <c r="X15" i="15"/>
  <c r="W15" i="15"/>
  <c r="Y14" i="15"/>
  <c r="X14" i="15"/>
  <c r="W14" i="15"/>
  <c r="R14" i="15"/>
  <c r="Q14" i="15"/>
  <c r="Y13" i="15"/>
  <c r="X13" i="15"/>
  <c r="W13" i="15"/>
  <c r="R13" i="15"/>
  <c r="Q13" i="15"/>
  <c r="Y12" i="15"/>
  <c r="X12" i="15"/>
  <c r="W12" i="15"/>
  <c r="R12" i="15"/>
  <c r="Q12" i="15"/>
  <c r="Y11" i="15"/>
  <c r="X11" i="15"/>
  <c r="W11" i="15"/>
  <c r="R11" i="15"/>
  <c r="Q11" i="15"/>
  <c r="Y10" i="15"/>
  <c r="X10" i="15"/>
  <c r="W10" i="15"/>
  <c r="R10" i="15"/>
  <c r="Q10" i="15"/>
  <c r="Y9" i="15"/>
  <c r="X9" i="15"/>
  <c r="W9" i="15"/>
  <c r="R9" i="15"/>
  <c r="Q9" i="15"/>
  <c r="Y8" i="15"/>
  <c r="X8" i="15"/>
  <c r="W8" i="15"/>
  <c r="Y7" i="15"/>
  <c r="X7" i="15"/>
  <c r="W7" i="15"/>
  <c r="R7" i="15"/>
  <c r="Q7" i="15"/>
  <c r="Y6" i="15"/>
  <c r="X6" i="15"/>
  <c r="W6" i="15"/>
  <c r="R6" i="15"/>
  <c r="Q6" i="15"/>
  <c r="Y5" i="15"/>
  <c r="X5" i="15"/>
  <c r="W5" i="15"/>
  <c r="Q5" i="15"/>
  <c r="Y4" i="15"/>
  <c r="X4" i="15"/>
  <c r="W4" i="15"/>
  <c r="R4" i="15"/>
  <c r="Q4" i="15"/>
  <c r="Y3" i="15"/>
  <c r="X3" i="15"/>
  <c r="W3" i="15"/>
  <c r="R3" i="15"/>
  <c r="Q3" i="15"/>
  <c r="Y2" i="15"/>
  <c r="X2" i="15"/>
  <c r="W2" i="15"/>
  <c r="Z49" i="6"/>
  <c r="V49" i="6"/>
  <c r="U49" i="6"/>
  <c r="T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S46" i="6"/>
  <c r="R46" i="6"/>
  <c r="Q46" i="6"/>
  <c r="Y45" i="6"/>
  <c r="X45" i="6"/>
  <c r="W45" i="6"/>
  <c r="S45" i="6"/>
  <c r="R45" i="6"/>
  <c r="Q45" i="6"/>
  <c r="Y44" i="6"/>
  <c r="X44" i="6"/>
  <c r="W44" i="6"/>
  <c r="S44" i="6"/>
  <c r="R44" i="6"/>
  <c r="Q44" i="6"/>
  <c r="Y43" i="6"/>
  <c r="X43" i="6"/>
  <c r="W43" i="6"/>
  <c r="S43" i="6"/>
  <c r="R43" i="6"/>
  <c r="Q43" i="6"/>
  <c r="Y42" i="6"/>
  <c r="X42" i="6"/>
  <c r="W42" i="6"/>
  <c r="S42" i="6"/>
  <c r="R42" i="6"/>
  <c r="Q42" i="6"/>
  <c r="Y41" i="6"/>
  <c r="X41" i="6"/>
  <c r="W41" i="6"/>
  <c r="S41" i="6"/>
  <c r="R41" i="6"/>
  <c r="Q41" i="6"/>
  <c r="Y40" i="6"/>
  <c r="X40" i="6"/>
  <c r="W40" i="6"/>
  <c r="S40" i="6"/>
  <c r="R40" i="6"/>
  <c r="Q40" i="6"/>
  <c r="Y39" i="6"/>
  <c r="X39" i="6"/>
  <c r="W39" i="6"/>
  <c r="S39" i="6"/>
  <c r="R39" i="6"/>
  <c r="Q39" i="6"/>
  <c r="Y38" i="6"/>
  <c r="X38" i="6"/>
  <c r="W38" i="6"/>
  <c r="S38" i="6"/>
  <c r="R38" i="6"/>
  <c r="Q38" i="6"/>
  <c r="Y37" i="6"/>
  <c r="X37" i="6"/>
  <c r="W37" i="6"/>
  <c r="S37" i="6"/>
  <c r="R37" i="6"/>
  <c r="Q37" i="6"/>
  <c r="Y36" i="6"/>
  <c r="X36" i="6"/>
  <c r="W36" i="6"/>
  <c r="S36" i="6"/>
  <c r="R36" i="6"/>
  <c r="Q36" i="6"/>
  <c r="Y35" i="6"/>
  <c r="X35" i="6"/>
  <c r="W35" i="6"/>
  <c r="S35" i="6"/>
  <c r="R35" i="6"/>
  <c r="Q35" i="6"/>
  <c r="Y34" i="6"/>
  <c r="X34" i="6"/>
  <c r="W34" i="6"/>
  <c r="S34" i="6"/>
  <c r="R34" i="6"/>
  <c r="Q34" i="6"/>
  <c r="Y33" i="6"/>
  <c r="X33" i="6"/>
  <c r="W33" i="6"/>
  <c r="S33" i="6"/>
  <c r="R33" i="6"/>
  <c r="Q33" i="6"/>
  <c r="Y32" i="6"/>
  <c r="X32" i="6"/>
  <c r="W32" i="6"/>
  <c r="S32" i="6"/>
  <c r="R32" i="6"/>
  <c r="Q32" i="6"/>
  <c r="Y31" i="6"/>
  <c r="X31" i="6"/>
  <c r="W31" i="6"/>
  <c r="S31" i="6"/>
  <c r="R31" i="6"/>
  <c r="Q31" i="6"/>
  <c r="Y30" i="6"/>
  <c r="X30" i="6"/>
  <c r="W30" i="6"/>
  <c r="S30" i="6"/>
  <c r="R30" i="6"/>
  <c r="Q30" i="6"/>
  <c r="Y29" i="6"/>
  <c r="X29" i="6"/>
  <c r="W29" i="6"/>
  <c r="S29" i="6"/>
  <c r="R29" i="6"/>
  <c r="Q29" i="6"/>
  <c r="Y28" i="6"/>
  <c r="X28" i="6"/>
  <c r="W28" i="6"/>
  <c r="S28" i="6"/>
  <c r="R28" i="6"/>
  <c r="Q28" i="6"/>
  <c r="Y27" i="6"/>
  <c r="X27" i="6"/>
  <c r="W27" i="6"/>
  <c r="S27" i="6"/>
  <c r="R27" i="6"/>
  <c r="Q27" i="6"/>
  <c r="Y26" i="6"/>
  <c r="X26" i="6"/>
  <c r="W26" i="6"/>
  <c r="S26" i="6"/>
  <c r="R26" i="6"/>
  <c r="Q26" i="6"/>
  <c r="Y25" i="6"/>
  <c r="X25" i="6"/>
  <c r="W25" i="6"/>
  <c r="S25" i="6"/>
  <c r="R25" i="6"/>
  <c r="Q25" i="6"/>
  <c r="Y24" i="6"/>
  <c r="X24" i="6"/>
  <c r="W24" i="6"/>
  <c r="S24" i="6"/>
  <c r="R24" i="6"/>
  <c r="Q24" i="6"/>
  <c r="Y23" i="6"/>
  <c r="X23" i="6"/>
  <c r="W23" i="6"/>
  <c r="S23" i="6"/>
  <c r="R23" i="6"/>
  <c r="Q23" i="6"/>
  <c r="Y22" i="6"/>
  <c r="X22" i="6"/>
  <c r="W22" i="6"/>
  <c r="S22" i="6"/>
  <c r="R22" i="6"/>
  <c r="Q22" i="6"/>
  <c r="Y21" i="6"/>
  <c r="X21" i="6"/>
  <c r="W21" i="6"/>
  <c r="S21" i="6"/>
  <c r="R21" i="6"/>
  <c r="Q21" i="6"/>
  <c r="Y20" i="6"/>
  <c r="X20" i="6"/>
  <c r="W20" i="6"/>
  <c r="S20" i="6"/>
  <c r="R20" i="6"/>
  <c r="Q20" i="6"/>
  <c r="Y19" i="6"/>
  <c r="X19" i="6"/>
  <c r="W19" i="6"/>
  <c r="S19" i="6"/>
  <c r="R19" i="6"/>
  <c r="Q19" i="6"/>
  <c r="Y18" i="6"/>
  <c r="X18" i="6"/>
  <c r="W18" i="6"/>
  <c r="R18" i="6"/>
  <c r="Q18" i="6"/>
  <c r="Y17" i="6"/>
  <c r="X17" i="6"/>
  <c r="W17" i="6"/>
  <c r="R17" i="6"/>
  <c r="Q17" i="6"/>
  <c r="Y16" i="6"/>
  <c r="X16" i="6"/>
  <c r="W16" i="6"/>
  <c r="R16" i="6"/>
  <c r="Q16" i="6"/>
  <c r="Y15" i="6"/>
  <c r="X15" i="6"/>
  <c r="W15" i="6"/>
  <c r="R15" i="6"/>
  <c r="Q15" i="6"/>
  <c r="Y14" i="6"/>
  <c r="X14" i="6"/>
  <c r="W14" i="6"/>
  <c r="R14" i="6"/>
  <c r="Q14" i="6"/>
  <c r="Y13" i="6"/>
  <c r="X13" i="6"/>
  <c r="W13" i="6"/>
  <c r="S13" i="6"/>
  <c r="R13" i="6"/>
  <c r="Q13" i="6"/>
  <c r="Y12" i="6"/>
  <c r="X12" i="6"/>
  <c r="W12" i="6"/>
  <c r="R12" i="6"/>
  <c r="Q12" i="6"/>
  <c r="Y11" i="6"/>
  <c r="X11" i="6"/>
  <c r="W11" i="6"/>
  <c r="R11" i="6"/>
  <c r="Q11" i="6"/>
  <c r="Y10" i="6"/>
  <c r="X10" i="6"/>
  <c r="W10" i="6"/>
  <c r="R10" i="6"/>
  <c r="Q10" i="6"/>
  <c r="Y9" i="6"/>
  <c r="X9" i="6"/>
  <c r="W9" i="6"/>
  <c r="R9" i="6"/>
  <c r="Q9" i="6"/>
  <c r="Y8" i="6"/>
  <c r="X8" i="6"/>
  <c r="W8" i="6"/>
  <c r="R8" i="6"/>
  <c r="Q8" i="6"/>
  <c r="Y7" i="6"/>
  <c r="X7" i="6"/>
  <c r="W7" i="6"/>
  <c r="R7" i="6"/>
  <c r="Q7" i="6"/>
  <c r="Y6" i="6"/>
  <c r="X6" i="6"/>
  <c r="W6" i="6"/>
  <c r="R6" i="6"/>
  <c r="Q6" i="6"/>
  <c r="Y5" i="6"/>
  <c r="X5" i="6"/>
  <c r="W5" i="6"/>
  <c r="S5" i="6"/>
  <c r="R5" i="6"/>
  <c r="Q5" i="6"/>
  <c r="Y4" i="6"/>
  <c r="X4" i="6"/>
  <c r="W4" i="6"/>
  <c r="R4" i="6"/>
  <c r="Q4" i="6"/>
  <c r="Y3" i="6"/>
  <c r="X3" i="6"/>
  <c r="W3" i="6"/>
  <c r="S3" i="6"/>
  <c r="R3" i="6"/>
  <c r="Q3" i="6"/>
  <c r="Y2" i="6"/>
  <c r="X2" i="6"/>
  <c r="W2" i="6"/>
  <c r="S2" i="6"/>
  <c r="R2" i="6"/>
  <c r="Q2" i="6"/>
  <c r="Z49" i="2"/>
  <c r="V49" i="2"/>
  <c r="U49" i="2"/>
  <c r="T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Y46" i="2"/>
  <c r="X46" i="2"/>
  <c r="W46" i="2"/>
  <c r="S46" i="2"/>
  <c r="R46" i="2"/>
  <c r="Q46" i="2"/>
  <c r="Y45" i="2"/>
  <c r="X45" i="2"/>
  <c r="W45" i="2"/>
  <c r="S45" i="2"/>
  <c r="R45" i="2"/>
  <c r="Q45" i="2"/>
  <c r="Y44" i="2"/>
  <c r="X44" i="2"/>
  <c r="W44" i="2"/>
  <c r="S44" i="2"/>
  <c r="R44" i="2"/>
  <c r="Q44" i="2"/>
  <c r="Y43" i="2"/>
  <c r="X43" i="2"/>
  <c r="W43" i="2"/>
  <c r="S43" i="2"/>
  <c r="R43" i="2"/>
  <c r="Q43" i="2"/>
  <c r="Y42" i="2"/>
  <c r="X42" i="2"/>
  <c r="W42" i="2"/>
  <c r="S42" i="2"/>
  <c r="R42" i="2"/>
  <c r="Q42" i="2"/>
  <c r="Y41" i="2"/>
  <c r="X41" i="2"/>
  <c r="W41" i="2"/>
  <c r="S41" i="2"/>
  <c r="R41" i="2"/>
  <c r="Q41" i="2"/>
  <c r="Y40" i="2"/>
  <c r="X40" i="2"/>
  <c r="W40" i="2"/>
  <c r="S40" i="2"/>
  <c r="R40" i="2"/>
  <c r="Q40" i="2"/>
  <c r="Y39" i="2"/>
  <c r="X39" i="2"/>
  <c r="W39" i="2"/>
  <c r="S39" i="2"/>
  <c r="R39" i="2"/>
  <c r="Q39" i="2"/>
  <c r="Y38" i="2"/>
  <c r="X38" i="2"/>
  <c r="W38" i="2"/>
  <c r="S38" i="2"/>
  <c r="R38" i="2"/>
  <c r="Q38" i="2"/>
  <c r="Y37" i="2"/>
  <c r="X37" i="2"/>
  <c r="W37" i="2"/>
  <c r="S37" i="2"/>
  <c r="R37" i="2"/>
  <c r="Q37" i="2"/>
  <c r="Y36" i="2"/>
  <c r="X36" i="2"/>
  <c r="W36" i="2"/>
  <c r="S36" i="2"/>
  <c r="R36" i="2"/>
  <c r="Q36" i="2"/>
  <c r="Y35" i="2"/>
  <c r="X35" i="2"/>
  <c r="W35" i="2"/>
  <c r="S35" i="2"/>
  <c r="R35" i="2"/>
  <c r="Q35" i="2"/>
  <c r="Y34" i="2"/>
  <c r="X34" i="2"/>
  <c r="W34" i="2"/>
  <c r="S34" i="2"/>
  <c r="R34" i="2"/>
  <c r="Q34" i="2"/>
  <c r="Y33" i="2"/>
  <c r="X33" i="2"/>
  <c r="W33" i="2"/>
  <c r="S33" i="2"/>
  <c r="R33" i="2"/>
  <c r="Q33" i="2"/>
  <c r="Y32" i="2"/>
  <c r="X32" i="2"/>
  <c r="W32" i="2"/>
  <c r="S32" i="2"/>
  <c r="R32" i="2"/>
  <c r="Q32" i="2"/>
  <c r="Y31" i="2"/>
  <c r="X31" i="2"/>
  <c r="W31" i="2"/>
  <c r="S31" i="2"/>
  <c r="R31" i="2"/>
  <c r="Q31" i="2"/>
  <c r="Y30" i="2"/>
  <c r="X30" i="2"/>
  <c r="W30" i="2"/>
  <c r="S30" i="2"/>
  <c r="R30" i="2"/>
  <c r="Q30" i="2"/>
  <c r="Y29" i="2"/>
  <c r="X29" i="2"/>
  <c r="W29" i="2"/>
  <c r="S29" i="2"/>
  <c r="R29" i="2"/>
  <c r="Q29" i="2"/>
  <c r="Y28" i="2"/>
  <c r="X28" i="2"/>
  <c r="W28" i="2"/>
  <c r="S28" i="2"/>
  <c r="R28" i="2"/>
  <c r="Q28" i="2"/>
  <c r="Y27" i="2"/>
  <c r="X27" i="2"/>
  <c r="W27" i="2"/>
  <c r="S27" i="2"/>
  <c r="R27" i="2"/>
  <c r="Q27" i="2"/>
  <c r="Y26" i="2"/>
  <c r="X26" i="2"/>
  <c r="W26" i="2"/>
  <c r="S26" i="2"/>
  <c r="R26" i="2"/>
  <c r="Q26" i="2"/>
  <c r="Y25" i="2"/>
  <c r="X25" i="2"/>
  <c r="W25" i="2"/>
  <c r="S25" i="2"/>
  <c r="R25" i="2"/>
  <c r="Q25" i="2"/>
  <c r="Y24" i="2"/>
  <c r="X24" i="2"/>
  <c r="W24" i="2"/>
  <c r="S24" i="2"/>
  <c r="R24" i="2"/>
  <c r="Q24" i="2"/>
  <c r="Y23" i="2"/>
  <c r="X23" i="2"/>
  <c r="W23" i="2"/>
  <c r="S23" i="2"/>
  <c r="R23" i="2"/>
  <c r="Q23" i="2"/>
  <c r="Y22" i="2"/>
  <c r="X22" i="2"/>
  <c r="W22" i="2"/>
  <c r="S22" i="2"/>
  <c r="R22" i="2"/>
  <c r="Q22" i="2"/>
  <c r="Y21" i="2"/>
  <c r="X21" i="2"/>
  <c r="W21" i="2"/>
  <c r="S21" i="2"/>
  <c r="R21" i="2"/>
  <c r="Q21" i="2"/>
  <c r="Y20" i="2"/>
  <c r="X20" i="2"/>
  <c r="W20" i="2"/>
  <c r="S20" i="2"/>
  <c r="R20" i="2"/>
  <c r="Q20" i="2"/>
  <c r="Y19" i="2"/>
  <c r="X19" i="2"/>
  <c r="W19" i="2"/>
  <c r="S19" i="2"/>
  <c r="R19" i="2"/>
  <c r="Q19" i="2"/>
  <c r="Y18" i="2"/>
  <c r="X18" i="2"/>
  <c r="W18" i="2"/>
  <c r="S18" i="2"/>
  <c r="R18" i="2"/>
  <c r="Q18" i="2"/>
  <c r="Y17" i="2"/>
  <c r="X17" i="2"/>
  <c r="W17" i="2"/>
  <c r="S17" i="2"/>
  <c r="R17" i="2"/>
  <c r="Q17" i="2"/>
  <c r="Y16" i="2"/>
  <c r="X16" i="2"/>
  <c r="W16" i="2"/>
  <c r="R16" i="2"/>
  <c r="Q16" i="2"/>
  <c r="Y15" i="2"/>
  <c r="X15" i="2"/>
  <c r="W15" i="2"/>
  <c r="R15" i="2"/>
  <c r="Q15" i="2"/>
  <c r="Y14" i="2"/>
  <c r="X14" i="2"/>
  <c r="W14" i="2"/>
  <c r="R14" i="2"/>
  <c r="Q14" i="2"/>
  <c r="Y13" i="2"/>
  <c r="X13" i="2"/>
  <c r="W13" i="2"/>
  <c r="S13" i="2"/>
  <c r="R13" i="2"/>
  <c r="Q13" i="2"/>
  <c r="Y12" i="2"/>
  <c r="X12" i="2"/>
  <c r="W12" i="2"/>
  <c r="S12" i="2"/>
  <c r="R12" i="2"/>
  <c r="Q12" i="2"/>
  <c r="Y11" i="2"/>
  <c r="X11" i="2"/>
  <c r="W11" i="2"/>
  <c r="R11" i="2"/>
  <c r="Q11" i="2"/>
  <c r="Y10" i="2"/>
  <c r="X10" i="2"/>
  <c r="W10" i="2"/>
  <c r="S10" i="2"/>
  <c r="R10" i="2"/>
  <c r="Q10" i="2"/>
  <c r="Y9" i="2"/>
  <c r="X9" i="2"/>
  <c r="W9" i="2"/>
  <c r="R9" i="2"/>
  <c r="Q9" i="2"/>
  <c r="Y8" i="2"/>
  <c r="X8" i="2"/>
  <c r="W8" i="2"/>
  <c r="R8" i="2"/>
  <c r="Q8" i="2"/>
  <c r="Y7" i="2"/>
  <c r="X7" i="2"/>
  <c r="W7" i="2"/>
  <c r="R7" i="2"/>
  <c r="Q7" i="2"/>
  <c r="Y6" i="2"/>
  <c r="X6" i="2"/>
  <c r="W6" i="2"/>
  <c r="R6" i="2"/>
  <c r="Q6" i="2"/>
  <c r="Y5" i="2"/>
  <c r="X5" i="2"/>
  <c r="W5" i="2"/>
  <c r="S5" i="2"/>
  <c r="R5" i="2"/>
  <c r="Q5" i="2"/>
  <c r="Y4" i="2"/>
  <c r="X4" i="2"/>
  <c r="W4" i="2"/>
  <c r="R4" i="2"/>
  <c r="Q4" i="2"/>
  <c r="Y3" i="2"/>
  <c r="X3" i="2"/>
  <c r="W3" i="2"/>
  <c r="R3" i="2"/>
  <c r="Q3" i="2"/>
  <c r="Y2" i="2"/>
  <c r="X2" i="2"/>
  <c r="W2" i="2"/>
  <c r="S2" i="2"/>
  <c r="R2" i="2"/>
  <c r="Q2" i="2"/>
  <c r="Z49" i="5"/>
  <c r="V49" i="5"/>
  <c r="U49" i="5"/>
  <c r="T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S46" i="5"/>
  <c r="R46" i="5"/>
  <c r="Q46" i="5"/>
  <c r="Y45" i="5"/>
  <c r="X45" i="5"/>
  <c r="W45" i="5"/>
  <c r="S45" i="5"/>
  <c r="R45" i="5"/>
  <c r="Q45" i="5"/>
  <c r="Y44" i="5"/>
  <c r="X44" i="5"/>
  <c r="W44" i="5"/>
  <c r="S44" i="5"/>
  <c r="R44" i="5"/>
  <c r="Q44" i="5"/>
  <c r="Y43" i="5"/>
  <c r="X43" i="5"/>
  <c r="W43" i="5"/>
  <c r="S43" i="5"/>
  <c r="R43" i="5"/>
  <c r="Q43" i="5"/>
  <c r="Y42" i="5"/>
  <c r="X42" i="5"/>
  <c r="W42" i="5"/>
  <c r="S42" i="5"/>
  <c r="R42" i="5"/>
  <c r="Q42" i="5"/>
  <c r="Y41" i="5"/>
  <c r="X41" i="5"/>
  <c r="W41" i="5"/>
  <c r="S41" i="5"/>
  <c r="R41" i="5"/>
  <c r="Q41" i="5"/>
  <c r="Y40" i="5"/>
  <c r="X40" i="5"/>
  <c r="W40" i="5"/>
  <c r="S40" i="5"/>
  <c r="R40" i="5"/>
  <c r="Q40" i="5"/>
  <c r="Y39" i="5"/>
  <c r="X39" i="5"/>
  <c r="W39" i="5"/>
  <c r="S39" i="5"/>
  <c r="R39" i="5"/>
  <c r="Q39" i="5"/>
  <c r="Y38" i="5"/>
  <c r="X38" i="5"/>
  <c r="W38" i="5"/>
  <c r="S38" i="5"/>
  <c r="R38" i="5"/>
  <c r="Q38" i="5"/>
  <c r="Y37" i="5"/>
  <c r="X37" i="5"/>
  <c r="W37" i="5"/>
  <c r="S37" i="5"/>
  <c r="R37" i="5"/>
  <c r="Q37" i="5"/>
  <c r="Y36" i="5"/>
  <c r="X36" i="5"/>
  <c r="W36" i="5"/>
  <c r="S36" i="5"/>
  <c r="R36" i="5"/>
  <c r="Q36" i="5"/>
  <c r="Y35" i="5"/>
  <c r="X35" i="5"/>
  <c r="W35" i="5"/>
  <c r="S35" i="5"/>
  <c r="R35" i="5"/>
  <c r="Q35" i="5"/>
  <c r="Y34" i="5"/>
  <c r="X34" i="5"/>
  <c r="W34" i="5"/>
  <c r="S34" i="5"/>
  <c r="R34" i="5"/>
  <c r="Q34" i="5"/>
  <c r="Y33" i="5"/>
  <c r="X33" i="5"/>
  <c r="W33" i="5"/>
  <c r="S33" i="5"/>
  <c r="R33" i="5"/>
  <c r="Q33" i="5"/>
  <c r="Y32" i="5"/>
  <c r="X32" i="5"/>
  <c r="W32" i="5"/>
  <c r="S32" i="5"/>
  <c r="R32" i="5"/>
  <c r="Q32" i="5"/>
  <c r="Y31" i="5"/>
  <c r="X31" i="5"/>
  <c r="W31" i="5"/>
  <c r="S31" i="5"/>
  <c r="R31" i="5"/>
  <c r="Q31" i="5"/>
  <c r="Y30" i="5"/>
  <c r="X30" i="5"/>
  <c r="W30" i="5"/>
  <c r="S30" i="5"/>
  <c r="R30" i="5"/>
  <c r="Q30" i="5"/>
  <c r="Y29" i="5"/>
  <c r="X29" i="5"/>
  <c r="W29" i="5"/>
  <c r="S29" i="5"/>
  <c r="R29" i="5"/>
  <c r="Q29" i="5"/>
  <c r="Y28" i="5"/>
  <c r="X28" i="5"/>
  <c r="W28" i="5"/>
  <c r="S28" i="5"/>
  <c r="R28" i="5"/>
  <c r="Q28" i="5"/>
  <c r="Y27" i="5"/>
  <c r="X27" i="5"/>
  <c r="W27" i="5"/>
  <c r="S27" i="5"/>
  <c r="R27" i="5"/>
  <c r="Q27" i="5"/>
  <c r="Y26" i="5"/>
  <c r="X26" i="5"/>
  <c r="W26" i="5"/>
  <c r="S26" i="5"/>
  <c r="R26" i="5"/>
  <c r="Q26" i="5"/>
  <c r="Y25" i="5"/>
  <c r="X25" i="5"/>
  <c r="W25" i="5"/>
  <c r="S25" i="5"/>
  <c r="R25" i="5"/>
  <c r="Q25" i="5"/>
  <c r="Y24" i="5"/>
  <c r="X24" i="5"/>
  <c r="W24" i="5"/>
  <c r="S24" i="5"/>
  <c r="R24" i="5"/>
  <c r="Q24" i="5"/>
  <c r="Y23" i="5"/>
  <c r="X23" i="5"/>
  <c r="W23" i="5"/>
  <c r="S23" i="5"/>
  <c r="R23" i="5"/>
  <c r="Q23" i="5"/>
  <c r="Y22" i="5"/>
  <c r="X22" i="5"/>
  <c r="W22" i="5"/>
  <c r="S22" i="5"/>
  <c r="R22" i="5"/>
  <c r="Q22" i="5"/>
  <c r="Y21" i="5"/>
  <c r="X21" i="5"/>
  <c r="W21" i="5"/>
  <c r="S21" i="5"/>
  <c r="R21" i="5"/>
  <c r="Q21" i="5"/>
  <c r="Y20" i="5"/>
  <c r="X20" i="5"/>
  <c r="W20" i="5"/>
  <c r="S20" i="5"/>
  <c r="R20" i="5"/>
  <c r="Q20" i="5"/>
  <c r="Y19" i="5"/>
  <c r="X19" i="5"/>
  <c r="W19" i="5"/>
  <c r="S19" i="5"/>
  <c r="R19" i="5"/>
  <c r="Q19" i="5"/>
  <c r="Y18" i="5"/>
  <c r="X18" i="5"/>
  <c r="W18" i="5"/>
  <c r="S18" i="5"/>
  <c r="R18" i="5"/>
  <c r="Q18" i="5"/>
  <c r="Y17" i="5"/>
  <c r="X17" i="5"/>
  <c r="W17" i="5"/>
  <c r="S17" i="5"/>
  <c r="R17" i="5"/>
  <c r="Q17" i="5"/>
  <c r="Y16" i="5"/>
  <c r="X16" i="5"/>
  <c r="W16" i="5"/>
  <c r="S16" i="5"/>
  <c r="R16" i="5"/>
  <c r="Q16" i="5"/>
  <c r="Y15" i="5"/>
  <c r="X15" i="5"/>
  <c r="W15" i="5"/>
  <c r="S15" i="5"/>
  <c r="R15" i="5"/>
  <c r="Q15" i="5"/>
  <c r="Y14" i="5"/>
  <c r="X14" i="5"/>
  <c r="W14" i="5"/>
  <c r="R14" i="5"/>
  <c r="Q14" i="5"/>
  <c r="Y13" i="5"/>
  <c r="X13" i="5"/>
  <c r="W13" i="5"/>
  <c r="R13" i="5"/>
  <c r="Q13" i="5"/>
  <c r="Y12" i="5"/>
  <c r="X12" i="5"/>
  <c r="W12" i="5"/>
  <c r="R12" i="5"/>
  <c r="Q12" i="5"/>
  <c r="Y11" i="5"/>
  <c r="X11" i="5"/>
  <c r="W11" i="5"/>
  <c r="S11" i="5"/>
  <c r="R11" i="5"/>
  <c r="Q11" i="5"/>
  <c r="Y10" i="5"/>
  <c r="X10" i="5"/>
  <c r="W10" i="5"/>
  <c r="S10" i="5"/>
  <c r="R10" i="5"/>
  <c r="Q10" i="5"/>
  <c r="Y9" i="5"/>
  <c r="X9" i="5"/>
  <c r="W9" i="5"/>
  <c r="S9" i="5"/>
  <c r="R9" i="5"/>
  <c r="Q9" i="5"/>
  <c r="Y8" i="5"/>
  <c r="X8" i="5"/>
  <c r="W8" i="5"/>
  <c r="Q8" i="5"/>
  <c r="Y7" i="5"/>
  <c r="X7" i="5"/>
  <c r="W7" i="5"/>
  <c r="S7" i="5"/>
  <c r="R7" i="5"/>
  <c r="Q7" i="5"/>
  <c r="Y6" i="5"/>
  <c r="X6" i="5"/>
  <c r="W6" i="5"/>
  <c r="S6" i="5"/>
  <c r="R6" i="5"/>
  <c r="Q6" i="5"/>
  <c r="Y5" i="5"/>
  <c r="X5" i="5"/>
  <c r="W5" i="5"/>
  <c r="S5" i="5"/>
  <c r="Q5" i="5"/>
  <c r="Y4" i="5"/>
  <c r="X4" i="5"/>
  <c r="W4" i="5"/>
  <c r="R4" i="5"/>
  <c r="Q4" i="5"/>
  <c r="Y3" i="5"/>
  <c r="X3" i="5"/>
  <c r="W3" i="5"/>
  <c r="S3" i="5"/>
  <c r="R3" i="5"/>
  <c r="Q3" i="5"/>
  <c r="Y2" i="5"/>
  <c r="X2" i="5"/>
  <c r="W2" i="5"/>
  <c r="S2" i="5"/>
  <c r="R2" i="5"/>
  <c r="Q2" i="5"/>
  <c r="Z49" i="4"/>
  <c r="V49" i="4"/>
  <c r="U49" i="4"/>
  <c r="T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Y46" i="4"/>
  <c r="X46" i="4"/>
  <c r="W46" i="4"/>
  <c r="S46" i="4"/>
  <c r="R46" i="4"/>
  <c r="Q46" i="4"/>
  <c r="Y45" i="4"/>
  <c r="X45" i="4"/>
  <c r="W45" i="4"/>
  <c r="S45" i="4"/>
  <c r="R45" i="4"/>
  <c r="Q45" i="4"/>
  <c r="Y44" i="4"/>
  <c r="X44" i="4"/>
  <c r="W44" i="4"/>
  <c r="S44" i="4"/>
  <c r="R44" i="4"/>
  <c r="Q44" i="4"/>
  <c r="Y43" i="4"/>
  <c r="X43" i="4"/>
  <c r="W43" i="4"/>
  <c r="S43" i="4"/>
  <c r="R43" i="4"/>
  <c r="Q43" i="4"/>
  <c r="Y42" i="4"/>
  <c r="X42" i="4"/>
  <c r="W42" i="4"/>
  <c r="S42" i="4"/>
  <c r="R42" i="4"/>
  <c r="Q42" i="4"/>
  <c r="Y41" i="4"/>
  <c r="X41" i="4"/>
  <c r="W41" i="4"/>
  <c r="S41" i="4"/>
  <c r="R41" i="4"/>
  <c r="Q41" i="4"/>
  <c r="Y40" i="4"/>
  <c r="X40" i="4"/>
  <c r="W40" i="4"/>
  <c r="S40" i="4"/>
  <c r="R40" i="4"/>
  <c r="Q40" i="4"/>
  <c r="Y39" i="4"/>
  <c r="X39" i="4"/>
  <c r="W39" i="4"/>
  <c r="S39" i="4"/>
  <c r="R39" i="4"/>
  <c r="Q39" i="4"/>
  <c r="Y38" i="4"/>
  <c r="X38" i="4"/>
  <c r="W38" i="4"/>
  <c r="S38" i="4"/>
  <c r="R38" i="4"/>
  <c r="Q38" i="4"/>
  <c r="Y37" i="4"/>
  <c r="X37" i="4"/>
  <c r="W37" i="4"/>
  <c r="S37" i="4"/>
  <c r="R37" i="4"/>
  <c r="Q37" i="4"/>
  <c r="Y36" i="4"/>
  <c r="X36" i="4"/>
  <c r="W36" i="4"/>
  <c r="S36" i="4"/>
  <c r="R36" i="4"/>
  <c r="Q36" i="4"/>
  <c r="Y35" i="4"/>
  <c r="X35" i="4"/>
  <c r="W35" i="4"/>
  <c r="S35" i="4"/>
  <c r="R35" i="4"/>
  <c r="Q35" i="4"/>
  <c r="Y34" i="4"/>
  <c r="X34" i="4"/>
  <c r="W34" i="4"/>
  <c r="S34" i="4"/>
  <c r="R34" i="4"/>
  <c r="Q34" i="4"/>
  <c r="Y33" i="4"/>
  <c r="X33" i="4"/>
  <c r="W33" i="4"/>
  <c r="S33" i="4"/>
  <c r="R33" i="4"/>
  <c r="Q33" i="4"/>
  <c r="Y32" i="4"/>
  <c r="X32" i="4"/>
  <c r="W32" i="4"/>
  <c r="S32" i="4"/>
  <c r="R32" i="4"/>
  <c r="Q32" i="4"/>
  <c r="Y31" i="4"/>
  <c r="X31" i="4"/>
  <c r="W31" i="4"/>
  <c r="S31" i="4"/>
  <c r="R31" i="4"/>
  <c r="Q31" i="4"/>
  <c r="Y30" i="4"/>
  <c r="X30" i="4"/>
  <c r="W30" i="4"/>
  <c r="S30" i="4"/>
  <c r="R30" i="4"/>
  <c r="Q30" i="4"/>
  <c r="Y29" i="4"/>
  <c r="X29" i="4"/>
  <c r="W29" i="4"/>
  <c r="S29" i="4"/>
  <c r="R29" i="4"/>
  <c r="Q29" i="4"/>
  <c r="Y28" i="4"/>
  <c r="X28" i="4"/>
  <c r="W28" i="4"/>
  <c r="S28" i="4"/>
  <c r="R28" i="4"/>
  <c r="Q28" i="4"/>
  <c r="Y27" i="4"/>
  <c r="X27" i="4"/>
  <c r="W27" i="4"/>
  <c r="S27" i="4"/>
  <c r="R27" i="4"/>
  <c r="Q27" i="4"/>
  <c r="Y26" i="4"/>
  <c r="X26" i="4"/>
  <c r="W26" i="4"/>
  <c r="S26" i="4"/>
  <c r="R26" i="4"/>
  <c r="Q26" i="4"/>
  <c r="Y25" i="4"/>
  <c r="X25" i="4"/>
  <c r="W25" i="4"/>
  <c r="S25" i="4"/>
  <c r="R25" i="4"/>
  <c r="Q25" i="4"/>
  <c r="Y24" i="4"/>
  <c r="X24" i="4"/>
  <c r="W24" i="4"/>
  <c r="S24" i="4"/>
  <c r="R24" i="4"/>
  <c r="Q24" i="4"/>
  <c r="Y23" i="4"/>
  <c r="X23" i="4"/>
  <c r="W23" i="4"/>
  <c r="S23" i="4"/>
  <c r="R23" i="4"/>
  <c r="Q23" i="4"/>
  <c r="Y22" i="4"/>
  <c r="X22" i="4"/>
  <c r="W22" i="4"/>
  <c r="S22" i="4"/>
  <c r="R22" i="4"/>
  <c r="Q22" i="4"/>
  <c r="Y21" i="4"/>
  <c r="X21" i="4"/>
  <c r="W21" i="4"/>
  <c r="S21" i="4"/>
  <c r="R21" i="4"/>
  <c r="Q21" i="4"/>
  <c r="Y20" i="4"/>
  <c r="X20" i="4"/>
  <c r="W20" i="4"/>
  <c r="S20" i="4"/>
  <c r="R20" i="4"/>
  <c r="Q20" i="4"/>
  <c r="Y19" i="4"/>
  <c r="X19" i="4"/>
  <c r="W19" i="4"/>
  <c r="R19" i="4"/>
  <c r="Q19" i="4"/>
  <c r="Y18" i="4"/>
  <c r="X18" i="4"/>
  <c r="W18" i="4"/>
  <c r="R18" i="4"/>
  <c r="Q18" i="4"/>
  <c r="Y17" i="4"/>
  <c r="X17" i="4"/>
  <c r="W17" i="4"/>
  <c r="R17" i="4"/>
  <c r="Q17" i="4"/>
  <c r="Y16" i="4"/>
  <c r="X16" i="4"/>
  <c r="W16" i="4"/>
  <c r="R16" i="4"/>
  <c r="Q16" i="4"/>
  <c r="Y15" i="4"/>
  <c r="X15" i="4"/>
  <c r="W15" i="4"/>
  <c r="R15" i="4"/>
  <c r="Q15" i="4"/>
  <c r="Y14" i="4"/>
  <c r="X14" i="4"/>
  <c r="W14" i="4"/>
  <c r="R14" i="4"/>
  <c r="Q14" i="4"/>
  <c r="Y13" i="4"/>
  <c r="X13" i="4"/>
  <c r="W13" i="4"/>
  <c r="S13" i="4"/>
  <c r="R13" i="4"/>
  <c r="Q13" i="4"/>
  <c r="Y12" i="4"/>
  <c r="X12" i="4"/>
  <c r="W12" i="4"/>
  <c r="S12" i="4"/>
  <c r="R12" i="4"/>
  <c r="Q12" i="4"/>
  <c r="Y11" i="4"/>
  <c r="X11" i="4"/>
  <c r="W11" i="4"/>
  <c r="R11" i="4"/>
  <c r="Q11" i="4"/>
  <c r="Y10" i="4"/>
  <c r="X10" i="4"/>
  <c r="W10" i="4"/>
  <c r="S10" i="4"/>
  <c r="R10" i="4"/>
  <c r="Q10" i="4"/>
  <c r="Y9" i="4"/>
  <c r="X9" i="4"/>
  <c r="W9" i="4"/>
  <c r="S9" i="4"/>
  <c r="R9" i="4"/>
  <c r="Q9" i="4"/>
  <c r="Y8" i="4"/>
  <c r="X8" i="4"/>
  <c r="W8" i="4"/>
  <c r="S8" i="4"/>
  <c r="R8" i="4"/>
  <c r="Q8" i="4"/>
  <c r="Y7" i="4"/>
  <c r="X7" i="4"/>
  <c r="W7" i="4"/>
  <c r="S7" i="4"/>
  <c r="R7" i="4"/>
  <c r="Q7" i="4"/>
  <c r="Y6" i="4"/>
  <c r="X6" i="4"/>
  <c r="W6" i="4"/>
  <c r="R6" i="4"/>
  <c r="Q6" i="4"/>
  <c r="Y5" i="4"/>
  <c r="X5" i="4"/>
  <c r="W5" i="4"/>
  <c r="R5" i="4"/>
  <c r="Q5" i="4"/>
  <c r="Y4" i="4"/>
  <c r="X4" i="4"/>
  <c r="W4" i="4"/>
  <c r="R4" i="4"/>
  <c r="Q4" i="4"/>
  <c r="Y3" i="4"/>
  <c r="X3" i="4"/>
  <c r="W3" i="4"/>
  <c r="R3" i="4"/>
  <c r="Q3" i="4"/>
  <c r="Y2" i="4"/>
  <c r="X2" i="4"/>
  <c r="W2" i="4"/>
  <c r="R2" i="4"/>
  <c r="Q2" i="4"/>
  <c r="Z49" i="3"/>
  <c r="V49" i="3"/>
  <c r="U49" i="3"/>
  <c r="T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Y46" i="3"/>
  <c r="X46" i="3"/>
  <c r="W46" i="3"/>
  <c r="S46" i="3"/>
  <c r="R46" i="3"/>
  <c r="Q46" i="3"/>
  <c r="Y45" i="3"/>
  <c r="X45" i="3"/>
  <c r="W45" i="3"/>
  <c r="S45" i="3"/>
  <c r="R45" i="3"/>
  <c r="Q45" i="3"/>
  <c r="Y44" i="3"/>
  <c r="X44" i="3"/>
  <c r="W44" i="3"/>
  <c r="S44" i="3"/>
  <c r="R44" i="3"/>
  <c r="Q44" i="3"/>
  <c r="Y43" i="3"/>
  <c r="X43" i="3"/>
  <c r="W43" i="3"/>
  <c r="S43" i="3"/>
  <c r="R43" i="3"/>
  <c r="Q43" i="3"/>
  <c r="Y42" i="3"/>
  <c r="X42" i="3"/>
  <c r="W42" i="3"/>
  <c r="S42" i="3"/>
  <c r="R42" i="3"/>
  <c r="Q42" i="3"/>
  <c r="Y41" i="3"/>
  <c r="X41" i="3"/>
  <c r="W41" i="3"/>
  <c r="S41" i="3"/>
  <c r="R41" i="3"/>
  <c r="Q41" i="3"/>
  <c r="Y40" i="3"/>
  <c r="X40" i="3"/>
  <c r="W40" i="3"/>
  <c r="S40" i="3"/>
  <c r="R40" i="3"/>
  <c r="Q40" i="3"/>
  <c r="Y39" i="3"/>
  <c r="X39" i="3"/>
  <c r="W39" i="3"/>
  <c r="S39" i="3"/>
  <c r="R39" i="3"/>
  <c r="Q39" i="3"/>
  <c r="Y38" i="3"/>
  <c r="X38" i="3"/>
  <c r="W38" i="3"/>
  <c r="S38" i="3"/>
  <c r="R38" i="3"/>
  <c r="Q38" i="3"/>
  <c r="Y37" i="3"/>
  <c r="X37" i="3"/>
  <c r="W37" i="3"/>
  <c r="S37" i="3"/>
  <c r="R37" i="3"/>
  <c r="Q37" i="3"/>
  <c r="Y36" i="3"/>
  <c r="X36" i="3"/>
  <c r="W36" i="3"/>
  <c r="S36" i="3"/>
  <c r="R36" i="3"/>
  <c r="Q36" i="3"/>
  <c r="Y35" i="3"/>
  <c r="X35" i="3"/>
  <c r="W35" i="3"/>
  <c r="S35" i="3"/>
  <c r="R35" i="3"/>
  <c r="Q35" i="3"/>
  <c r="Y34" i="3"/>
  <c r="X34" i="3"/>
  <c r="W34" i="3"/>
  <c r="S34" i="3"/>
  <c r="R34" i="3"/>
  <c r="Q34" i="3"/>
  <c r="Y33" i="3"/>
  <c r="X33" i="3"/>
  <c r="W33" i="3"/>
  <c r="S33" i="3"/>
  <c r="R33" i="3"/>
  <c r="Q33" i="3"/>
  <c r="Y32" i="3"/>
  <c r="X32" i="3"/>
  <c r="W32" i="3"/>
  <c r="S32" i="3"/>
  <c r="R32" i="3"/>
  <c r="Q32" i="3"/>
  <c r="Y31" i="3"/>
  <c r="X31" i="3"/>
  <c r="W31" i="3"/>
  <c r="S31" i="3"/>
  <c r="R31" i="3"/>
  <c r="Q31" i="3"/>
  <c r="Y30" i="3"/>
  <c r="X30" i="3"/>
  <c r="W30" i="3"/>
  <c r="S30" i="3"/>
  <c r="R30" i="3"/>
  <c r="Q30" i="3"/>
  <c r="Y29" i="3"/>
  <c r="X29" i="3"/>
  <c r="W29" i="3"/>
  <c r="S29" i="3"/>
  <c r="R29" i="3"/>
  <c r="Q29" i="3"/>
  <c r="Y28" i="3"/>
  <c r="X28" i="3"/>
  <c r="W28" i="3"/>
  <c r="S28" i="3"/>
  <c r="R28" i="3"/>
  <c r="Q28" i="3"/>
  <c r="Y27" i="3"/>
  <c r="X27" i="3"/>
  <c r="W27" i="3"/>
  <c r="S27" i="3"/>
  <c r="R27" i="3"/>
  <c r="Q27" i="3"/>
  <c r="Y26" i="3"/>
  <c r="X26" i="3"/>
  <c r="W26" i="3"/>
  <c r="S26" i="3"/>
  <c r="R26" i="3"/>
  <c r="Q26" i="3"/>
  <c r="Y25" i="3"/>
  <c r="X25" i="3"/>
  <c r="W25" i="3"/>
  <c r="S25" i="3"/>
  <c r="R25" i="3"/>
  <c r="Q25" i="3"/>
  <c r="Y24" i="3"/>
  <c r="X24" i="3"/>
  <c r="W24" i="3"/>
  <c r="S24" i="3"/>
  <c r="R24" i="3"/>
  <c r="Q24" i="3"/>
  <c r="Y23" i="3"/>
  <c r="X23" i="3"/>
  <c r="W23" i="3"/>
  <c r="S23" i="3"/>
  <c r="R23" i="3"/>
  <c r="Q23" i="3"/>
  <c r="Y22" i="3"/>
  <c r="X22" i="3"/>
  <c r="W22" i="3"/>
  <c r="S22" i="3"/>
  <c r="R22" i="3"/>
  <c r="Q22" i="3"/>
  <c r="Y21" i="3"/>
  <c r="X21" i="3"/>
  <c r="W21" i="3"/>
  <c r="S21" i="3"/>
  <c r="R21" i="3"/>
  <c r="Q21" i="3"/>
  <c r="Y20" i="3"/>
  <c r="X20" i="3"/>
  <c r="W20" i="3"/>
  <c r="S20" i="3"/>
  <c r="R20" i="3"/>
  <c r="Q20" i="3"/>
  <c r="Y19" i="3"/>
  <c r="X19" i="3"/>
  <c r="W19" i="3"/>
  <c r="R19" i="3"/>
  <c r="Q19" i="3"/>
  <c r="Y18" i="3"/>
  <c r="X18" i="3"/>
  <c r="W18" i="3"/>
  <c r="R18" i="3"/>
  <c r="Q18" i="3"/>
  <c r="Y17" i="3"/>
  <c r="X17" i="3"/>
  <c r="W17" i="3"/>
  <c r="S17" i="3"/>
  <c r="R17" i="3"/>
  <c r="Q17" i="3"/>
  <c r="Y16" i="3"/>
  <c r="X16" i="3"/>
  <c r="W16" i="3"/>
  <c r="S16" i="3"/>
  <c r="R16" i="3"/>
  <c r="Q16" i="3"/>
  <c r="Y15" i="3"/>
  <c r="X15" i="3"/>
  <c r="W15" i="3"/>
  <c r="R15" i="3"/>
  <c r="Q15" i="3"/>
  <c r="Y14" i="3"/>
  <c r="X14" i="3"/>
  <c r="W14" i="3"/>
  <c r="R14" i="3"/>
  <c r="Q14" i="3"/>
  <c r="Y13" i="3"/>
  <c r="X13" i="3"/>
  <c r="W13" i="3"/>
  <c r="R13" i="3"/>
  <c r="Q13" i="3"/>
  <c r="Y12" i="3"/>
  <c r="X12" i="3"/>
  <c r="W12" i="3"/>
  <c r="R12" i="3"/>
  <c r="Q12" i="3"/>
  <c r="Y11" i="3"/>
  <c r="X11" i="3"/>
  <c r="W11" i="3"/>
  <c r="R11" i="3"/>
  <c r="Q11" i="3"/>
  <c r="Y10" i="3"/>
  <c r="X10" i="3"/>
  <c r="W10" i="3"/>
  <c r="R10" i="3"/>
  <c r="Q10" i="3"/>
  <c r="Y9" i="3"/>
  <c r="X9" i="3"/>
  <c r="W9" i="3"/>
  <c r="R9" i="3"/>
  <c r="Q9" i="3"/>
  <c r="Y8" i="3"/>
  <c r="X8" i="3"/>
  <c r="W8" i="3"/>
  <c r="R8" i="3"/>
  <c r="Q8" i="3"/>
  <c r="Y7" i="3"/>
  <c r="X7" i="3"/>
  <c r="W7" i="3"/>
  <c r="R7" i="3"/>
  <c r="Q7" i="3"/>
  <c r="Y6" i="3"/>
  <c r="X6" i="3"/>
  <c r="W6" i="3"/>
  <c r="S6" i="3"/>
  <c r="R6" i="3"/>
  <c r="Q6" i="3"/>
  <c r="Y5" i="3"/>
  <c r="X5" i="3"/>
  <c r="W5" i="3"/>
  <c r="R5" i="3"/>
  <c r="Q5" i="3"/>
  <c r="Y4" i="3"/>
  <c r="X4" i="3"/>
  <c r="W4" i="3"/>
  <c r="R4" i="3"/>
  <c r="Q4" i="3"/>
  <c r="Y3" i="3"/>
  <c r="X3" i="3"/>
  <c r="W3" i="3"/>
  <c r="R3" i="3"/>
  <c r="Q3" i="3"/>
  <c r="Y2" i="3"/>
  <c r="X2" i="3"/>
  <c r="W2" i="3"/>
  <c r="R2" i="3"/>
  <c r="Q2" i="3"/>
  <c r="Z49" i="10"/>
  <c r="V49" i="10"/>
  <c r="U49" i="10"/>
  <c r="T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Y46" i="10"/>
  <c r="X46" i="10"/>
  <c r="W46" i="10"/>
  <c r="S46" i="10"/>
  <c r="R46" i="10"/>
  <c r="Q46" i="10"/>
  <c r="Y45" i="10"/>
  <c r="X45" i="10"/>
  <c r="W45" i="10"/>
  <c r="S45" i="10"/>
  <c r="R45" i="10"/>
  <c r="Q45" i="10"/>
  <c r="Y44" i="10"/>
  <c r="X44" i="10"/>
  <c r="W44" i="10"/>
  <c r="S44" i="10"/>
  <c r="R44" i="10"/>
  <c r="Q44" i="10"/>
  <c r="Y43" i="10"/>
  <c r="X43" i="10"/>
  <c r="W43" i="10"/>
  <c r="S43" i="10"/>
  <c r="R43" i="10"/>
  <c r="Q43" i="10"/>
  <c r="Y42" i="10"/>
  <c r="X42" i="10"/>
  <c r="W42" i="10"/>
  <c r="S42" i="10"/>
  <c r="R42" i="10"/>
  <c r="Q42" i="10"/>
  <c r="Y41" i="10"/>
  <c r="X41" i="10"/>
  <c r="W41" i="10"/>
  <c r="S41" i="10"/>
  <c r="R41" i="10"/>
  <c r="Q41" i="10"/>
  <c r="Y40" i="10"/>
  <c r="X40" i="10"/>
  <c r="W40" i="10"/>
  <c r="S40" i="10"/>
  <c r="R40" i="10"/>
  <c r="Q40" i="10"/>
  <c r="Y39" i="10"/>
  <c r="X39" i="10"/>
  <c r="W39" i="10"/>
  <c r="S39" i="10"/>
  <c r="R39" i="10"/>
  <c r="Q39" i="10"/>
  <c r="Y38" i="10"/>
  <c r="X38" i="10"/>
  <c r="W38" i="10"/>
  <c r="S38" i="10"/>
  <c r="R38" i="10"/>
  <c r="Q38" i="10"/>
  <c r="Y37" i="10"/>
  <c r="X37" i="10"/>
  <c r="W37" i="10"/>
  <c r="S37" i="10"/>
  <c r="R37" i="10"/>
  <c r="Q37" i="10"/>
  <c r="Y36" i="10"/>
  <c r="X36" i="10"/>
  <c r="W36" i="10"/>
  <c r="S36" i="10"/>
  <c r="R36" i="10"/>
  <c r="Q36" i="10"/>
  <c r="Y35" i="10"/>
  <c r="X35" i="10"/>
  <c r="W35" i="10"/>
  <c r="S35" i="10"/>
  <c r="R35" i="10"/>
  <c r="Q35" i="10"/>
  <c r="Y34" i="10"/>
  <c r="X34" i="10"/>
  <c r="W34" i="10"/>
  <c r="S34" i="10"/>
  <c r="R34" i="10"/>
  <c r="Q34" i="10"/>
  <c r="Y33" i="10"/>
  <c r="X33" i="10"/>
  <c r="W33" i="10"/>
  <c r="S33" i="10"/>
  <c r="R33" i="10"/>
  <c r="Q33" i="10"/>
  <c r="Y32" i="10"/>
  <c r="X32" i="10"/>
  <c r="W32" i="10"/>
  <c r="S32" i="10"/>
  <c r="R32" i="10"/>
  <c r="Q32" i="10"/>
  <c r="Y31" i="10"/>
  <c r="X31" i="10"/>
  <c r="W31" i="10"/>
  <c r="S31" i="10"/>
  <c r="R31" i="10"/>
  <c r="Q31" i="10"/>
  <c r="Y30" i="10"/>
  <c r="X30" i="10"/>
  <c r="W30" i="10"/>
  <c r="S30" i="10"/>
  <c r="R30" i="10"/>
  <c r="Q30" i="10"/>
  <c r="Y29" i="10"/>
  <c r="X29" i="10"/>
  <c r="W29" i="10"/>
  <c r="S29" i="10"/>
  <c r="R29" i="10"/>
  <c r="Q29" i="10"/>
  <c r="Y28" i="10"/>
  <c r="X28" i="10"/>
  <c r="W28" i="10"/>
  <c r="S28" i="10"/>
  <c r="R28" i="10"/>
  <c r="Q28" i="10"/>
  <c r="Y27" i="10"/>
  <c r="X27" i="10"/>
  <c r="W27" i="10"/>
  <c r="S27" i="10"/>
  <c r="R27" i="10"/>
  <c r="Q27" i="10"/>
  <c r="Y26" i="10"/>
  <c r="X26" i="10"/>
  <c r="W26" i="10"/>
  <c r="S26" i="10"/>
  <c r="R26" i="10"/>
  <c r="Q26" i="10"/>
  <c r="Y25" i="10"/>
  <c r="X25" i="10"/>
  <c r="W25" i="10"/>
  <c r="S25" i="10"/>
  <c r="R25" i="10"/>
  <c r="Q25" i="10"/>
  <c r="Y24" i="10"/>
  <c r="X24" i="10"/>
  <c r="W24" i="10"/>
  <c r="S24" i="10"/>
  <c r="R24" i="10"/>
  <c r="Q24" i="10"/>
  <c r="Y23" i="10"/>
  <c r="X23" i="10"/>
  <c r="W23" i="10"/>
  <c r="S23" i="10"/>
  <c r="R23" i="10"/>
  <c r="Q23" i="10"/>
  <c r="Y22" i="10"/>
  <c r="X22" i="10"/>
  <c r="W22" i="10"/>
  <c r="S22" i="10"/>
  <c r="R22" i="10"/>
  <c r="Q22" i="10"/>
  <c r="Y21" i="10"/>
  <c r="X21" i="10"/>
  <c r="W21" i="10"/>
  <c r="S21" i="10"/>
  <c r="R21" i="10"/>
  <c r="Q21" i="10"/>
  <c r="Y20" i="10"/>
  <c r="X20" i="10"/>
  <c r="W20" i="10"/>
  <c r="S20" i="10"/>
  <c r="R20" i="10"/>
  <c r="Q20" i="10"/>
  <c r="Y19" i="10"/>
  <c r="X19" i="10"/>
  <c r="W19" i="10"/>
  <c r="R19" i="10"/>
  <c r="Q19" i="10"/>
  <c r="Y18" i="10"/>
  <c r="X18" i="10"/>
  <c r="W18" i="10"/>
  <c r="S18" i="10"/>
  <c r="Q18" i="10"/>
  <c r="Y17" i="10"/>
  <c r="X17" i="10"/>
  <c r="W17" i="10"/>
  <c r="R17" i="10"/>
  <c r="Q17" i="10"/>
  <c r="Y16" i="10"/>
  <c r="X16" i="10"/>
  <c r="W16" i="10"/>
  <c r="R16" i="10"/>
  <c r="Q16" i="10"/>
  <c r="Y15" i="10"/>
  <c r="X15" i="10"/>
  <c r="W15" i="10"/>
  <c r="R15" i="10"/>
  <c r="Q15" i="10"/>
  <c r="Y14" i="10"/>
  <c r="X14" i="10"/>
  <c r="W14" i="10"/>
  <c r="S14" i="10"/>
  <c r="Q14" i="10"/>
  <c r="Y13" i="10"/>
  <c r="X13" i="10"/>
  <c r="W13" i="10"/>
  <c r="S13" i="10"/>
  <c r="R13" i="10"/>
  <c r="Q13" i="10"/>
  <c r="Y12" i="10"/>
  <c r="X12" i="10"/>
  <c r="W12" i="10"/>
  <c r="Q12" i="10"/>
  <c r="Y11" i="10"/>
  <c r="X11" i="10"/>
  <c r="W11" i="10"/>
  <c r="R11" i="10"/>
  <c r="Q11" i="10"/>
  <c r="Y10" i="10"/>
  <c r="X10" i="10"/>
  <c r="W10" i="10"/>
  <c r="R10" i="10"/>
  <c r="Q10" i="10"/>
  <c r="Y9" i="10"/>
  <c r="X9" i="10"/>
  <c r="W9" i="10"/>
  <c r="S9" i="10"/>
  <c r="R9" i="10"/>
  <c r="Q9" i="10"/>
  <c r="Y8" i="10"/>
  <c r="X8" i="10"/>
  <c r="W8" i="10"/>
  <c r="S8" i="10"/>
  <c r="R8" i="10"/>
  <c r="Q8" i="10"/>
  <c r="Y7" i="10"/>
  <c r="X7" i="10"/>
  <c r="W7" i="10"/>
  <c r="Q7" i="10"/>
  <c r="Y6" i="10"/>
  <c r="X6" i="10"/>
  <c r="W6" i="10"/>
  <c r="S6" i="10"/>
  <c r="R6" i="10"/>
  <c r="Q6" i="10"/>
  <c r="Y5" i="10"/>
  <c r="X5" i="10"/>
  <c r="W5" i="10"/>
  <c r="R5" i="10"/>
  <c r="Q5" i="10"/>
  <c r="Y4" i="10"/>
  <c r="X4" i="10"/>
  <c r="W4" i="10"/>
  <c r="S4" i="10"/>
  <c r="R4" i="10"/>
  <c r="Q4" i="10"/>
  <c r="Y3" i="10"/>
  <c r="X3" i="10"/>
  <c r="W3" i="10"/>
  <c r="S3" i="10"/>
  <c r="R3" i="10"/>
  <c r="Q3" i="10"/>
  <c r="Y2" i="10"/>
  <c r="X2" i="10"/>
  <c r="W2" i="10"/>
  <c r="R2" i="10"/>
  <c r="Q2" i="10"/>
  <c r="V49" i="1"/>
  <c r="U49" i="1"/>
  <c r="V47" i="1"/>
  <c r="U47" i="1"/>
  <c r="R23" i="1"/>
  <c r="S41" i="1"/>
  <c r="S40" i="1"/>
  <c r="S39" i="1"/>
  <c r="S38" i="1"/>
  <c r="S37" i="1"/>
  <c r="S34" i="1"/>
  <c r="S33" i="1"/>
  <c r="S32" i="1"/>
  <c r="S28" i="1"/>
  <c r="S26" i="1"/>
  <c r="S23" i="1"/>
  <c r="S22" i="1"/>
  <c r="S19" i="1"/>
  <c r="S44" i="1"/>
  <c r="S18" i="1"/>
  <c r="S17" i="1"/>
  <c r="S13" i="1"/>
  <c r="Q12" i="1"/>
  <c r="R12" i="1"/>
  <c r="S12" i="1"/>
  <c r="W12" i="1"/>
  <c r="X12" i="1"/>
  <c r="Y12" i="1"/>
  <c r="Q13" i="1"/>
  <c r="R13" i="1"/>
  <c r="W13" i="1"/>
  <c r="X13" i="1"/>
  <c r="Y13" i="1"/>
  <c r="Q14" i="1"/>
  <c r="R14" i="1"/>
  <c r="S14" i="1"/>
  <c r="W14" i="1"/>
  <c r="X14" i="1"/>
  <c r="Y14" i="1"/>
  <c r="Q15" i="1"/>
  <c r="R15" i="1"/>
  <c r="S15" i="1"/>
  <c r="W15" i="1"/>
  <c r="X15" i="1"/>
  <c r="Y15" i="1"/>
  <c r="Q16" i="1"/>
  <c r="R16" i="1"/>
  <c r="S16" i="1"/>
  <c r="W16" i="1"/>
  <c r="X16" i="1"/>
  <c r="Y16" i="1"/>
  <c r="Q17" i="1"/>
  <c r="R17" i="1"/>
  <c r="W17" i="1"/>
  <c r="X17" i="1"/>
  <c r="Y17" i="1"/>
  <c r="Q18" i="1"/>
  <c r="R18" i="1"/>
  <c r="W18" i="1"/>
  <c r="X18" i="1"/>
  <c r="Y18" i="1"/>
  <c r="Q19" i="1"/>
  <c r="R19" i="1"/>
  <c r="W19" i="1"/>
  <c r="X19" i="1"/>
  <c r="Y19" i="1"/>
  <c r="Q20" i="1"/>
  <c r="R20" i="1"/>
  <c r="S20" i="1"/>
  <c r="W20" i="1"/>
  <c r="X20" i="1"/>
  <c r="Y20" i="1"/>
  <c r="Q21" i="1"/>
  <c r="R21" i="1"/>
  <c r="S21" i="1"/>
  <c r="W21" i="1"/>
  <c r="X21" i="1"/>
  <c r="Y21" i="1"/>
  <c r="Q22" i="1"/>
  <c r="R22" i="1"/>
  <c r="W22" i="1"/>
  <c r="X22" i="1"/>
  <c r="Y22" i="1"/>
  <c r="Q23" i="1"/>
  <c r="W23" i="1"/>
  <c r="X23" i="1"/>
  <c r="Y23" i="1"/>
  <c r="Q24" i="1"/>
  <c r="R24" i="1"/>
  <c r="S24" i="1"/>
  <c r="W24" i="1"/>
  <c r="X24" i="1"/>
  <c r="Y24" i="1"/>
  <c r="Q25" i="1"/>
  <c r="R25" i="1"/>
  <c r="S25" i="1"/>
  <c r="W25" i="1"/>
  <c r="X25" i="1"/>
  <c r="Y25" i="1"/>
  <c r="Q26" i="1"/>
  <c r="R26" i="1"/>
  <c r="W26" i="1"/>
  <c r="X26" i="1"/>
  <c r="Y26" i="1"/>
  <c r="Q27" i="1"/>
  <c r="R27" i="1"/>
  <c r="S27" i="1"/>
  <c r="W27" i="1"/>
  <c r="X27" i="1"/>
  <c r="Y27" i="1"/>
  <c r="Q28" i="1"/>
  <c r="R28" i="1"/>
  <c r="W28" i="1"/>
  <c r="X28" i="1"/>
  <c r="Y28" i="1"/>
  <c r="Q29" i="1"/>
  <c r="R29" i="1"/>
  <c r="S29" i="1"/>
  <c r="W29" i="1"/>
  <c r="X29" i="1"/>
  <c r="Y29" i="1"/>
  <c r="Q30" i="1"/>
  <c r="R30" i="1"/>
  <c r="S30" i="1"/>
  <c r="W30" i="1"/>
  <c r="X30" i="1"/>
  <c r="Y30" i="1"/>
  <c r="Q31" i="1"/>
  <c r="R31" i="1"/>
  <c r="S31" i="1"/>
  <c r="W31" i="1"/>
  <c r="X31" i="1"/>
  <c r="Y31" i="1"/>
  <c r="Q32" i="1"/>
  <c r="R32" i="1"/>
  <c r="W32" i="1"/>
  <c r="X32" i="1"/>
  <c r="Y32" i="1"/>
  <c r="Q33" i="1"/>
  <c r="R33" i="1"/>
  <c r="W33" i="1"/>
  <c r="X33" i="1"/>
  <c r="Y33" i="1"/>
  <c r="Q34" i="1"/>
  <c r="R34" i="1"/>
  <c r="W34" i="1"/>
  <c r="X34" i="1"/>
  <c r="Y34" i="1"/>
  <c r="Q35" i="1"/>
  <c r="R35" i="1"/>
  <c r="S35" i="1"/>
  <c r="W35" i="1"/>
  <c r="X35" i="1"/>
  <c r="Y35" i="1"/>
  <c r="Q36" i="1"/>
  <c r="R36" i="1"/>
  <c r="S36" i="1"/>
  <c r="W36" i="1"/>
  <c r="X36" i="1"/>
  <c r="Y36" i="1"/>
  <c r="Q37" i="1"/>
  <c r="R37" i="1"/>
  <c r="W37" i="1"/>
  <c r="X37" i="1"/>
  <c r="Y37" i="1"/>
  <c r="Q38" i="1"/>
  <c r="R38" i="1"/>
  <c r="W38" i="1"/>
  <c r="X38" i="1"/>
  <c r="Y38" i="1"/>
  <c r="Q39" i="1"/>
  <c r="R39" i="1"/>
  <c r="W39" i="1"/>
  <c r="X39" i="1"/>
  <c r="Y39" i="1"/>
  <c r="Q40" i="1"/>
  <c r="R40" i="1"/>
  <c r="W40" i="1"/>
  <c r="X40" i="1"/>
  <c r="Y40" i="1"/>
  <c r="Q41" i="1"/>
  <c r="R41" i="1"/>
  <c r="W41" i="1"/>
  <c r="X41" i="1"/>
  <c r="Y41" i="1"/>
  <c r="Q42" i="1"/>
  <c r="R42" i="1"/>
  <c r="S42" i="1"/>
  <c r="W42" i="1"/>
  <c r="X42" i="1"/>
  <c r="Y42" i="1"/>
  <c r="Q43" i="1"/>
  <c r="R43" i="1"/>
  <c r="S43" i="1"/>
  <c r="W43" i="1"/>
  <c r="X43" i="1"/>
  <c r="Y43" i="1"/>
  <c r="Q44" i="1"/>
  <c r="R44" i="1"/>
  <c r="W44" i="1"/>
  <c r="X44" i="1"/>
  <c r="Y44" i="1"/>
  <c r="Q45" i="1"/>
  <c r="R45" i="1"/>
  <c r="S45" i="1"/>
  <c r="W45" i="1"/>
  <c r="X45" i="1"/>
  <c r="Y45" i="1"/>
  <c r="Q46" i="1"/>
  <c r="R46" i="1"/>
  <c r="S46" i="1"/>
  <c r="W46" i="1"/>
  <c r="X46" i="1"/>
  <c r="Y46" i="1"/>
  <c r="X47" i="11" l="1"/>
  <c r="Y47" i="11"/>
  <c r="X47" i="9"/>
  <c r="Y47" i="9"/>
  <c r="Y47" i="15"/>
  <c r="X47" i="15"/>
  <c r="Y47" i="8"/>
  <c r="X47" i="8"/>
  <c r="Y47" i="6"/>
  <c r="X47" i="6"/>
  <c r="Y47" i="10"/>
  <c r="X47" i="10"/>
  <c r="Y47" i="2"/>
  <c r="X47" i="2"/>
  <c r="X47" i="5"/>
  <c r="Y47" i="5"/>
  <c r="X47" i="12"/>
  <c r="Y47" i="12"/>
  <c r="Y47" i="3"/>
  <c r="X47" i="3"/>
  <c r="X47" i="4"/>
  <c r="Y47" i="4"/>
  <c r="Q49" i="14"/>
  <c r="AA49" i="14"/>
  <c r="B54" i="13" s="1"/>
  <c r="W47" i="11"/>
  <c r="W47" i="9"/>
  <c r="W47" i="15"/>
  <c r="W47" i="8"/>
  <c r="W47" i="6"/>
  <c r="W47" i="10"/>
  <c r="W47" i="2"/>
  <c r="W47" i="5"/>
  <c r="W47" i="12"/>
  <c r="W47" i="3"/>
  <c r="W47" i="4"/>
  <c r="X49" i="11"/>
  <c r="X49" i="9"/>
  <c r="X49" i="15"/>
  <c r="X49" i="6"/>
  <c r="X49" i="10"/>
  <c r="X49" i="2"/>
  <c r="X49" i="5"/>
  <c r="X49" i="12"/>
  <c r="X49" i="3"/>
  <c r="X49" i="4"/>
  <c r="AA47" i="14"/>
  <c r="Q47" i="14"/>
  <c r="X49" i="8"/>
  <c r="AA46" i="13"/>
  <c r="Z46" i="13"/>
  <c r="Y46" i="13"/>
  <c r="X46" i="13"/>
  <c r="Q46" i="13"/>
  <c r="AA45" i="13"/>
  <c r="Z45" i="13"/>
  <c r="Y45" i="13"/>
  <c r="X45" i="13"/>
  <c r="Q45" i="13"/>
  <c r="AA44" i="13"/>
  <c r="Z44" i="13"/>
  <c r="Y44" i="13"/>
  <c r="X44" i="13"/>
  <c r="Q44" i="13"/>
  <c r="B53" i="13" l="1"/>
  <c r="Z47" i="13"/>
  <c r="Y47" i="13"/>
  <c r="X47" i="13"/>
  <c r="W47" i="13"/>
  <c r="C49" i="13"/>
  <c r="D49" i="13"/>
  <c r="E49" i="13"/>
  <c r="F49" i="13"/>
  <c r="G49" i="13"/>
  <c r="H49" i="13"/>
  <c r="J49" i="13"/>
  <c r="K49" i="13"/>
  <c r="L49" i="13"/>
  <c r="M49" i="13"/>
  <c r="N49" i="13"/>
  <c r="O49" i="13"/>
  <c r="P49" i="13"/>
  <c r="R49" i="13"/>
  <c r="S49" i="13"/>
  <c r="T49" i="13"/>
  <c r="U49" i="13"/>
  <c r="V49" i="13"/>
  <c r="B49" i="13"/>
  <c r="C47" i="13"/>
  <c r="D47" i="13"/>
  <c r="E47" i="13"/>
  <c r="F47" i="13"/>
  <c r="G47" i="13"/>
  <c r="H47" i="13"/>
  <c r="J47" i="13"/>
  <c r="K47" i="13"/>
  <c r="L47" i="13"/>
  <c r="M47" i="13"/>
  <c r="N47" i="13"/>
  <c r="O47" i="13"/>
  <c r="P47" i="13"/>
  <c r="R47" i="13"/>
  <c r="S47" i="13"/>
  <c r="T47" i="13"/>
  <c r="U47" i="13"/>
  <c r="V47" i="13"/>
  <c r="B47" i="13"/>
  <c r="Z49" i="1"/>
  <c r="X49" i="1"/>
  <c r="T49" i="1"/>
  <c r="T47" i="1"/>
  <c r="Q47" i="1"/>
  <c r="S47" i="1"/>
  <c r="R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X47" i="1" l="1"/>
  <c r="Y47" i="1"/>
  <c r="W47" i="1"/>
  <c r="B55" i="13"/>
  <c r="AA43" i="13" l="1"/>
  <c r="Q43" i="13"/>
  <c r="Z43" i="13"/>
  <c r="Y43" i="13"/>
  <c r="X43" i="13"/>
  <c r="AA42" i="13"/>
  <c r="Q42" i="13"/>
  <c r="Z42" i="13"/>
  <c r="Y42" i="13"/>
  <c r="X42" i="13"/>
  <c r="AA41" i="13"/>
  <c r="Q41" i="13"/>
  <c r="Z41" i="13"/>
  <c r="Y41" i="13"/>
  <c r="X41" i="13"/>
  <c r="AA40" i="13" l="1"/>
  <c r="Z40" i="13"/>
  <c r="Y40" i="13"/>
  <c r="X40" i="13"/>
  <c r="Q40" i="13"/>
  <c r="AA39" i="13"/>
  <c r="Z39" i="13"/>
  <c r="Y39" i="13"/>
  <c r="X39" i="13"/>
  <c r="Q39" i="13"/>
  <c r="AA38" i="13"/>
  <c r="Z38" i="13"/>
  <c r="Y38" i="13"/>
  <c r="X38" i="13"/>
  <c r="Q38" i="13"/>
  <c r="Q23" i="13" l="1"/>
  <c r="X23" i="13"/>
  <c r="Y23" i="13"/>
  <c r="Z23" i="13"/>
  <c r="AA23" i="13"/>
  <c r="Q24" i="13"/>
  <c r="X24" i="13"/>
  <c r="Y24" i="13"/>
  <c r="Z24" i="13"/>
  <c r="AA24" i="13"/>
  <c r="Q25" i="13"/>
  <c r="X25" i="13"/>
  <c r="Y25" i="13"/>
  <c r="Z25" i="13"/>
  <c r="AA25" i="13"/>
  <c r="Q26" i="13"/>
  <c r="X26" i="13"/>
  <c r="Y26" i="13"/>
  <c r="Z26" i="13"/>
  <c r="AA26" i="13"/>
  <c r="Q27" i="13"/>
  <c r="X27" i="13"/>
  <c r="Y27" i="13"/>
  <c r="Z27" i="13"/>
  <c r="AA27" i="13"/>
  <c r="Q28" i="13"/>
  <c r="X28" i="13"/>
  <c r="Y28" i="13"/>
  <c r="Z28" i="13"/>
  <c r="AA28" i="13"/>
  <c r="Q29" i="13"/>
  <c r="X29" i="13"/>
  <c r="Y29" i="13"/>
  <c r="Z29" i="13"/>
  <c r="AA29" i="13"/>
  <c r="Q30" i="13"/>
  <c r="X30" i="13"/>
  <c r="Y30" i="13"/>
  <c r="Z30" i="13"/>
  <c r="AA30" i="13"/>
  <c r="Q31" i="13"/>
  <c r="X31" i="13"/>
  <c r="Y31" i="13"/>
  <c r="Z31" i="13"/>
  <c r="AA31" i="13"/>
  <c r="Q32" i="13"/>
  <c r="X32" i="13"/>
  <c r="Y32" i="13"/>
  <c r="Z32" i="13"/>
  <c r="AA32" i="13"/>
  <c r="Q33" i="13"/>
  <c r="X33" i="13"/>
  <c r="Y33" i="13"/>
  <c r="Z33" i="13"/>
  <c r="AA33" i="13"/>
  <c r="Q34" i="13"/>
  <c r="X34" i="13"/>
  <c r="Y34" i="13"/>
  <c r="Z34" i="13"/>
  <c r="AA34" i="13"/>
  <c r="Q35" i="13"/>
  <c r="X35" i="13"/>
  <c r="Y35" i="13"/>
  <c r="Z35" i="13"/>
  <c r="AA35" i="13"/>
  <c r="Q36" i="13"/>
  <c r="X36" i="13"/>
  <c r="Y36" i="13"/>
  <c r="Z36" i="13"/>
  <c r="AA36" i="13"/>
  <c r="Q37" i="13"/>
  <c r="X37" i="13"/>
  <c r="Y37" i="13"/>
  <c r="Z37" i="13"/>
  <c r="AA37" i="13"/>
  <c r="Q2" i="13"/>
  <c r="X2" i="13"/>
  <c r="Y2" i="13"/>
  <c r="Z2" i="13"/>
  <c r="AA2" i="13"/>
  <c r="Q5" i="13"/>
  <c r="X5" i="13"/>
  <c r="Y5" i="13"/>
  <c r="Z5" i="13"/>
  <c r="AA5" i="13"/>
  <c r="Q7" i="13"/>
  <c r="X7" i="13"/>
  <c r="Y7" i="13"/>
  <c r="Z7" i="13"/>
  <c r="AA7" i="13"/>
  <c r="Q9" i="13"/>
  <c r="X9" i="13"/>
  <c r="Y9" i="13"/>
  <c r="Z9" i="13"/>
  <c r="AA9" i="13"/>
  <c r="Q11" i="13"/>
  <c r="X11" i="13"/>
  <c r="Y11" i="13"/>
  <c r="Z11" i="13"/>
  <c r="AA11" i="13"/>
  <c r="Q14" i="13"/>
  <c r="X14" i="13"/>
  <c r="Y14" i="13"/>
  <c r="Z14" i="13"/>
  <c r="AA14" i="13"/>
  <c r="Q16" i="13"/>
  <c r="X16" i="13"/>
  <c r="Y16" i="13"/>
  <c r="Z16" i="13"/>
  <c r="AA16" i="13"/>
  <c r="Q18" i="13"/>
  <c r="X18" i="13"/>
  <c r="Y18" i="13"/>
  <c r="Z18" i="13"/>
  <c r="AA18" i="13"/>
  <c r="Q19" i="13"/>
  <c r="X19" i="13"/>
  <c r="Y19" i="13"/>
  <c r="Z19" i="13"/>
  <c r="AA19" i="13"/>
  <c r="Q20" i="13"/>
  <c r="X20" i="13"/>
  <c r="Y20" i="13"/>
  <c r="Z20" i="13"/>
  <c r="AA20" i="13"/>
  <c r="Q21" i="13"/>
  <c r="X21" i="13"/>
  <c r="Y21" i="13"/>
  <c r="Z21" i="13"/>
  <c r="AA21" i="13"/>
  <c r="Q22" i="13"/>
  <c r="X22" i="13"/>
  <c r="Y22" i="13"/>
  <c r="Z22" i="13"/>
  <c r="AA22" i="13"/>
  <c r="Q47" i="13" l="1"/>
  <c r="AA47" i="13"/>
  <c r="AA49" i="13"/>
  <c r="Q49" i="13"/>
  <c r="B51" i="13" l="1"/>
  <c r="B52" i="13"/>
</calcChain>
</file>

<file path=xl/sharedStrings.xml><?xml version="1.0" encoding="utf-8"?>
<sst xmlns="http://schemas.openxmlformats.org/spreadsheetml/2006/main" count="969" uniqueCount="63">
  <si>
    <t>Games</t>
  </si>
  <si>
    <t>PTS</t>
  </si>
  <si>
    <t>REB</t>
  </si>
  <si>
    <t>AST</t>
  </si>
  <si>
    <t>BLK</t>
  </si>
  <si>
    <t>STL</t>
  </si>
  <si>
    <t>TO</t>
  </si>
  <si>
    <t>FGM</t>
  </si>
  <si>
    <t>FGA</t>
  </si>
  <si>
    <t>3PTM</t>
  </si>
  <si>
    <t>3PTA</t>
  </si>
  <si>
    <t>FTM</t>
  </si>
  <si>
    <t>FTA</t>
  </si>
  <si>
    <t>OR</t>
  </si>
  <si>
    <t>FLS</t>
  </si>
  <si>
    <t>+/-</t>
  </si>
  <si>
    <t>FG%</t>
  </si>
  <si>
    <t>3PT%</t>
  </si>
  <si>
    <t>FT%</t>
  </si>
  <si>
    <t>MIN</t>
  </si>
  <si>
    <t>PER</t>
  </si>
  <si>
    <t>FPTS</t>
  </si>
  <si>
    <t>AVG</t>
  </si>
  <si>
    <t>GS</t>
  </si>
  <si>
    <t>POG</t>
  </si>
  <si>
    <t>FBPTS</t>
  </si>
  <si>
    <t>PTSiP</t>
  </si>
  <si>
    <t>SCPTS</t>
  </si>
  <si>
    <t>BPTS</t>
  </si>
  <si>
    <t>OREB</t>
  </si>
  <si>
    <t>DREB</t>
  </si>
  <si>
    <t>TREB</t>
  </si>
  <si>
    <t>PTS Off</t>
  </si>
  <si>
    <t>TF</t>
  </si>
  <si>
    <t>TOP</t>
  </si>
  <si>
    <t>POS</t>
  </si>
  <si>
    <t>TOTAL</t>
  </si>
  <si>
    <t>PPP</t>
  </si>
  <si>
    <t>OER</t>
  </si>
  <si>
    <t>Opp PPP</t>
  </si>
  <si>
    <t>DER</t>
  </si>
  <si>
    <t>PD</t>
  </si>
  <si>
    <t>PRF</t>
  </si>
  <si>
    <t>DNK</t>
  </si>
  <si>
    <t>@ INJ</t>
  </si>
  <si>
    <t>-</t>
  </si>
  <si>
    <t>vs EUR</t>
  </si>
  <si>
    <t>vs RKS</t>
  </si>
  <si>
    <t>@ AFR</t>
  </si>
  <si>
    <t>vs OLD</t>
  </si>
  <si>
    <t>@ USA</t>
  </si>
  <si>
    <t>vs SPA</t>
  </si>
  <si>
    <t>@ 6TH</t>
  </si>
  <si>
    <t>vs CAN</t>
  </si>
  <si>
    <t>@ DNK</t>
  </si>
  <si>
    <t>vs IMP</t>
  </si>
  <si>
    <t>vs CHI</t>
  </si>
  <si>
    <t>@ DEF</t>
  </si>
  <si>
    <t>vs OCE</t>
  </si>
  <si>
    <t>@ FRA</t>
  </si>
  <si>
    <t>VS INJ</t>
  </si>
  <si>
    <t>@ EUR</t>
  </si>
  <si>
    <t>@ 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</si>
</sst>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45" fontId="0" fillId="0" borderId="0" xfId="0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0473-EEFD-4B91-B731-B72A90C06C8B}">
  <dimension ref="A1:Z56"/>
  <sheetViews>
    <sheetView topLeftCell="A25"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">
        <v>44</v>
      </c>
      <c r="B2">
        <v>19</v>
      </c>
      <c r="C2">
        <v>0</v>
      </c>
      <c r="D2">
        <v>2</v>
      </c>
      <c r="E2">
        <v>0</v>
      </c>
      <c r="F2">
        <v>1</v>
      </c>
      <c r="G2">
        <v>2</v>
      </c>
      <c r="H2">
        <v>8</v>
      </c>
      <c r="I2">
        <v>16</v>
      </c>
      <c r="J2">
        <v>3</v>
      </c>
      <c r="K2">
        <v>9</v>
      </c>
      <c r="L2">
        <v>0</v>
      </c>
      <c r="M2">
        <v>0</v>
      </c>
      <c r="N2">
        <v>0</v>
      </c>
      <c r="O2">
        <v>1</v>
      </c>
      <c r="P2">
        <v>-11</v>
      </c>
      <c r="Q2" s="2">
        <f t="shared" ref="Q2:Q46" si="0">H2/I2</f>
        <v>0.5</v>
      </c>
      <c r="R2" s="2">
        <f t="shared" ref="R2:R46" si="1">J2/K2</f>
        <v>0.33333333333333331</v>
      </c>
      <c r="S2" s="6" t="s">
        <v>45</v>
      </c>
      <c r="T2">
        <v>26</v>
      </c>
      <c r="U2">
        <v>24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20.281307692307696</v>
      </c>
      <c r="X2" s="4">
        <f t="shared" ref="X2:X46" si="3">B2+(C2*1.2)+(D2*1.5)+(E2*3)+(F2*3)-G2</f>
        <v>23</v>
      </c>
      <c r="Y2" s="4">
        <f t="shared" ref="Y2:Y46" si="4">B2+0.4*H2-0.7*I2-0.4*(M2-L2)+0.7*N2+0.3*(C2-N2)+F2+D2*0.7+0.7*E2-0.4*O2-G2</f>
        <v>11</v>
      </c>
      <c r="Z2">
        <v>0</v>
      </c>
    </row>
    <row r="3" spans="1:26" x14ac:dyDescent="0.3">
      <c r="A3" s="1" t="s">
        <v>46</v>
      </c>
      <c r="B3">
        <v>4</v>
      </c>
      <c r="C3">
        <v>1</v>
      </c>
      <c r="D3">
        <v>3</v>
      </c>
      <c r="E3">
        <v>2</v>
      </c>
      <c r="F3">
        <v>0</v>
      </c>
      <c r="G3">
        <v>0</v>
      </c>
      <c r="H3">
        <v>2</v>
      </c>
      <c r="I3">
        <v>4</v>
      </c>
      <c r="J3">
        <v>0</v>
      </c>
      <c r="K3">
        <v>2</v>
      </c>
      <c r="L3">
        <v>0</v>
      </c>
      <c r="M3">
        <v>0</v>
      </c>
      <c r="N3">
        <v>0</v>
      </c>
      <c r="O3">
        <v>0</v>
      </c>
      <c r="P3">
        <v>-18</v>
      </c>
      <c r="Q3" s="2">
        <f t="shared" si="0"/>
        <v>0.5</v>
      </c>
      <c r="R3" s="2">
        <f t="shared" si="1"/>
        <v>0</v>
      </c>
      <c r="S3" s="6" t="s">
        <v>45</v>
      </c>
      <c r="T3">
        <v>24</v>
      </c>
      <c r="U3">
        <v>11</v>
      </c>
      <c r="V3">
        <v>1</v>
      </c>
      <c r="W3" s="3">
        <f t="shared" si="2"/>
        <v>12.106583333333333</v>
      </c>
      <c r="X3" s="4">
        <f t="shared" si="3"/>
        <v>15.7</v>
      </c>
      <c r="Y3" s="4">
        <f t="shared" si="4"/>
        <v>5.7999999999999989</v>
      </c>
      <c r="Z3">
        <v>0</v>
      </c>
    </row>
    <row r="4" spans="1:26" x14ac:dyDescent="0.3">
      <c r="A4" s="1" t="s">
        <v>47</v>
      </c>
      <c r="B4">
        <v>25</v>
      </c>
      <c r="C4">
        <v>1</v>
      </c>
      <c r="D4">
        <v>4</v>
      </c>
      <c r="E4">
        <v>0</v>
      </c>
      <c r="F4">
        <v>0</v>
      </c>
      <c r="G4">
        <v>3</v>
      </c>
      <c r="H4">
        <v>10</v>
      </c>
      <c r="I4">
        <v>15</v>
      </c>
      <c r="J4">
        <v>5</v>
      </c>
      <c r="K4">
        <v>6</v>
      </c>
      <c r="L4">
        <v>0</v>
      </c>
      <c r="M4">
        <v>0</v>
      </c>
      <c r="N4">
        <v>0</v>
      </c>
      <c r="O4">
        <v>1</v>
      </c>
      <c r="P4">
        <v>-26</v>
      </c>
      <c r="Q4" s="2">
        <f t="shared" si="0"/>
        <v>0.66666666666666663</v>
      </c>
      <c r="R4" s="2">
        <f t="shared" si="1"/>
        <v>0.83333333333333337</v>
      </c>
      <c r="S4" s="6" t="s">
        <v>45</v>
      </c>
      <c r="T4">
        <v>35</v>
      </c>
      <c r="U4">
        <v>36</v>
      </c>
      <c r="V4">
        <v>0</v>
      </c>
      <c r="W4" s="3">
        <f t="shared" si="2"/>
        <v>25.613857142857139</v>
      </c>
      <c r="X4" s="4">
        <f t="shared" si="3"/>
        <v>29.200000000000003</v>
      </c>
      <c r="Y4" s="4">
        <f t="shared" si="4"/>
        <v>18.200000000000003</v>
      </c>
      <c r="Z4">
        <v>0</v>
      </c>
    </row>
    <row r="5" spans="1:26" x14ac:dyDescent="0.3">
      <c r="A5" s="1" t="s">
        <v>48</v>
      </c>
      <c r="B5">
        <v>2</v>
      </c>
      <c r="C5">
        <v>0</v>
      </c>
      <c r="D5">
        <v>4</v>
      </c>
      <c r="E5">
        <v>0</v>
      </c>
      <c r="F5">
        <v>0</v>
      </c>
      <c r="G5">
        <v>1</v>
      </c>
      <c r="H5">
        <v>1</v>
      </c>
      <c r="I5">
        <v>6</v>
      </c>
      <c r="J5">
        <v>0</v>
      </c>
      <c r="K5">
        <v>3</v>
      </c>
      <c r="L5">
        <v>0</v>
      </c>
      <c r="M5">
        <v>0</v>
      </c>
      <c r="N5">
        <v>0</v>
      </c>
      <c r="O5">
        <v>0</v>
      </c>
      <c r="P5">
        <v>-9</v>
      </c>
      <c r="Q5" s="2">
        <f t="shared" si="0"/>
        <v>0.16666666666666666</v>
      </c>
      <c r="R5" s="2">
        <f t="shared" si="1"/>
        <v>0</v>
      </c>
      <c r="S5" s="6" t="s">
        <v>45</v>
      </c>
      <c r="T5">
        <v>24</v>
      </c>
      <c r="U5">
        <v>11</v>
      </c>
      <c r="V5">
        <v>0</v>
      </c>
      <c r="W5" s="3">
        <f t="shared" si="2"/>
        <v>-1.0512083333333331</v>
      </c>
      <c r="X5" s="4">
        <f t="shared" si="3"/>
        <v>7</v>
      </c>
      <c r="Y5" s="4">
        <f t="shared" si="4"/>
        <v>0</v>
      </c>
      <c r="Z5">
        <v>0</v>
      </c>
    </row>
    <row r="6" spans="1:26" x14ac:dyDescent="0.3">
      <c r="A6" s="1" t="s">
        <v>49</v>
      </c>
      <c r="B6">
        <v>26</v>
      </c>
      <c r="C6">
        <v>4</v>
      </c>
      <c r="D6">
        <v>3</v>
      </c>
      <c r="E6">
        <v>1</v>
      </c>
      <c r="F6">
        <v>0</v>
      </c>
      <c r="G6">
        <v>0</v>
      </c>
      <c r="H6">
        <v>11</v>
      </c>
      <c r="I6">
        <v>16</v>
      </c>
      <c r="J6">
        <v>4</v>
      </c>
      <c r="K6">
        <v>7</v>
      </c>
      <c r="L6">
        <v>0</v>
      </c>
      <c r="M6">
        <v>0</v>
      </c>
      <c r="N6">
        <v>1</v>
      </c>
      <c r="O6">
        <v>0</v>
      </c>
      <c r="P6">
        <v>23</v>
      </c>
      <c r="Q6" s="2">
        <f t="shared" si="0"/>
        <v>0.6875</v>
      </c>
      <c r="R6" s="2">
        <f t="shared" si="1"/>
        <v>0.5714285714285714</v>
      </c>
      <c r="S6" s="6" t="s">
        <v>45</v>
      </c>
      <c r="T6">
        <v>29</v>
      </c>
      <c r="U6">
        <v>35</v>
      </c>
      <c r="V6">
        <v>1</v>
      </c>
      <c r="W6" s="3">
        <f t="shared" si="2"/>
        <v>40.78</v>
      </c>
      <c r="X6" s="4">
        <f t="shared" si="3"/>
        <v>38.299999999999997</v>
      </c>
      <c r="Y6" s="4">
        <f t="shared" si="4"/>
        <v>23.599999999999998</v>
      </c>
      <c r="Z6">
        <v>0</v>
      </c>
    </row>
    <row r="7" spans="1:26" x14ac:dyDescent="0.3">
      <c r="A7" s="1" t="s">
        <v>50</v>
      </c>
      <c r="B7">
        <v>13</v>
      </c>
      <c r="C7">
        <v>1</v>
      </c>
      <c r="D7">
        <v>2</v>
      </c>
      <c r="E7">
        <v>0</v>
      </c>
      <c r="F7">
        <v>1</v>
      </c>
      <c r="G7">
        <v>1</v>
      </c>
      <c r="H7">
        <v>4</v>
      </c>
      <c r="I7">
        <v>10</v>
      </c>
      <c r="J7">
        <v>3</v>
      </c>
      <c r="K7">
        <v>5</v>
      </c>
      <c r="L7">
        <v>2</v>
      </c>
      <c r="M7">
        <v>2</v>
      </c>
      <c r="N7">
        <v>0</v>
      </c>
      <c r="O7">
        <v>2</v>
      </c>
      <c r="P7">
        <v>1</v>
      </c>
      <c r="Q7" s="2">
        <f t="shared" si="0"/>
        <v>0.4</v>
      </c>
      <c r="R7" s="2">
        <f t="shared" si="1"/>
        <v>0.6</v>
      </c>
      <c r="S7" s="2">
        <f t="shared" ref="S7:S46" si="5">L7/M7</f>
        <v>1</v>
      </c>
      <c r="T7">
        <v>28</v>
      </c>
      <c r="U7">
        <v>18</v>
      </c>
      <c r="V7">
        <v>0</v>
      </c>
      <c r="W7" s="3">
        <f t="shared" si="2"/>
        <v>14.541928571428576</v>
      </c>
      <c r="X7" s="4">
        <f t="shared" si="3"/>
        <v>19.2</v>
      </c>
      <c r="Y7" s="4">
        <f t="shared" si="4"/>
        <v>8.4999999999999982</v>
      </c>
      <c r="Z7">
        <v>0</v>
      </c>
    </row>
    <row r="8" spans="1:26" x14ac:dyDescent="0.3">
      <c r="A8" t="s">
        <v>51</v>
      </c>
      <c r="B8">
        <v>23</v>
      </c>
      <c r="C8">
        <v>1</v>
      </c>
      <c r="D8">
        <v>5</v>
      </c>
      <c r="E8">
        <v>0</v>
      </c>
      <c r="F8">
        <v>0</v>
      </c>
      <c r="G8">
        <v>2</v>
      </c>
      <c r="H8">
        <v>7</v>
      </c>
      <c r="I8">
        <v>8</v>
      </c>
      <c r="J8">
        <v>3</v>
      </c>
      <c r="K8">
        <v>3</v>
      </c>
      <c r="L8">
        <v>6</v>
      </c>
      <c r="M8">
        <v>6</v>
      </c>
      <c r="N8">
        <v>0</v>
      </c>
      <c r="O8">
        <v>0</v>
      </c>
      <c r="P8">
        <v>11</v>
      </c>
      <c r="Q8" s="2">
        <f t="shared" si="0"/>
        <v>0.875</v>
      </c>
      <c r="R8" s="2">
        <f t="shared" si="1"/>
        <v>1</v>
      </c>
      <c r="S8" s="2">
        <f t="shared" si="5"/>
        <v>1</v>
      </c>
      <c r="T8">
        <v>24</v>
      </c>
      <c r="U8">
        <v>37</v>
      </c>
      <c r="V8">
        <v>0</v>
      </c>
      <c r="W8" s="3">
        <f t="shared" si="2"/>
        <v>44.950791666666667</v>
      </c>
      <c r="X8" s="4">
        <f t="shared" si="3"/>
        <v>29.7</v>
      </c>
      <c r="Y8" s="4">
        <f t="shared" si="4"/>
        <v>22.000000000000004</v>
      </c>
      <c r="Z8">
        <v>0</v>
      </c>
    </row>
    <row r="9" spans="1:26" x14ac:dyDescent="0.3">
      <c r="A9" s="1" t="s">
        <v>52</v>
      </c>
      <c r="B9">
        <v>8</v>
      </c>
      <c r="C9">
        <v>0</v>
      </c>
      <c r="D9">
        <v>4</v>
      </c>
      <c r="E9">
        <v>0</v>
      </c>
      <c r="F9">
        <v>0</v>
      </c>
      <c r="G9">
        <v>3</v>
      </c>
      <c r="H9">
        <v>3</v>
      </c>
      <c r="I9">
        <v>6</v>
      </c>
      <c r="J9">
        <v>0</v>
      </c>
      <c r="K9">
        <v>2</v>
      </c>
      <c r="L9">
        <v>2</v>
      </c>
      <c r="M9">
        <v>2</v>
      </c>
      <c r="N9">
        <v>0</v>
      </c>
      <c r="O9">
        <v>1</v>
      </c>
      <c r="P9">
        <v>-2</v>
      </c>
      <c r="Q9" s="2">
        <f t="shared" si="0"/>
        <v>0.5</v>
      </c>
      <c r="R9" s="2">
        <f t="shared" si="1"/>
        <v>0</v>
      </c>
      <c r="S9" s="2">
        <f t="shared" si="5"/>
        <v>1</v>
      </c>
      <c r="T9">
        <v>24</v>
      </c>
      <c r="U9">
        <v>19</v>
      </c>
      <c r="V9">
        <v>0</v>
      </c>
      <c r="W9" s="3">
        <f t="shared" si="2"/>
        <v>8.0705416666666689</v>
      </c>
      <c r="X9" s="4">
        <f t="shared" si="3"/>
        <v>11</v>
      </c>
      <c r="Y9" s="4">
        <f t="shared" si="4"/>
        <v>4.3999999999999995</v>
      </c>
      <c r="Z9">
        <v>0</v>
      </c>
    </row>
    <row r="10" spans="1:26" x14ac:dyDescent="0.3">
      <c r="A10" s="1" t="s">
        <v>53</v>
      </c>
      <c r="B10">
        <v>8</v>
      </c>
      <c r="C10">
        <v>3</v>
      </c>
      <c r="D10">
        <v>1</v>
      </c>
      <c r="E10">
        <v>0</v>
      </c>
      <c r="F10">
        <v>0</v>
      </c>
      <c r="G10">
        <v>1</v>
      </c>
      <c r="H10">
        <v>3</v>
      </c>
      <c r="I10">
        <v>8</v>
      </c>
      <c r="J10">
        <v>1</v>
      </c>
      <c r="K10">
        <v>3</v>
      </c>
      <c r="L10">
        <v>1</v>
      </c>
      <c r="M10">
        <v>2</v>
      </c>
      <c r="N10">
        <v>0</v>
      </c>
      <c r="O10">
        <v>1</v>
      </c>
      <c r="P10">
        <v>0</v>
      </c>
      <c r="Q10" s="2">
        <f t="shared" si="0"/>
        <v>0.375</v>
      </c>
      <c r="R10" s="2">
        <f t="shared" si="1"/>
        <v>0.33333333333333331</v>
      </c>
      <c r="S10" s="2">
        <f t="shared" si="5"/>
        <v>0.5</v>
      </c>
      <c r="T10">
        <v>26</v>
      </c>
      <c r="U10">
        <v>11</v>
      </c>
      <c r="V10">
        <v>0</v>
      </c>
      <c r="W10" s="3">
        <f t="shared" si="2"/>
        <v>5.6930000000000014</v>
      </c>
      <c r="X10" s="4">
        <f t="shared" si="3"/>
        <v>12.1</v>
      </c>
      <c r="Y10" s="4">
        <f t="shared" si="4"/>
        <v>3.3999999999999995</v>
      </c>
      <c r="Z10">
        <v>0</v>
      </c>
    </row>
    <row r="11" spans="1:26" x14ac:dyDescent="0.3">
      <c r="A11" s="1" t="s">
        <v>54</v>
      </c>
      <c r="B11">
        <v>12</v>
      </c>
      <c r="C11">
        <v>2</v>
      </c>
      <c r="D11">
        <v>5</v>
      </c>
      <c r="E11">
        <v>1</v>
      </c>
      <c r="F11">
        <v>0</v>
      </c>
      <c r="G11">
        <v>1</v>
      </c>
      <c r="H11">
        <v>4</v>
      </c>
      <c r="I11">
        <v>10</v>
      </c>
      <c r="J11">
        <v>4</v>
      </c>
      <c r="K11">
        <v>8</v>
      </c>
      <c r="L11">
        <v>0</v>
      </c>
      <c r="M11">
        <v>0</v>
      </c>
      <c r="N11">
        <v>0</v>
      </c>
      <c r="O11">
        <v>4</v>
      </c>
      <c r="P11">
        <v>-3</v>
      </c>
      <c r="Q11" s="2">
        <f t="shared" si="0"/>
        <v>0.4</v>
      </c>
      <c r="R11" s="2">
        <f t="shared" si="1"/>
        <v>0.5</v>
      </c>
      <c r="S11" s="6" t="s">
        <v>45</v>
      </c>
      <c r="T11">
        <v>26</v>
      </c>
      <c r="U11">
        <v>25</v>
      </c>
      <c r="V11">
        <v>0</v>
      </c>
      <c r="W11" s="3">
        <f t="shared" si="2"/>
        <v>16.727846153846151</v>
      </c>
      <c r="X11" s="4">
        <f t="shared" si="3"/>
        <v>23.9</v>
      </c>
      <c r="Y11" s="4">
        <f t="shared" si="4"/>
        <v>8.7999999999999989</v>
      </c>
      <c r="Z11">
        <v>0</v>
      </c>
    </row>
    <row r="12" spans="1:26" x14ac:dyDescent="0.3">
      <c r="A12" s="1" t="s">
        <v>55</v>
      </c>
      <c r="B12">
        <v>20</v>
      </c>
      <c r="C12">
        <v>2</v>
      </c>
      <c r="D12">
        <v>3</v>
      </c>
      <c r="E12">
        <v>0</v>
      </c>
      <c r="F12">
        <v>0</v>
      </c>
      <c r="G12">
        <v>0</v>
      </c>
      <c r="H12">
        <v>9</v>
      </c>
      <c r="I12">
        <v>16</v>
      </c>
      <c r="J12">
        <v>1</v>
      </c>
      <c r="K12">
        <v>7</v>
      </c>
      <c r="L12">
        <v>1</v>
      </c>
      <c r="M12">
        <v>1</v>
      </c>
      <c r="N12">
        <v>0</v>
      </c>
      <c r="O12">
        <v>1</v>
      </c>
      <c r="P12">
        <v>0</v>
      </c>
      <c r="Q12" s="2">
        <f t="shared" si="0"/>
        <v>0.5625</v>
      </c>
      <c r="R12" s="2">
        <f t="shared" si="1"/>
        <v>0.14285714285714285</v>
      </c>
      <c r="S12" s="2">
        <f t="shared" si="5"/>
        <v>1</v>
      </c>
      <c r="T12">
        <v>25</v>
      </c>
      <c r="U12">
        <v>27</v>
      </c>
      <c r="V12">
        <v>0</v>
      </c>
      <c r="W12" s="3">
        <f t="shared" si="2"/>
        <v>28.549319999999998</v>
      </c>
      <c r="X12" s="4">
        <f t="shared" si="3"/>
        <v>26.9</v>
      </c>
      <c r="Y12" s="4">
        <f t="shared" si="4"/>
        <v>14.700000000000001</v>
      </c>
      <c r="Z12">
        <v>0</v>
      </c>
    </row>
    <row r="13" spans="1:26" x14ac:dyDescent="0.3">
      <c r="A13" t="s">
        <v>56</v>
      </c>
      <c r="B13">
        <v>27</v>
      </c>
      <c r="C13">
        <v>3</v>
      </c>
      <c r="D13">
        <v>2</v>
      </c>
      <c r="E13">
        <v>1</v>
      </c>
      <c r="F13">
        <v>0</v>
      </c>
      <c r="G13">
        <v>1</v>
      </c>
      <c r="H13">
        <v>9</v>
      </c>
      <c r="I13">
        <v>10</v>
      </c>
      <c r="J13">
        <v>6</v>
      </c>
      <c r="K13">
        <v>7</v>
      </c>
      <c r="L13">
        <v>3</v>
      </c>
      <c r="M13">
        <v>3</v>
      </c>
      <c r="N13">
        <v>0</v>
      </c>
      <c r="O13">
        <v>0</v>
      </c>
      <c r="P13">
        <v>17</v>
      </c>
      <c r="Q13" s="2">
        <f t="shared" si="0"/>
        <v>0.9</v>
      </c>
      <c r="R13" s="2">
        <f t="shared" si="1"/>
        <v>0.8571428571428571</v>
      </c>
      <c r="S13" s="2">
        <f t="shared" si="5"/>
        <v>1</v>
      </c>
      <c r="T13">
        <v>30</v>
      </c>
      <c r="U13">
        <v>33</v>
      </c>
      <c r="V13">
        <v>1</v>
      </c>
      <c r="W13" s="3">
        <f t="shared" si="2"/>
        <v>42.794833333333344</v>
      </c>
      <c r="X13" s="4">
        <f t="shared" si="3"/>
        <v>35.6</v>
      </c>
      <c r="Y13" s="4">
        <f t="shared" si="4"/>
        <v>25.599999999999998</v>
      </c>
      <c r="Z13">
        <v>0</v>
      </c>
    </row>
    <row r="14" spans="1:26" x14ac:dyDescent="0.3">
      <c r="A14" s="1" t="s">
        <v>57</v>
      </c>
      <c r="B14">
        <v>7</v>
      </c>
      <c r="C14">
        <v>2</v>
      </c>
      <c r="D14">
        <v>7</v>
      </c>
      <c r="E14">
        <v>0</v>
      </c>
      <c r="F14">
        <v>3</v>
      </c>
      <c r="G14">
        <v>0</v>
      </c>
      <c r="H14">
        <v>3</v>
      </c>
      <c r="I14">
        <v>5</v>
      </c>
      <c r="J14">
        <v>1</v>
      </c>
      <c r="K14">
        <v>1</v>
      </c>
      <c r="L14">
        <v>0</v>
      </c>
      <c r="M14">
        <v>0</v>
      </c>
      <c r="N14">
        <v>0</v>
      </c>
      <c r="O14">
        <v>1</v>
      </c>
      <c r="P14">
        <v>25</v>
      </c>
      <c r="Q14" s="2">
        <f t="shared" si="0"/>
        <v>0.6</v>
      </c>
      <c r="R14" s="2">
        <f t="shared" si="1"/>
        <v>1</v>
      </c>
      <c r="S14" s="6" t="s">
        <v>45</v>
      </c>
      <c r="T14">
        <v>22</v>
      </c>
      <c r="U14">
        <v>26</v>
      </c>
      <c r="V14">
        <v>0</v>
      </c>
      <c r="W14" s="3">
        <f t="shared" si="2"/>
        <v>29.444409090909094</v>
      </c>
      <c r="X14" s="4">
        <f t="shared" si="3"/>
        <v>28.9</v>
      </c>
      <c r="Y14" s="4">
        <f t="shared" si="4"/>
        <v>12.799999999999999</v>
      </c>
      <c r="Z14">
        <v>0</v>
      </c>
    </row>
    <row r="15" spans="1:26" x14ac:dyDescent="0.3">
      <c r="A15" t="s">
        <v>58</v>
      </c>
      <c r="B15">
        <v>25</v>
      </c>
      <c r="C15">
        <v>2</v>
      </c>
      <c r="D15">
        <v>2</v>
      </c>
      <c r="E15">
        <v>0</v>
      </c>
      <c r="F15">
        <v>0</v>
      </c>
      <c r="G15">
        <v>2</v>
      </c>
      <c r="H15">
        <v>9</v>
      </c>
      <c r="I15">
        <v>14</v>
      </c>
      <c r="J15">
        <v>7</v>
      </c>
      <c r="K15">
        <v>12</v>
      </c>
      <c r="L15">
        <v>0</v>
      </c>
      <c r="M15">
        <v>0</v>
      </c>
      <c r="N15">
        <v>0</v>
      </c>
      <c r="O15">
        <v>0</v>
      </c>
      <c r="P15">
        <v>1</v>
      </c>
      <c r="Q15" s="2">
        <f t="shared" si="0"/>
        <v>0.6428571428571429</v>
      </c>
      <c r="R15" s="2">
        <f t="shared" si="1"/>
        <v>0.58333333333333337</v>
      </c>
      <c r="S15" s="6" t="s">
        <v>45</v>
      </c>
      <c r="T15">
        <v>24</v>
      </c>
      <c r="U15">
        <v>30</v>
      </c>
      <c r="V15">
        <v>0</v>
      </c>
      <c r="W15" s="3">
        <f t="shared" si="2"/>
        <v>38.771374999999999</v>
      </c>
      <c r="X15" s="4">
        <f t="shared" si="3"/>
        <v>28.4</v>
      </c>
      <c r="Y15" s="4">
        <f t="shared" si="4"/>
        <v>18.800000000000004</v>
      </c>
      <c r="Z15">
        <v>0</v>
      </c>
    </row>
    <row r="16" spans="1:26" x14ac:dyDescent="0.3">
      <c r="A16" s="1" t="s">
        <v>59</v>
      </c>
      <c r="B16">
        <v>17</v>
      </c>
      <c r="C16">
        <v>1</v>
      </c>
      <c r="D16">
        <v>4</v>
      </c>
      <c r="E16">
        <v>1</v>
      </c>
      <c r="F16">
        <v>0</v>
      </c>
      <c r="G16">
        <v>1</v>
      </c>
      <c r="H16">
        <v>7</v>
      </c>
      <c r="I16">
        <v>9</v>
      </c>
      <c r="J16">
        <v>3</v>
      </c>
      <c r="K16">
        <v>5</v>
      </c>
      <c r="L16">
        <v>0</v>
      </c>
      <c r="M16">
        <v>0</v>
      </c>
      <c r="N16">
        <v>0</v>
      </c>
      <c r="O16">
        <v>0</v>
      </c>
      <c r="P16">
        <v>16</v>
      </c>
      <c r="Q16" s="2">
        <f t="shared" si="0"/>
        <v>0.77777777777777779</v>
      </c>
      <c r="R16" s="2">
        <f t="shared" si="1"/>
        <v>0.6</v>
      </c>
      <c r="S16" s="6" t="s">
        <v>45</v>
      </c>
      <c r="T16">
        <v>26</v>
      </c>
      <c r="U16">
        <v>25</v>
      </c>
      <c r="V16">
        <v>1</v>
      </c>
      <c r="W16" s="3">
        <f t="shared" si="2"/>
        <v>31.421884615384609</v>
      </c>
      <c r="X16" s="4">
        <f t="shared" si="3"/>
        <v>26.2</v>
      </c>
      <c r="Y16" s="4">
        <f t="shared" si="4"/>
        <v>16.3</v>
      </c>
      <c r="Z16">
        <v>0</v>
      </c>
    </row>
    <row r="17" spans="1:26" x14ac:dyDescent="0.3">
      <c r="A17" s="1" t="s">
        <v>60</v>
      </c>
      <c r="B17">
        <v>34</v>
      </c>
      <c r="C17">
        <v>4</v>
      </c>
      <c r="D17">
        <v>4</v>
      </c>
      <c r="E17">
        <v>0</v>
      </c>
      <c r="F17">
        <v>3</v>
      </c>
      <c r="G17">
        <v>3</v>
      </c>
      <c r="H17">
        <v>14</v>
      </c>
      <c r="I17">
        <v>26</v>
      </c>
      <c r="J17">
        <v>6</v>
      </c>
      <c r="K17">
        <v>15</v>
      </c>
      <c r="L17">
        <v>0</v>
      </c>
      <c r="M17">
        <v>0</v>
      </c>
      <c r="N17">
        <v>0</v>
      </c>
      <c r="O17">
        <v>2</v>
      </c>
      <c r="P17">
        <v>2</v>
      </c>
      <c r="Q17" s="2">
        <f t="shared" si="0"/>
        <v>0.53846153846153844</v>
      </c>
      <c r="R17" s="2">
        <f t="shared" si="1"/>
        <v>0.4</v>
      </c>
      <c r="S17" s="6" t="s">
        <v>45</v>
      </c>
      <c r="T17">
        <v>44</v>
      </c>
      <c r="U17">
        <v>45</v>
      </c>
      <c r="V17">
        <v>0</v>
      </c>
      <c r="W17" s="3">
        <f t="shared" si="2"/>
        <v>27.413409090909092</v>
      </c>
      <c r="X17" s="4">
        <f t="shared" si="3"/>
        <v>50.8</v>
      </c>
      <c r="Y17" s="4">
        <f t="shared" si="4"/>
        <v>24.6</v>
      </c>
      <c r="Z17">
        <v>0</v>
      </c>
    </row>
    <row r="18" spans="1:26" x14ac:dyDescent="0.3">
      <c r="A18" s="1" t="s">
        <v>61</v>
      </c>
      <c r="B18">
        <v>12</v>
      </c>
      <c r="C18">
        <v>2</v>
      </c>
      <c r="D18">
        <v>1</v>
      </c>
      <c r="E18">
        <v>0</v>
      </c>
      <c r="F18">
        <v>1</v>
      </c>
      <c r="G18">
        <v>1</v>
      </c>
      <c r="H18">
        <v>4</v>
      </c>
      <c r="I18">
        <v>9</v>
      </c>
      <c r="J18">
        <v>4</v>
      </c>
      <c r="K18">
        <v>6</v>
      </c>
      <c r="L18">
        <v>0</v>
      </c>
      <c r="M18">
        <v>0</v>
      </c>
      <c r="N18">
        <v>0</v>
      </c>
      <c r="O18">
        <v>0</v>
      </c>
      <c r="P18">
        <v>-6</v>
      </c>
      <c r="Q18" s="2">
        <f t="shared" si="0"/>
        <v>0.44444444444444442</v>
      </c>
      <c r="R18" s="2">
        <f t="shared" si="1"/>
        <v>0.66666666666666663</v>
      </c>
      <c r="S18" s="6" t="s">
        <v>45</v>
      </c>
      <c r="T18">
        <v>28</v>
      </c>
      <c r="U18">
        <v>14</v>
      </c>
      <c r="V18">
        <v>0</v>
      </c>
      <c r="W18" s="3">
        <f t="shared" si="2"/>
        <v>14.957464285714284</v>
      </c>
      <c r="X18" s="4">
        <f t="shared" si="3"/>
        <v>17.899999999999999</v>
      </c>
      <c r="Y18" s="4">
        <f t="shared" si="4"/>
        <v>8.5999999999999979</v>
      </c>
      <c r="Z18">
        <v>0</v>
      </c>
    </row>
    <row r="19" spans="1:26" x14ac:dyDescent="0.3">
      <c r="A19" s="1" t="s">
        <v>62</v>
      </c>
      <c r="B19">
        <v>14</v>
      </c>
      <c r="C19">
        <v>3</v>
      </c>
      <c r="D19">
        <v>3</v>
      </c>
      <c r="E19">
        <v>0</v>
      </c>
      <c r="F19">
        <v>0</v>
      </c>
      <c r="G19">
        <v>3</v>
      </c>
      <c r="H19">
        <v>6</v>
      </c>
      <c r="I19">
        <v>17</v>
      </c>
      <c r="J19">
        <v>2</v>
      </c>
      <c r="K19">
        <v>8</v>
      </c>
      <c r="L19">
        <v>0</v>
      </c>
      <c r="M19">
        <v>0</v>
      </c>
      <c r="N19">
        <v>1</v>
      </c>
      <c r="O19">
        <v>0</v>
      </c>
      <c r="P19">
        <v>-17</v>
      </c>
      <c r="Q19" s="2">
        <f t="shared" si="0"/>
        <v>0.35294117647058826</v>
      </c>
      <c r="R19" s="2">
        <f t="shared" si="1"/>
        <v>0.25</v>
      </c>
      <c r="S19" s="6" t="s">
        <v>45</v>
      </c>
      <c r="T19">
        <v>30</v>
      </c>
      <c r="U19">
        <v>23</v>
      </c>
      <c r="V19">
        <v>0</v>
      </c>
      <c r="W19" s="3">
        <f t="shared" si="2"/>
        <v>6.6275999999999984</v>
      </c>
      <c r="X19" s="4">
        <f t="shared" si="3"/>
        <v>19.100000000000001</v>
      </c>
      <c r="Y19" s="4">
        <f t="shared" si="4"/>
        <v>4.8999999999999995</v>
      </c>
      <c r="Z19">
        <v>0</v>
      </c>
    </row>
    <row r="20" spans="1:26" x14ac:dyDescent="0.3"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/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/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/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/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/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/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/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/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/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/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/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/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/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/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16.444444444444443</v>
      </c>
      <c r="C47" s="4">
        <f t="shared" ref="C47:P47" si="6">AVERAGE(C2:C46)</f>
        <v>1.7777777777777777</v>
      </c>
      <c r="D47" s="4">
        <f t="shared" si="6"/>
        <v>3.2777777777777777</v>
      </c>
      <c r="E47" s="4">
        <f t="shared" si="6"/>
        <v>0.33333333333333331</v>
      </c>
      <c r="F47" s="4">
        <f t="shared" si="6"/>
        <v>0.5</v>
      </c>
      <c r="G47" s="4">
        <f t="shared" si="6"/>
        <v>1.3888888888888888</v>
      </c>
      <c r="H47" s="4">
        <f t="shared" si="6"/>
        <v>6.333333333333333</v>
      </c>
      <c r="I47" s="4">
        <f t="shared" si="6"/>
        <v>11.388888888888889</v>
      </c>
      <c r="J47" s="4">
        <f t="shared" si="6"/>
        <v>2.9444444444444446</v>
      </c>
      <c r="K47" s="4">
        <f t="shared" si="6"/>
        <v>6.0555555555555554</v>
      </c>
      <c r="L47" s="4">
        <f t="shared" si="6"/>
        <v>0.83333333333333337</v>
      </c>
      <c r="M47" s="4">
        <f t="shared" si="6"/>
        <v>0.88888888888888884</v>
      </c>
      <c r="N47" s="4">
        <f t="shared" si="6"/>
        <v>0.1111111111111111</v>
      </c>
      <c r="O47" s="4">
        <f t="shared" si="6"/>
        <v>0.77777777777777779</v>
      </c>
      <c r="P47" s="4">
        <f t="shared" si="6"/>
        <v>0.22222222222222221</v>
      </c>
      <c r="Q47" s="2">
        <f>SUM(H2:H46)/SUM(I2:I46)</f>
        <v>0.55609756097560981</v>
      </c>
      <c r="R47" s="2">
        <f>SUM(J2:J46)/SUM(K2:K46)</f>
        <v>0.48623853211009177</v>
      </c>
      <c r="S47" s="2">
        <f>SUM(L2:L46)/SUM(M2:M46)</f>
        <v>0.9375</v>
      </c>
      <c r="T47" s="4">
        <f t="shared" ref="T47:V47" si="7">AVERAGE(T2:T46)</f>
        <v>27.5</v>
      </c>
      <c r="U47" s="4">
        <f t="shared" si="7"/>
        <v>25</v>
      </c>
      <c r="V47" s="4">
        <f t="shared" si="7"/>
        <v>0.22222222222222221</v>
      </c>
      <c r="W47" s="3">
        <f>((H49*85.91) +(F49*53.897)+(J49*51.757)+(L49*46.845)+(E49*39.19)+(N49*39.19)+(D49*34.677)+((C49-N49)*14.707)-(O49*17.174)-((M49-L49)*20.091)-((I49-H49)*39.19)-(G49*53.897))/T49</f>
        <v>22.931393939393942</v>
      </c>
      <c r="X47" s="4">
        <f t="shared" ref="X47" si="8">B47+(C47*1.2)+(D47*1.5)+(E47*3)+(F47*3)-G47</f>
        <v>24.605555555555551</v>
      </c>
      <c r="Y47" s="4">
        <f t="shared" ref="Y47" si="9">B47+0.4*H47-0.7*I47-0.4*(M47-L47)+0.7*N47+0.3*(C47-N47)+F47+D47*0.7+0.7*E47-0.4*O47-G47</f>
        <v>12.888888888888884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s="3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296</v>
      </c>
      <c r="C49">
        <f t="shared" ref="C49:P49" si="10">SUM(C2:C46)</f>
        <v>32</v>
      </c>
      <c r="D49">
        <f t="shared" si="10"/>
        <v>59</v>
      </c>
      <c r="E49">
        <f t="shared" si="10"/>
        <v>6</v>
      </c>
      <c r="F49">
        <f t="shared" si="10"/>
        <v>9</v>
      </c>
      <c r="G49">
        <f t="shared" si="10"/>
        <v>25</v>
      </c>
      <c r="H49">
        <f t="shared" si="10"/>
        <v>114</v>
      </c>
      <c r="I49">
        <f t="shared" si="10"/>
        <v>205</v>
      </c>
      <c r="J49">
        <f t="shared" si="10"/>
        <v>53</v>
      </c>
      <c r="K49">
        <f t="shared" si="10"/>
        <v>109</v>
      </c>
      <c r="L49">
        <f t="shared" si="10"/>
        <v>15</v>
      </c>
      <c r="M49">
        <f t="shared" si="10"/>
        <v>16</v>
      </c>
      <c r="N49">
        <f t="shared" si="10"/>
        <v>2</v>
      </c>
      <c r="O49">
        <f t="shared" si="10"/>
        <v>14</v>
      </c>
      <c r="P49">
        <f t="shared" si="10"/>
        <v>4</v>
      </c>
      <c r="T49">
        <f>SUM(T2:T46)</f>
        <v>495</v>
      </c>
      <c r="U49">
        <f>SUM(U2:U46)</f>
        <v>450</v>
      </c>
      <c r="V49">
        <f>SUM(V2:V46)</f>
        <v>4</v>
      </c>
      <c r="X49" s="4">
        <f>SUM(X2:X46)</f>
        <v>442.9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17E-0A83-4E42-92CC-266E48C42DD5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'Damian Lillard'!A2</f>
        <v>@ INJ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10</v>
      </c>
      <c r="Q2" s="6" t="s">
        <v>45</v>
      </c>
      <c r="R2" s="6" t="s">
        <v>45</v>
      </c>
      <c r="S2" s="6" t="s">
        <v>45</v>
      </c>
      <c r="T2">
        <v>6</v>
      </c>
      <c r="U2">
        <v>0</v>
      </c>
      <c r="V2">
        <v>0</v>
      </c>
      <c r="W2" s="3">
        <f t="shared" ref="W2:W46" si="0">((H2*85.91) +(F2*53.897)+(J2*51.757)+(L2*46.845)+(E2*39.19)+(N2*39.19)+(D2*34.677)+((C2-N2)*14.707)-(O2*17.174)-((M2-L2)*20.091)-((I2-H2)*39.19)-(G2*53.897))/T2</f>
        <v>-0.41116666666666646</v>
      </c>
      <c r="X2" s="4">
        <f t="shared" ref="X2:X46" si="1">B2+(C2*1.2)+(D2*1.5)+(E2*3)+(F2*3)-G2</f>
        <v>1.2</v>
      </c>
      <c r="Y2" s="4">
        <f t="shared" ref="Y2:Y46" si="2">B2+0.4*H2-0.7*I2-0.4*(M2-L2)+0.7*N2+0.3*(C2-N2)+F2+D2*0.7+0.7*E2-0.4*O2-G2</f>
        <v>-0.10000000000000003</v>
      </c>
      <c r="Z2">
        <v>0</v>
      </c>
    </row>
    <row r="3" spans="1:26" x14ac:dyDescent="0.3">
      <c r="A3" s="1" t="str">
        <f>'Damian Lillard'!A3</f>
        <v>vs EUR</v>
      </c>
      <c r="B3">
        <v>3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1</v>
      </c>
      <c r="P3">
        <v>-6</v>
      </c>
      <c r="Q3" s="2">
        <f t="shared" ref="Q3:Q46" si="3">H3/I3</f>
        <v>1</v>
      </c>
      <c r="R3" s="2">
        <f t="shared" ref="R3:R46" si="4">J3/K3</f>
        <v>1</v>
      </c>
      <c r="S3" s="6" t="s">
        <v>45</v>
      </c>
      <c r="T3">
        <v>7</v>
      </c>
      <c r="U3">
        <v>5</v>
      </c>
      <c r="V3">
        <v>0</v>
      </c>
      <c r="W3" s="3">
        <f t="shared" si="0"/>
        <v>22.167142857142856</v>
      </c>
      <c r="X3" s="4">
        <f t="shared" si="1"/>
        <v>4.5</v>
      </c>
      <c r="Y3" s="4">
        <f t="shared" si="2"/>
        <v>3.0000000000000004</v>
      </c>
      <c r="Z3">
        <v>0</v>
      </c>
    </row>
    <row r="4" spans="1:26" x14ac:dyDescent="0.3">
      <c r="A4" s="1" t="str">
        <f>'Damian Lillard'!A4</f>
        <v>vs RKS</v>
      </c>
      <c r="B4">
        <v>3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2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-5</v>
      </c>
      <c r="Q4" s="2">
        <f t="shared" si="3"/>
        <v>0.5</v>
      </c>
      <c r="R4" s="2">
        <f t="shared" si="4"/>
        <v>1</v>
      </c>
      <c r="S4" s="6" t="s">
        <v>45</v>
      </c>
      <c r="T4">
        <v>8</v>
      </c>
      <c r="U4">
        <v>5</v>
      </c>
      <c r="V4">
        <v>0</v>
      </c>
      <c r="W4" s="3">
        <f t="shared" si="0"/>
        <v>18.482624999999999</v>
      </c>
      <c r="X4" s="4">
        <f t="shared" si="1"/>
        <v>5.7</v>
      </c>
      <c r="Y4" s="4">
        <f t="shared" si="2"/>
        <v>3</v>
      </c>
      <c r="Z4">
        <v>0</v>
      </c>
    </row>
    <row r="5" spans="1:26" x14ac:dyDescent="0.3">
      <c r="A5" s="1" t="str">
        <f>'Damian Lillard'!A5</f>
        <v>@ AFR</v>
      </c>
      <c r="B5">
        <v>2</v>
      </c>
      <c r="C5">
        <v>0</v>
      </c>
      <c r="D5">
        <v>2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14</v>
      </c>
      <c r="Q5" s="2">
        <f t="shared" si="3"/>
        <v>1</v>
      </c>
      <c r="R5" s="6" t="s">
        <v>45</v>
      </c>
      <c r="S5" s="6" t="s">
        <v>45</v>
      </c>
      <c r="T5">
        <v>5</v>
      </c>
      <c r="U5">
        <v>7</v>
      </c>
      <c r="V5">
        <v>0</v>
      </c>
      <c r="W5" s="3">
        <f t="shared" si="0"/>
        <v>31.052800000000001</v>
      </c>
      <c r="X5" s="4">
        <f t="shared" si="1"/>
        <v>5</v>
      </c>
      <c r="Y5" s="4">
        <f t="shared" si="2"/>
        <v>3.0999999999999996</v>
      </c>
      <c r="Z5">
        <v>0</v>
      </c>
    </row>
    <row r="6" spans="1:26" x14ac:dyDescent="0.3">
      <c r="A6" s="1" t="str">
        <f>'Damian Lillard'!A6</f>
        <v>vs OLD</v>
      </c>
      <c r="B6">
        <v>3</v>
      </c>
      <c r="C6">
        <v>1</v>
      </c>
      <c r="D6">
        <v>1</v>
      </c>
      <c r="E6">
        <v>0</v>
      </c>
      <c r="F6">
        <v>0</v>
      </c>
      <c r="G6">
        <v>0</v>
      </c>
      <c r="H6">
        <v>1</v>
      </c>
      <c r="I6">
        <v>3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 s="2">
        <f t="shared" si="3"/>
        <v>0.33333333333333331</v>
      </c>
      <c r="R6" s="2">
        <f t="shared" si="4"/>
        <v>1</v>
      </c>
      <c r="S6" s="6" t="s">
        <v>45</v>
      </c>
      <c r="T6">
        <v>5</v>
      </c>
      <c r="U6">
        <v>5</v>
      </c>
      <c r="V6">
        <v>0</v>
      </c>
      <c r="W6" s="3">
        <f t="shared" si="0"/>
        <v>21.734199999999998</v>
      </c>
      <c r="X6" s="4">
        <f t="shared" si="1"/>
        <v>5.7</v>
      </c>
      <c r="Y6" s="4">
        <f t="shared" si="2"/>
        <v>2.3000000000000003</v>
      </c>
      <c r="Z6">
        <v>0</v>
      </c>
    </row>
    <row r="7" spans="1:26" x14ac:dyDescent="0.3">
      <c r="A7" s="1" t="str">
        <f>'Damian Lillard'!A7</f>
        <v>@ USA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3</v>
      </c>
      <c r="J7">
        <v>1</v>
      </c>
      <c r="K7">
        <v>3</v>
      </c>
      <c r="L7">
        <v>0</v>
      </c>
      <c r="M7">
        <v>0</v>
      </c>
      <c r="N7">
        <v>0</v>
      </c>
      <c r="O7">
        <v>0</v>
      </c>
      <c r="P7">
        <v>0</v>
      </c>
      <c r="Q7" s="2">
        <f t="shared" si="3"/>
        <v>0.33333333333333331</v>
      </c>
      <c r="R7" s="2">
        <f t="shared" si="4"/>
        <v>0.33333333333333331</v>
      </c>
      <c r="S7" s="6" t="s">
        <v>45</v>
      </c>
      <c r="T7">
        <v>9</v>
      </c>
      <c r="U7">
        <v>3</v>
      </c>
      <c r="V7">
        <v>0</v>
      </c>
      <c r="W7" s="3">
        <f t="shared" si="0"/>
        <v>6.5874444444444453</v>
      </c>
      <c r="X7" s="4">
        <f t="shared" si="1"/>
        <v>3</v>
      </c>
      <c r="Y7" s="4">
        <f t="shared" si="2"/>
        <v>1.3000000000000003</v>
      </c>
      <c r="Z7">
        <v>0</v>
      </c>
    </row>
    <row r="8" spans="1:26" x14ac:dyDescent="0.3">
      <c r="A8" s="1" t="str">
        <f>'Damian Lillard'!A8</f>
        <v>vs SPA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6" t="s">
        <v>45</v>
      </c>
      <c r="R8" s="6" t="s">
        <v>45</v>
      </c>
      <c r="S8" s="6" t="s">
        <v>45</v>
      </c>
      <c r="T8">
        <v>7</v>
      </c>
      <c r="U8">
        <v>3</v>
      </c>
      <c r="V8">
        <v>0</v>
      </c>
      <c r="W8" s="3">
        <f t="shared" si="0"/>
        <v>7.0548571428571432</v>
      </c>
      <c r="X8" s="4">
        <f t="shared" si="1"/>
        <v>2.7</v>
      </c>
      <c r="Y8" s="4">
        <f t="shared" si="2"/>
        <v>1</v>
      </c>
      <c r="Z8">
        <v>0</v>
      </c>
    </row>
    <row r="9" spans="1:26" x14ac:dyDescent="0.3">
      <c r="A9" s="1" t="str">
        <f>'Damian Lillard'!A9</f>
        <v>@ 6TH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-4</v>
      </c>
      <c r="Q9" s="2">
        <f t="shared" si="3"/>
        <v>0</v>
      </c>
      <c r="R9" s="2">
        <f t="shared" si="4"/>
        <v>0</v>
      </c>
      <c r="S9" s="6" t="s">
        <v>45</v>
      </c>
      <c r="T9">
        <v>5</v>
      </c>
      <c r="U9">
        <v>0</v>
      </c>
      <c r="V9">
        <v>0</v>
      </c>
      <c r="W9" s="3">
        <f t="shared" si="0"/>
        <v>-4.8965999999999994</v>
      </c>
      <c r="X9" s="4">
        <f t="shared" si="1"/>
        <v>1.2</v>
      </c>
      <c r="Y9" s="4">
        <f t="shared" si="2"/>
        <v>-0.39999999999999997</v>
      </c>
      <c r="Z9">
        <v>0</v>
      </c>
    </row>
    <row r="10" spans="1:26" x14ac:dyDescent="0.3">
      <c r="A10" s="1" t="str">
        <f>'Damian Lillard'!A10</f>
        <v>vs CAN</v>
      </c>
      <c r="B10">
        <v>2</v>
      </c>
      <c r="C10">
        <v>2</v>
      </c>
      <c r="D10">
        <v>0</v>
      </c>
      <c r="E10">
        <v>0</v>
      </c>
      <c r="F10">
        <v>0</v>
      </c>
      <c r="G10">
        <v>0</v>
      </c>
      <c r="H10">
        <v>1</v>
      </c>
      <c r="I10">
        <v>3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2</v>
      </c>
      <c r="Q10" s="2">
        <f t="shared" si="3"/>
        <v>0.33333333333333331</v>
      </c>
      <c r="R10" s="2">
        <f t="shared" si="4"/>
        <v>0</v>
      </c>
      <c r="S10" s="6" t="s">
        <v>45</v>
      </c>
      <c r="T10">
        <v>7</v>
      </c>
      <c r="U10">
        <v>2</v>
      </c>
      <c r="V10">
        <v>0</v>
      </c>
      <c r="W10" s="3">
        <f t="shared" si="0"/>
        <v>5.2777142857142865</v>
      </c>
      <c r="X10" s="4">
        <f t="shared" si="1"/>
        <v>4.4000000000000004</v>
      </c>
      <c r="Y10" s="4">
        <f t="shared" si="2"/>
        <v>0.90000000000000024</v>
      </c>
      <c r="Z10">
        <v>0</v>
      </c>
    </row>
    <row r="11" spans="1:26" x14ac:dyDescent="0.3">
      <c r="A11" s="1" t="str">
        <f>'Damian Lillard'!A11</f>
        <v>@ DNK</v>
      </c>
      <c r="B11">
        <v>2</v>
      </c>
      <c r="C11">
        <v>2</v>
      </c>
      <c r="D11">
        <v>0</v>
      </c>
      <c r="E11">
        <v>0</v>
      </c>
      <c r="F11">
        <v>0</v>
      </c>
      <c r="G11">
        <v>0</v>
      </c>
      <c r="H11">
        <v>1</v>
      </c>
      <c r="I11">
        <v>4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  <c r="P11">
        <v>-2</v>
      </c>
      <c r="Q11" s="2">
        <f t="shared" si="3"/>
        <v>0.25</v>
      </c>
      <c r="R11" s="2">
        <f t="shared" si="4"/>
        <v>0</v>
      </c>
      <c r="S11" s="6" t="s">
        <v>45</v>
      </c>
      <c r="T11">
        <v>5</v>
      </c>
      <c r="U11">
        <v>2</v>
      </c>
      <c r="V11">
        <v>0</v>
      </c>
      <c r="W11" s="3">
        <f t="shared" si="0"/>
        <v>-0.44919999999999904</v>
      </c>
      <c r="X11" s="4">
        <f t="shared" si="1"/>
        <v>4.4000000000000004</v>
      </c>
      <c r="Y11" s="4">
        <f t="shared" si="2"/>
        <v>0.20000000000000007</v>
      </c>
      <c r="Z11">
        <v>0</v>
      </c>
    </row>
    <row r="12" spans="1:26" x14ac:dyDescent="0.3">
      <c r="A12" s="1" t="str">
        <f>'Damian Lillard'!A12</f>
        <v>vs IMP</v>
      </c>
      <c r="B12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4</v>
      </c>
      <c r="I12">
        <v>5</v>
      </c>
      <c r="J12">
        <v>3</v>
      </c>
      <c r="K12">
        <v>4</v>
      </c>
      <c r="L12">
        <v>0</v>
      </c>
      <c r="M12">
        <v>0</v>
      </c>
      <c r="N12">
        <v>0</v>
      </c>
      <c r="O12">
        <v>1</v>
      </c>
      <c r="P12">
        <v>-2</v>
      </c>
      <c r="Q12" s="2">
        <f t="shared" si="3"/>
        <v>0.8</v>
      </c>
      <c r="R12" s="2">
        <f t="shared" si="4"/>
        <v>0.75</v>
      </c>
      <c r="S12" s="6" t="s">
        <v>45</v>
      </c>
      <c r="T12">
        <v>7</v>
      </c>
      <c r="U12">
        <v>11</v>
      </c>
      <c r="V12">
        <v>0</v>
      </c>
      <c r="W12" s="3">
        <f t="shared" si="0"/>
        <v>63.220999999999997</v>
      </c>
      <c r="X12" s="4">
        <f t="shared" si="1"/>
        <v>11</v>
      </c>
      <c r="Y12" s="4">
        <f t="shared" si="2"/>
        <v>8.6999999999999993</v>
      </c>
      <c r="Z12">
        <v>0</v>
      </c>
    </row>
    <row r="13" spans="1:26" x14ac:dyDescent="0.3">
      <c r="A13" s="1" t="str">
        <f>'Damian Lillard'!A13</f>
        <v>vs CHI</v>
      </c>
      <c r="B13">
        <v>6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3</v>
      </c>
      <c r="J13">
        <v>2</v>
      </c>
      <c r="K13">
        <v>3</v>
      </c>
      <c r="L13">
        <v>0</v>
      </c>
      <c r="M13">
        <v>0</v>
      </c>
      <c r="N13">
        <v>0</v>
      </c>
      <c r="O13">
        <v>0</v>
      </c>
      <c r="P13">
        <v>-5</v>
      </c>
      <c r="Q13" s="2">
        <f t="shared" si="3"/>
        <v>0.66666666666666663</v>
      </c>
      <c r="R13" s="2">
        <f t="shared" si="4"/>
        <v>0.66666666666666663</v>
      </c>
      <c r="S13" s="6" t="s">
        <v>45</v>
      </c>
      <c r="T13">
        <v>7</v>
      </c>
      <c r="U13">
        <v>6</v>
      </c>
      <c r="V13">
        <v>0</v>
      </c>
      <c r="W13" s="3">
        <f t="shared" si="0"/>
        <v>33.734857142857145</v>
      </c>
      <c r="X13" s="4">
        <f t="shared" si="1"/>
        <v>6</v>
      </c>
      <c r="Y13" s="4">
        <f t="shared" si="2"/>
        <v>4.7</v>
      </c>
      <c r="Z13">
        <v>0</v>
      </c>
    </row>
    <row r="14" spans="1:26" x14ac:dyDescent="0.3">
      <c r="A14" s="1" t="str">
        <f>'Damian Lillard'!A14</f>
        <v>@ DEF</v>
      </c>
      <c r="B14">
        <v>0</v>
      </c>
      <c r="C14">
        <v>2</v>
      </c>
      <c r="D14">
        <v>0</v>
      </c>
      <c r="E14">
        <v>1</v>
      </c>
      <c r="F14">
        <v>0</v>
      </c>
      <c r="G14">
        <v>0</v>
      </c>
      <c r="H14">
        <v>0</v>
      </c>
      <c r="I14">
        <v>4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-4</v>
      </c>
      <c r="Q14" s="2">
        <f t="shared" si="3"/>
        <v>0</v>
      </c>
      <c r="R14" s="2">
        <f t="shared" si="4"/>
        <v>0</v>
      </c>
      <c r="S14" s="6" t="s">
        <v>45</v>
      </c>
      <c r="T14">
        <v>8</v>
      </c>
      <c r="U14">
        <v>0</v>
      </c>
      <c r="V14">
        <v>0</v>
      </c>
      <c r="W14" s="3">
        <f t="shared" si="0"/>
        <v>-11.019499999999999</v>
      </c>
      <c r="X14" s="4">
        <f t="shared" si="1"/>
        <v>5.4</v>
      </c>
      <c r="Y14" s="4">
        <f t="shared" si="2"/>
        <v>-1.4999999999999998</v>
      </c>
      <c r="Z14">
        <v>0</v>
      </c>
    </row>
    <row r="15" spans="1:26" x14ac:dyDescent="0.3">
      <c r="A15" s="1" t="str">
        <f>'Damian Lillard'!A15</f>
        <v>vs OCE</v>
      </c>
      <c r="B15">
        <v>0</v>
      </c>
      <c r="C15">
        <v>3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-6</v>
      </c>
      <c r="Q15" s="6" t="s">
        <v>45</v>
      </c>
      <c r="R15" s="6" t="s">
        <v>45</v>
      </c>
      <c r="S15" s="6" t="s">
        <v>45</v>
      </c>
      <c r="T15">
        <v>6</v>
      </c>
      <c r="U15">
        <v>0</v>
      </c>
      <c r="V15">
        <v>0</v>
      </c>
      <c r="W15" s="3">
        <f t="shared" si="0"/>
        <v>-1.6293333333333326</v>
      </c>
      <c r="X15" s="4">
        <f t="shared" si="1"/>
        <v>2.5999999999999996</v>
      </c>
      <c r="Y15" s="4">
        <f t="shared" si="2"/>
        <v>-0.10000000000000009</v>
      </c>
      <c r="Z15">
        <v>0</v>
      </c>
    </row>
    <row r="16" spans="1:26" x14ac:dyDescent="0.3">
      <c r="A16" s="1" t="str">
        <f>'Damian Lillard'!A16</f>
        <v>@ FRA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-10</v>
      </c>
      <c r="Q16" s="2">
        <f t="shared" si="3"/>
        <v>0</v>
      </c>
      <c r="R16" s="2">
        <f t="shared" si="4"/>
        <v>0</v>
      </c>
      <c r="S16" s="6" t="s">
        <v>45</v>
      </c>
      <c r="T16">
        <v>9</v>
      </c>
      <c r="U16">
        <v>2</v>
      </c>
      <c r="V16">
        <v>0</v>
      </c>
      <c r="W16" s="3">
        <f t="shared" si="0"/>
        <v>-0.77555555555555522</v>
      </c>
      <c r="X16" s="4">
        <f t="shared" si="1"/>
        <v>2.7</v>
      </c>
      <c r="Y16" s="4">
        <f t="shared" si="2"/>
        <v>-0.10000000000000003</v>
      </c>
      <c r="Z16">
        <v>0</v>
      </c>
    </row>
    <row r="17" spans="1:26" x14ac:dyDescent="0.3">
      <c r="A17" s="1" t="str">
        <f>'Damian Lillard'!A17</f>
        <v>VS INJ</v>
      </c>
      <c r="B17">
        <v>2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  <c r="Q17" s="2">
        <f t="shared" si="3"/>
        <v>1</v>
      </c>
      <c r="R17" s="6" t="s">
        <v>45</v>
      </c>
      <c r="S17" s="6" t="s">
        <v>45</v>
      </c>
      <c r="T17">
        <v>4</v>
      </c>
      <c r="U17">
        <v>2</v>
      </c>
      <c r="V17">
        <v>0</v>
      </c>
      <c r="W17" s="3">
        <f t="shared" si="0"/>
        <v>21.477499999999999</v>
      </c>
      <c r="X17" s="4">
        <f t="shared" si="1"/>
        <v>2</v>
      </c>
      <c r="Y17" s="4">
        <f t="shared" si="2"/>
        <v>1.7</v>
      </c>
      <c r="Z17">
        <v>0</v>
      </c>
    </row>
    <row r="18" spans="1:26" x14ac:dyDescent="0.3">
      <c r="A18" s="1" t="str">
        <f>'Damian Lillard'!A18</f>
        <v>@ EUR</v>
      </c>
      <c r="B18">
        <v>8</v>
      </c>
      <c r="C18">
        <v>0</v>
      </c>
      <c r="D18">
        <v>0</v>
      </c>
      <c r="E18">
        <v>0</v>
      </c>
      <c r="F18">
        <v>0</v>
      </c>
      <c r="G18">
        <v>1</v>
      </c>
      <c r="H18">
        <v>3</v>
      </c>
      <c r="I18">
        <v>6</v>
      </c>
      <c r="J18">
        <v>2</v>
      </c>
      <c r="K18">
        <v>5</v>
      </c>
      <c r="L18">
        <v>0</v>
      </c>
      <c r="M18">
        <v>0</v>
      </c>
      <c r="N18">
        <v>0</v>
      </c>
      <c r="O18">
        <v>0</v>
      </c>
      <c r="P18">
        <v>-3</v>
      </c>
      <c r="Q18" s="2">
        <f t="shared" si="3"/>
        <v>0.5</v>
      </c>
      <c r="R18" s="2">
        <f t="shared" si="4"/>
        <v>0.4</v>
      </c>
      <c r="S18" s="6" t="s">
        <v>45</v>
      </c>
      <c r="T18">
        <v>9</v>
      </c>
      <c r="U18">
        <v>8</v>
      </c>
      <c r="V18">
        <v>0</v>
      </c>
      <c r="W18" s="3">
        <f t="shared" si="0"/>
        <v>21.086333333333339</v>
      </c>
      <c r="X18" s="4">
        <f t="shared" si="1"/>
        <v>7</v>
      </c>
      <c r="Y18" s="4">
        <f t="shared" si="2"/>
        <v>4</v>
      </c>
      <c r="Z18">
        <v>0</v>
      </c>
    </row>
    <row r="19" spans="1:26" x14ac:dyDescent="0.3">
      <c r="A19" s="1" t="str">
        <f>'Damian Lillard'!A19</f>
        <v>@ RKS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2</v>
      </c>
      <c r="Q19" s="2">
        <f t="shared" si="3"/>
        <v>0</v>
      </c>
      <c r="R19" s="2">
        <f t="shared" si="4"/>
        <v>0</v>
      </c>
      <c r="S19" s="6" t="s">
        <v>45</v>
      </c>
      <c r="T19">
        <v>5</v>
      </c>
      <c r="U19">
        <v>2</v>
      </c>
      <c r="V19">
        <v>0</v>
      </c>
      <c r="W19" s="3">
        <f t="shared" si="0"/>
        <v>-11.681999999999999</v>
      </c>
      <c r="X19" s="4">
        <f t="shared" si="1"/>
        <v>0.5</v>
      </c>
      <c r="Y19" s="4">
        <f t="shared" si="2"/>
        <v>-1</v>
      </c>
      <c r="Z19">
        <v>0</v>
      </c>
    </row>
    <row r="20" spans="1:26" x14ac:dyDescent="0.3">
      <c r="A20" s="1">
        <f>'Damian Lillard'!A20</f>
        <v>0</v>
      </c>
      <c r="Q20" s="2" t="e">
        <f t="shared" si="3"/>
        <v>#DIV/0!</v>
      </c>
      <c r="R20" s="2" t="e">
        <f t="shared" si="4"/>
        <v>#DIV/0!</v>
      </c>
      <c r="S20" s="2" t="e">
        <f t="shared" ref="S19:S46" si="5">L20/M20</f>
        <v>#DIV/0!</v>
      </c>
      <c r="W20" s="3" t="e">
        <f t="shared" si="0"/>
        <v>#DIV/0!</v>
      </c>
      <c r="X20" s="4">
        <f t="shared" si="1"/>
        <v>0</v>
      </c>
      <c r="Y20" s="4">
        <f t="shared" si="2"/>
        <v>0</v>
      </c>
      <c r="Z20">
        <v>0</v>
      </c>
    </row>
    <row r="21" spans="1:26" x14ac:dyDescent="0.3">
      <c r="A21" s="1">
        <f>'Damian Lillard'!A21</f>
        <v>0</v>
      </c>
      <c r="Q21" s="2" t="e">
        <f t="shared" si="3"/>
        <v>#DIV/0!</v>
      </c>
      <c r="R21" s="2" t="e">
        <f t="shared" si="4"/>
        <v>#DIV/0!</v>
      </c>
      <c r="S21" s="2" t="e">
        <f t="shared" si="5"/>
        <v>#DIV/0!</v>
      </c>
      <c r="W21" s="3" t="e">
        <f t="shared" si="0"/>
        <v>#DIV/0!</v>
      </c>
      <c r="X21" s="4">
        <f t="shared" si="1"/>
        <v>0</v>
      </c>
      <c r="Y21" s="4">
        <f t="shared" si="2"/>
        <v>0</v>
      </c>
      <c r="Z21">
        <v>0</v>
      </c>
    </row>
    <row r="22" spans="1:26" x14ac:dyDescent="0.3">
      <c r="A22" s="1">
        <f>'Damian Lillard'!A22</f>
        <v>0</v>
      </c>
      <c r="Q22" s="2" t="e">
        <f t="shared" si="3"/>
        <v>#DIV/0!</v>
      </c>
      <c r="R22" s="2" t="e">
        <f t="shared" si="4"/>
        <v>#DIV/0!</v>
      </c>
      <c r="S22" s="2" t="e">
        <f t="shared" si="5"/>
        <v>#DIV/0!</v>
      </c>
      <c r="W22" s="3" t="e">
        <f t="shared" si="0"/>
        <v>#DIV/0!</v>
      </c>
      <c r="X22" s="4">
        <f t="shared" si="1"/>
        <v>0</v>
      </c>
      <c r="Y22" s="4">
        <f t="shared" si="2"/>
        <v>0</v>
      </c>
      <c r="Z22">
        <v>0</v>
      </c>
    </row>
    <row r="23" spans="1:26" x14ac:dyDescent="0.3">
      <c r="A23" s="1">
        <f>'Damian Lillard'!A23</f>
        <v>0</v>
      </c>
      <c r="Q23" s="2" t="e">
        <f t="shared" si="3"/>
        <v>#DIV/0!</v>
      </c>
      <c r="R23" s="2" t="e">
        <f t="shared" si="4"/>
        <v>#DIV/0!</v>
      </c>
      <c r="S23" s="2" t="e">
        <f t="shared" si="5"/>
        <v>#DIV/0!</v>
      </c>
      <c r="W23" s="3" t="e">
        <f t="shared" si="0"/>
        <v>#DIV/0!</v>
      </c>
      <c r="X23" s="4">
        <f t="shared" si="1"/>
        <v>0</v>
      </c>
      <c r="Y23" s="4">
        <f t="shared" si="2"/>
        <v>0</v>
      </c>
      <c r="Z23">
        <v>0</v>
      </c>
    </row>
    <row r="24" spans="1:26" x14ac:dyDescent="0.3">
      <c r="A24" s="1">
        <f>'Damian Lillard'!A24</f>
        <v>0</v>
      </c>
      <c r="Q24" s="2" t="e">
        <f t="shared" si="3"/>
        <v>#DIV/0!</v>
      </c>
      <c r="R24" s="2" t="e">
        <f t="shared" si="4"/>
        <v>#DIV/0!</v>
      </c>
      <c r="S24" s="2" t="e">
        <f t="shared" si="5"/>
        <v>#DIV/0!</v>
      </c>
      <c r="W24" s="3" t="e">
        <f t="shared" si="0"/>
        <v>#DIV/0!</v>
      </c>
      <c r="X24" s="4">
        <f t="shared" si="1"/>
        <v>0</v>
      </c>
      <c r="Y24" s="4">
        <f t="shared" si="2"/>
        <v>0</v>
      </c>
      <c r="Z24">
        <v>0</v>
      </c>
    </row>
    <row r="25" spans="1:26" x14ac:dyDescent="0.3">
      <c r="A25" s="1">
        <f>'Damian Lillard'!A25</f>
        <v>0</v>
      </c>
      <c r="Q25" s="2" t="e">
        <f t="shared" si="3"/>
        <v>#DIV/0!</v>
      </c>
      <c r="R25" s="2" t="e">
        <f t="shared" si="4"/>
        <v>#DIV/0!</v>
      </c>
      <c r="S25" s="2" t="e">
        <f t="shared" si="5"/>
        <v>#DIV/0!</v>
      </c>
      <c r="W25" s="3" t="e">
        <f t="shared" si="0"/>
        <v>#DIV/0!</v>
      </c>
      <c r="X25" s="4">
        <f t="shared" si="1"/>
        <v>0</v>
      </c>
      <c r="Y25" s="4">
        <f t="shared" si="2"/>
        <v>0</v>
      </c>
      <c r="Z25">
        <v>0</v>
      </c>
    </row>
    <row r="26" spans="1:26" x14ac:dyDescent="0.3">
      <c r="A26" s="1">
        <f>'Damian Lillard'!A26</f>
        <v>0</v>
      </c>
      <c r="Q26" s="2" t="e">
        <f t="shared" si="3"/>
        <v>#DIV/0!</v>
      </c>
      <c r="R26" s="2" t="e">
        <f t="shared" si="4"/>
        <v>#DIV/0!</v>
      </c>
      <c r="S26" s="2" t="e">
        <f t="shared" si="5"/>
        <v>#DIV/0!</v>
      </c>
      <c r="W26" s="3" t="e">
        <f t="shared" si="0"/>
        <v>#DIV/0!</v>
      </c>
      <c r="X26" s="4">
        <f t="shared" si="1"/>
        <v>0</v>
      </c>
      <c r="Y26" s="4">
        <f t="shared" si="2"/>
        <v>0</v>
      </c>
      <c r="Z26">
        <v>0</v>
      </c>
    </row>
    <row r="27" spans="1:26" x14ac:dyDescent="0.3">
      <c r="A27" s="1">
        <f>'Damian Lillard'!A27</f>
        <v>0</v>
      </c>
      <c r="Q27" s="2" t="e">
        <f t="shared" si="3"/>
        <v>#DIV/0!</v>
      </c>
      <c r="R27" s="2" t="e">
        <f t="shared" si="4"/>
        <v>#DIV/0!</v>
      </c>
      <c r="S27" s="2" t="e">
        <f t="shared" si="5"/>
        <v>#DIV/0!</v>
      </c>
      <c r="W27" s="3" t="e">
        <f t="shared" si="0"/>
        <v>#DIV/0!</v>
      </c>
      <c r="X27" s="4">
        <f t="shared" si="1"/>
        <v>0</v>
      </c>
      <c r="Y27" s="4">
        <f t="shared" si="2"/>
        <v>0</v>
      </c>
      <c r="Z27">
        <v>0</v>
      </c>
    </row>
    <row r="28" spans="1:26" x14ac:dyDescent="0.3">
      <c r="A28" s="1">
        <f>'Damian Lillard'!A28</f>
        <v>0</v>
      </c>
      <c r="Q28" s="2" t="e">
        <f t="shared" si="3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0"/>
        <v>#DIV/0!</v>
      </c>
      <c r="X28" s="4">
        <f t="shared" si="1"/>
        <v>0</v>
      </c>
      <c r="Y28" s="4">
        <f t="shared" si="2"/>
        <v>0</v>
      </c>
      <c r="Z28">
        <v>0</v>
      </c>
    </row>
    <row r="29" spans="1:26" x14ac:dyDescent="0.3">
      <c r="A29" s="1">
        <f>'Damian Lillard'!A29</f>
        <v>0</v>
      </c>
      <c r="Q29" s="2" t="e">
        <f t="shared" si="3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0"/>
        <v>#DIV/0!</v>
      </c>
      <c r="X29" s="4">
        <f t="shared" si="1"/>
        <v>0</v>
      </c>
      <c r="Y29" s="4">
        <f t="shared" si="2"/>
        <v>0</v>
      </c>
      <c r="Z29">
        <v>0</v>
      </c>
    </row>
    <row r="30" spans="1:26" x14ac:dyDescent="0.3">
      <c r="A30" s="1">
        <f>'Damian Lillard'!A30</f>
        <v>0</v>
      </c>
      <c r="Q30" s="2" t="e">
        <f t="shared" si="3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0"/>
        <v>#DIV/0!</v>
      </c>
      <c r="X30" s="4">
        <f t="shared" si="1"/>
        <v>0</v>
      </c>
      <c r="Y30" s="4">
        <f t="shared" si="2"/>
        <v>0</v>
      </c>
      <c r="Z30">
        <v>0</v>
      </c>
    </row>
    <row r="31" spans="1:26" x14ac:dyDescent="0.3">
      <c r="A31" s="1">
        <f>'Damian Lillard'!A31</f>
        <v>0</v>
      </c>
      <c r="Q31" s="2" t="e">
        <f t="shared" si="3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0"/>
        <v>#DIV/0!</v>
      </c>
      <c r="X31" s="4">
        <f t="shared" si="1"/>
        <v>0</v>
      </c>
      <c r="Y31" s="4">
        <f t="shared" si="2"/>
        <v>0</v>
      </c>
      <c r="Z31">
        <v>0</v>
      </c>
    </row>
    <row r="32" spans="1:26" x14ac:dyDescent="0.3">
      <c r="A32" s="1">
        <f>'Damian Lillard'!A32</f>
        <v>0</v>
      </c>
      <c r="Q32" s="2" t="e">
        <f t="shared" si="3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0"/>
        <v>#DIV/0!</v>
      </c>
      <c r="X32" s="4">
        <f t="shared" si="1"/>
        <v>0</v>
      </c>
      <c r="Y32" s="4">
        <f t="shared" si="2"/>
        <v>0</v>
      </c>
      <c r="Z32">
        <v>0</v>
      </c>
    </row>
    <row r="33" spans="1:26" x14ac:dyDescent="0.3">
      <c r="A33" s="1">
        <f>'Damian Lillard'!A33</f>
        <v>0</v>
      </c>
      <c r="Q33" s="2" t="e">
        <f t="shared" si="3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0"/>
        <v>#DIV/0!</v>
      </c>
      <c r="X33" s="4">
        <f t="shared" si="1"/>
        <v>0</v>
      </c>
      <c r="Y33" s="4">
        <f t="shared" si="2"/>
        <v>0</v>
      </c>
      <c r="Z33">
        <v>0</v>
      </c>
    </row>
    <row r="34" spans="1:26" x14ac:dyDescent="0.3">
      <c r="A34" s="1">
        <f>'Damian Lillard'!A34</f>
        <v>0</v>
      </c>
      <c r="Q34" s="2" t="e">
        <f t="shared" si="3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0"/>
        <v>#DIV/0!</v>
      </c>
      <c r="X34" s="4">
        <f t="shared" si="1"/>
        <v>0</v>
      </c>
      <c r="Y34" s="4">
        <f t="shared" si="2"/>
        <v>0</v>
      </c>
      <c r="Z34">
        <v>0</v>
      </c>
    </row>
    <row r="35" spans="1:26" x14ac:dyDescent="0.3">
      <c r="A35" s="1">
        <f>'Damian Lillard'!A35</f>
        <v>0</v>
      </c>
      <c r="Q35" s="2" t="e">
        <f t="shared" si="3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0"/>
        <v>#DIV/0!</v>
      </c>
      <c r="X35" s="4">
        <f t="shared" si="1"/>
        <v>0</v>
      </c>
      <c r="Y35" s="4">
        <f t="shared" si="2"/>
        <v>0</v>
      </c>
      <c r="Z35">
        <v>0</v>
      </c>
    </row>
    <row r="36" spans="1:26" x14ac:dyDescent="0.3">
      <c r="A36" s="1">
        <f>'Damian Lillard'!A36</f>
        <v>0</v>
      </c>
      <c r="Q36" s="2" t="e">
        <f t="shared" si="3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0"/>
        <v>#DIV/0!</v>
      </c>
      <c r="X36" s="4">
        <f t="shared" si="1"/>
        <v>0</v>
      </c>
      <c r="Y36" s="4">
        <f t="shared" si="2"/>
        <v>0</v>
      </c>
      <c r="Z36">
        <v>0</v>
      </c>
    </row>
    <row r="37" spans="1:26" x14ac:dyDescent="0.3">
      <c r="A37" s="1">
        <f>'Damian Lillard'!A37</f>
        <v>0</v>
      </c>
      <c r="Q37" s="2" t="e">
        <f t="shared" si="3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0"/>
        <v>#DIV/0!</v>
      </c>
      <c r="X37" s="4">
        <f t="shared" si="1"/>
        <v>0</v>
      </c>
      <c r="Y37" s="4">
        <f t="shared" si="2"/>
        <v>0</v>
      </c>
      <c r="Z37">
        <v>0</v>
      </c>
    </row>
    <row r="38" spans="1:26" x14ac:dyDescent="0.3">
      <c r="A38" s="1">
        <f>'Damian Lillard'!A38</f>
        <v>0</v>
      </c>
      <c r="Q38" s="2" t="e">
        <f t="shared" si="3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0"/>
        <v>#DIV/0!</v>
      </c>
      <c r="X38" s="4">
        <f t="shared" si="1"/>
        <v>0</v>
      </c>
      <c r="Y38" s="4">
        <f t="shared" si="2"/>
        <v>0</v>
      </c>
      <c r="Z38">
        <v>0</v>
      </c>
    </row>
    <row r="39" spans="1:26" x14ac:dyDescent="0.3">
      <c r="A39" s="1">
        <f>'Damian Lillard'!A39</f>
        <v>0</v>
      </c>
      <c r="Q39" s="2" t="e">
        <f t="shared" si="3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0"/>
        <v>#DIV/0!</v>
      </c>
      <c r="X39" s="4">
        <f t="shared" si="1"/>
        <v>0</v>
      </c>
      <c r="Y39" s="4">
        <f t="shared" si="2"/>
        <v>0</v>
      </c>
      <c r="Z39">
        <v>0</v>
      </c>
    </row>
    <row r="40" spans="1:26" x14ac:dyDescent="0.3">
      <c r="A40" s="1">
        <f>'Damian Lillard'!A40</f>
        <v>0</v>
      </c>
      <c r="Q40" s="2" t="e">
        <f t="shared" si="3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0"/>
        <v>#DIV/0!</v>
      </c>
      <c r="X40" s="4">
        <f t="shared" si="1"/>
        <v>0</v>
      </c>
      <c r="Y40" s="4">
        <f t="shared" si="2"/>
        <v>0</v>
      </c>
      <c r="Z40">
        <v>0</v>
      </c>
    </row>
    <row r="41" spans="1:26" x14ac:dyDescent="0.3">
      <c r="A41" s="1">
        <f>'Damian Lillard'!A41</f>
        <v>0</v>
      </c>
      <c r="Q41" s="2" t="e">
        <f t="shared" si="3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0"/>
        <v>#DIV/0!</v>
      </c>
      <c r="X41" s="4">
        <f t="shared" si="1"/>
        <v>0</v>
      </c>
      <c r="Y41" s="4">
        <f t="shared" si="2"/>
        <v>0</v>
      </c>
      <c r="Z41">
        <v>0</v>
      </c>
    </row>
    <row r="42" spans="1:26" x14ac:dyDescent="0.3">
      <c r="A42" s="1">
        <f>'Damian Lillard'!A42</f>
        <v>0</v>
      </c>
      <c r="Q42" s="2" t="e">
        <f t="shared" si="3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0"/>
        <v>#DIV/0!</v>
      </c>
      <c r="X42" s="4">
        <f t="shared" si="1"/>
        <v>0</v>
      </c>
      <c r="Y42" s="4">
        <f t="shared" si="2"/>
        <v>0</v>
      </c>
      <c r="Z42">
        <v>0</v>
      </c>
    </row>
    <row r="43" spans="1:26" x14ac:dyDescent="0.3">
      <c r="A43" s="1">
        <f>'Damian Lillard'!A43</f>
        <v>0</v>
      </c>
      <c r="Q43" s="2" t="e">
        <f t="shared" si="3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0"/>
        <v>#DIV/0!</v>
      </c>
      <c r="X43" s="4">
        <f t="shared" si="1"/>
        <v>0</v>
      </c>
      <c r="Y43" s="4">
        <f t="shared" si="2"/>
        <v>0</v>
      </c>
      <c r="Z43">
        <v>0</v>
      </c>
    </row>
    <row r="44" spans="1:26" x14ac:dyDescent="0.3">
      <c r="A44" s="1">
        <f>'Damian Lillard'!A44</f>
        <v>0</v>
      </c>
      <c r="Q44" s="2" t="e">
        <f t="shared" si="3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0"/>
        <v>#DIV/0!</v>
      </c>
      <c r="X44" s="4">
        <f t="shared" si="1"/>
        <v>0</v>
      </c>
      <c r="Y44" s="4">
        <f t="shared" si="2"/>
        <v>0</v>
      </c>
      <c r="Z44">
        <v>0</v>
      </c>
    </row>
    <row r="45" spans="1:26" x14ac:dyDescent="0.3">
      <c r="A45" s="1">
        <f>'Damian Lillard'!A45</f>
        <v>0</v>
      </c>
      <c r="Q45" s="2" t="e">
        <f t="shared" si="3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0"/>
        <v>#DIV/0!</v>
      </c>
      <c r="X45" s="4">
        <f t="shared" si="1"/>
        <v>0</v>
      </c>
      <c r="Y45" s="4">
        <f t="shared" si="2"/>
        <v>0</v>
      </c>
      <c r="Z45">
        <v>0</v>
      </c>
    </row>
    <row r="46" spans="1:26" x14ac:dyDescent="0.3">
      <c r="A46" s="1">
        <f>'Damian Lillard'!A46</f>
        <v>0</v>
      </c>
      <c r="Q46" s="2" t="e">
        <f t="shared" si="3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0"/>
        <v>#DIV/0!</v>
      </c>
      <c r="X46" s="4">
        <f t="shared" si="1"/>
        <v>0</v>
      </c>
      <c r="Y46" s="4">
        <f t="shared" si="2"/>
        <v>0</v>
      </c>
      <c r="Z46">
        <v>0</v>
      </c>
    </row>
    <row r="47" spans="1:26" x14ac:dyDescent="0.3">
      <c r="A47" t="s">
        <v>22</v>
      </c>
      <c r="B47" s="4">
        <f>AVERAGE(B2:B46)</f>
        <v>2.5</v>
      </c>
      <c r="C47" s="4">
        <f t="shared" ref="C47:P47" si="6">AVERAGE(C2:C46)</f>
        <v>0.83333333333333337</v>
      </c>
      <c r="D47" s="4">
        <f t="shared" si="6"/>
        <v>0.44444444444444442</v>
      </c>
      <c r="E47" s="4">
        <f t="shared" si="6"/>
        <v>5.5555555555555552E-2</v>
      </c>
      <c r="F47" s="4">
        <f t="shared" si="6"/>
        <v>0</v>
      </c>
      <c r="G47" s="4">
        <f t="shared" si="6"/>
        <v>0.16666666666666666</v>
      </c>
      <c r="H47" s="4">
        <f t="shared" si="6"/>
        <v>0.94444444444444442</v>
      </c>
      <c r="I47" s="4">
        <f t="shared" si="6"/>
        <v>2.1666666666666665</v>
      </c>
      <c r="J47" s="4">
        <f t="shared" si="6"/>
        <v>0.61111111111111116</v>
      </c>
      <c r="K47" s="4">
        <f t="shared" si="6"/>
        <v>1.5</v>
      </c>
      <c r="L47" s="4">
        <f t="shared" si="6"/>
        <v>0</v>
      </c>
      <c r="M47" s="4">
        <f t="shared" si="6"/>
        <v>0</v>
      </c>
      <c r="N47" s="4">
        <f t="shared" si="6"/>
        <v>0</v>
      </c>
      <c r="O47" s="4">
        <f t="shared" si="6"/>
        <v>0.22222222222222221</v>
      </c>
      <c r="P47" s="4">
        <f t="shared" si="6"/>
        <v>-0.88888888888888884</v>
      </c>
      <c r="Q47" s="2">
        <f>SUM(H2:H46)/SUM(I2:I46)</f>
        <v>0.4358974358974359</v>
      </c>
      <c r="R47" s="2">
        <f>SUM(J2:J46)/SUM(K2:K46)</f>
        <v>0.40740740740740738</v>
      </c>
      <c r="S47" s="2" t="e">
        <f>SUM(L2:L46)/SUM(M2:M46)</f>
        <v>#DIV/0!</v>
      </c>
      <c r="T47" s="4">
        <f t="shared" ref="T47:V47" si="7">AVERAGE(T2:T46)</f>
        <v>6.6111111111111107</v>
      </c>
      <c r="U47" s="4">
        <f t="shared" si="7"/>
        <v>3.5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12.390260504201684</v>
      </c>
      <c r="X47" s="4">
        <f t="shared" ref="X47" si="8">B47+(C47*1.2)+(D47*1.5)+(E47*3)+(F47*3)-G47</f>
        <v>4.166666666666667</v>
      </c>
      <c r="Y47" s="4">
        <f t="shared" ref="Y47" si="9">B47+0.4*H47-0.7*I47-0.4*(M47-L47)+0.7*N47+0.3*(C47-N47)+F47+D47*0.7+0.7*E47-0.4*O47-G47</f>
        <v>1.7055555555555559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45</v>
      </c>
      <c r="C49">
        <f t="shared" ref="C49:P49" si="10">SUM(C2:C46)</f>
        <v>15</v>
      </c>
      <c r="D49">
        <f t="shared" si="10"/>
        <v>8</v>
      </c>
      <c r="E49">
        <f t="shared" si="10"/>
        <v>1</v>
      </c>
      <c r="F49">
        <f t="shared" si="10"/>
        <v>0</v>
      </c>
      <c r="G49">
        <f t="shared" si="10"/>
        <v>3</v>
      </c>
      <c r="H49">
        <f t="shared" si="10"/>
        <v>17</v>
      </c>
      <c r="I49">
        <f t="shared" si="10"/>
        <v>39</v>
      </c>
      <c r="J49">
        <f t="shared" si="10"/>
        <v>11</v>
      </c>
      <c r="K49">
        <f t="shared" si="10"/>
        <v>27</v>
      </c>
      <c r="L49">
        <f t="shared" si="10"/>
        <v>0</v>
      </c>
      <c r="M49">
        <f t="shared" si="10"/>
        <v>0</v>
      </c>
      <c r="N49">
        <f t="shared" si="10"/>
        <v>0</v>
      </c>
      <c r="O49">
        <f t="shared" si="10"/>
        <v>4</v>
      </c>
      <c r="P49">
        <f t="shared" si="10"/>
        <v>-16</v>
      </c>
      <c r="T49">
        <f>SUM(T2:T46)</f>
        <v>119</v>
      </c>
      <c r="U49">
        <f>SUM(U2:U46)</f>
        <v>63</v>
      </c>
      <c r="V49">
        <f>SUM(V2:V46)</f>
        <v>0</v>
      </c>
      <c r="X49" s="4">
        <f>SUM(X2:X46)</f>
        <v>75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52A8-B71D-4946-B5F5-7C99873A148D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'Damian Lillard'!A2</f>
        <v>@ INJ</v>
      </c>
      <c r="B2">
        <v>3</v>
      </c>
      <c r="C2">
        <v>1</v>
      </c>
      <c r="D2">
        <v>1</v>
      </c>
      <c r="E2">
        <v>0</v>
      </c>
      <c r="F2">
        <v>1</v>
      </c>
      <c r="G2">
        <v>0</v>
      </c>
      <c r="H2">
        <v>1</v>
      </c>
      <c r="I2">
        <v>2</v>
      </c>
      <c r="J2">
        <v>1</v>
      </c>
      <c r="K2">
        <v>2</v>
      </c>
      <c r="L2">
        <v>0</v>
      </c>
      <c r="M2">
        <v>0</v>
      </c>
      <c r="N2">
        <v>0</v>
      </c>
      <c r="O2">
        <v>0</v>
      </c>
      <c r="P2">
        <v>7</v>
      </c>
      <c r="Q2" s="2">
        <f t="shared" ref="Q2:Q46" si="0">H2/I2</f>
        <v>0.5</v>
      </c>
      <c r="R2" s="2">
        <f t="shared" ref="R2:R46" si="1">J2/K2</f>
        <v>0.5</v>
      </c>
      <c r="S2" s="6" t="s">
        <v>45</v>
      </c>
      <c r="T2">
        <v>6</v>
      </c>
      <c r="U2">
        <v>6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33.626333333333328</v>
      </c>
      <c r="X2" s="4">
        <f t="shared" ref="X2:X46" si="3">B2+(C2*1.2)+(D2*1.5)+(E2*3)+(F2*3)-G2</f>
        <v>8.6999999999999993</v>
      </c>
      <c r="Y2" s="4">
        <f t="shared" ref="Y2:Y46" si="4">B2+0.4*H2-0.7*I2-0.4*(M2-L2)+0.7*N2+0.3*(C2-N2)+F2+D2*0.7+0.7*E2-0.4*O2-G2</f>
        <v>4</v>
      </c>
      <c r="Z2">
        <v>0</v>
      </c>
    </row>
    <row r="3" spans="1:26" x14ac:dyDescent="0.3">
      <c r="A3" s="1" t="str">
        <f>'Damian Lillard'!A3</f>
        <v>vs EUR</v>
      </c>
      <c r="B3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2</v>
      </c>
      <c r="I3">
        <v>3</v>
      </c>
      <c r="J3">
        <v>2</v>
      </c>
      <c r="K3">
        <v>2</v>
      </c>
      <c r="L3">
        <v>0</v>
      </c>
      <c r="M3">
        <v>0</v>
      </c>
      <c r="N3">
        <v>0</v>
      </c>
      <c r="O3">
        <v>0</v>
      </c>
      <c r="P3">
        <v>-4</v>
      </c>
      <c r="Q3" s="2">
        <f t="shared" si="0"/>
        <v>0.66666666666666663</v>
      </c>
      <c r="R3" s="2">
        <f t="shared" si="1"/>
        <v>1</v>
      </c>
      <c r="S3" s="6" t="s">
        <v>45</v>
      </c>
      <c r="T3">
        <v>6</v>
      </c>
      <c r="U3">
        <v>6</v>
      </c>
      <c r="V3">
        <v>0</v>
      </c>
      <c r="W3" s="3">
        <f t="shared" si="2"/>
        <v>39.357333333333337</v>
      </c>
      <c r="X3" s="4">
        <f t="shared" si="3"/>
        <v>6</v>
      </c>
      <c r="Y3" s="4">
        <f t="shared" si="4"/>
        <v>4.7</v>
      </c>
      <c r="Z3">
        <v>0</v>
      </c>
    </row>
    <row r="4" spans="1:26" x14ac:dyDescent="0.3">
      <c r="A4" s="1" t="str">
        <f>'Damian Lillard'!A4</f>
        <v>vs RKS</v>
      </c>
      <c r="B4">
        <v>3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2</v>
      </c>
      <c r="J4">
        <v>1</v>
      </c>
      <c r="K4">
        <v>2</v>
      </c>
      <c r="L4">
        <v>0</v>
      </c>
      <c r="M4">
        <v>0</v>
      </c>
      <c r="N4">
        <v>0</v>
      </c>
      <c r="O4">
        <v>0</v>
      </c>
      <c r="P4">
        <v>1</v>
      </c>
      <c r="Q4" s="2">
        <f t="shared" si="0"/>
        <v>0.5</v>
      </c>
      <c r="R4" s="2">
        <f t="shared" si="1"/>
        <v>0.5</v>
      </c>
      <c r="S4" s="6" t="s">
        <v>45</v>
      </c>
      <c r="T4">
        <v>6</v>
      </c>
      <c r="U4">
        <v>3</v>
      </c>
      <c r="V4">
        <v>0</v>
      </c>
      <c r="W4" s="3">
        <f t="shared" si="2"/>
        <v>18.864000000000001</v>
      </c>
      <c r="X4" s="4">
        <f t="shared" si="3"/>
        <v>4.2</v>
      </c>
      <c r="Y4" s="4">
        <f t="shared" si="4"/>
        <v>2.2999999999999998</v>
      </c>
      <c r="Z4">
        <v>0</v>
      </c>
    </row>
    <row r="5" spans="1:26" x14ac:dyDescent="0.3">
      <c r="A5" s="1" t="str">
        <f>'Damian Lillard'!A5</f>
        <v>@ AFR</v>
      </c>
      <c r="B5">
        <v>5</v>
      </c>
      <c r="C5">
        <v>1</v>
      </c>
      <c r="D5">
        <v>1</v>
      </c>
      <c r="E5">
        <v>0</v>
      </c>
      <c r="F5">
        <v>0</v>
      </c>
      <c r="G5">
        <v>0</v>
      </c>
      <c r="H5">
        <v>2</v>
      </c>
      <c r="I5">
        <v>2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9</v>
      </c>
      <c r="Q5" s="2">
        <f t="shared" si="0"/>
        <v>1</v>
      </c>
      <c r="R5" s="2">
        <f t="shared" si="1"/>
        <v>1</v>
      </c>
      <c r="S5" s="6" t="s">
        <v>45</v>
      </c>
      <c r="T5">
        <v>7</v>
      </c>
      <c r="U5">
        <v>7</v>
      </c>
      <c r="V5">
        <v>0</v>
      </c>
      <c r="W5" s="3">
        <f t="shared" si="2"/>
        <v>38.994428571428571</v>
      </c>
      <c r="X5" s="4">
        <f t="shared" si="3"/>
        <v>7.7</v>
      </c>
      <c r="Y5" s="4">
        <f t="shared" si="4"/>
        <v>5.4</v>
      </c>
      <c r="Z5">
        <v>0</v>
      </c>
    </row>
    <row r="6" spans="1:26" x14ac:dyDescent="0.3">
      <c r="A6" s="1" t="str">
        <f>'Damian Lillard'!A6</f>
        <v>vs OLD</v>
      </c>
      <c r="B6">
        <v>0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-3</v>
      </c>
      <c r="Q6" s="6" t="s">
        <v>45</v>
      </c>
      <c r="R6" s="6" t="s">
        <v>45</v>
      </c>
      <c r="S6" s="6" t="s">
        <v>45</v>
      </c>
      <c r="T6">
        <v>7</v>
      </c>
      <c r="U6">
        <v>4</v>
      </c>
      <c r="V6">
        <v>0</v>
      </c>
      <c r="W6" s="3">
        <f t="shared" si="2"/>
        <v>9.9077142857142864</v>
      </c>
      <c r="X6" s="4">
        <f t="shared" si="3"/>
        <v>3</v>
      </c>
      <c r="Y6" s="4">
        <f t="shared" si="4"/>
        <v>1.4</v>
      </c>
      <c r="Z6">
        <v>0</v>
      </c>
    </row>
    <row r="7" spans="1:26" x14ac:dyDescent="0.3">
      <c r="A7" s="1" t="str">
        <f>'Damian Lillard'!A7</f>
        <v>@ USA</v>
      </c>
      <c r="B7">
        <v>8</v>
      </c>
      <c r="C7">
        <v>0</v>
      </c>
      <c r="D7">
        <v>0</v>
      </c>
      <c r="E7">
        <v>0</v>
      </c>
      <c r="F7">
        <v>0</v>
      </c>
      <c r="G7">
        <v>0</v>
      </c>
      <c r="H7">
        <v>3</v>
      </c>
      <c r="I7">
        <v>5</v>
      </c>
      <c r="J7">
        <v>2</v>
      </c>
      <c r="K7">
        <v>4</v>
      </c>
      <c r="L7">
        <v>0</v>
      </c>
      <c r="M7">
        <v>0</v>
      </c>
      <c r="N7">
        <v>0</v>
      </c>
      <c r="O7">
        <v>1</v>
      </c>
      <c r="P7">
        <v>-9</v>
      </c>
      <c r="Q7" s="2">
        <f t="shared" si="0"/>
        <v>0.6</v>
      </c>
      <c r="R7" s="2">
        <f t="shared" si="1"/>
        <v>0.5</v>
      </c>
      <c r="S7" s="6" t="s">
        <v>45</v>
      </c>
      <c r="T7">
        <v>7</v>
      </c>
      <c r="U7">
        <v>8</v>
      </c>
      <c r="V7">
        <v>0</v>
      </c>
      <c r="W7" s="3">
        <f t="shared" si="2"/>
        <v>37.955714285714294</v>
      </c>
      <c r="X7" s="4">
        <f t="shared" si="3"/>
        <v>8</v>
      </c>
      <c r="Y7" s="4">
        <f t="shared" si="4"/>
        <v>5.2999999999999989</v>
      </c>
      <c r="Z7">
        <v>0</v>
      </c>
    </row>
    <row r="8" spans="1:26" x14ac:dyDescent="0.3">
      <c r="A8" s="1" t="str">
        <f>'Damian Lillard'!A8</f>
        <v>vs SPA</v>
      </c>
      <c r="B8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2</v>
      </c>
      <c r="J8">
        <v>2</v>
      </c>
      <c r="K8">
        <v>2</v>
      </c>
      <c r="L8">
        <v>0</v>
      </c>
      <c r="M8">
        <v>0</v>
      </c>
      <c r="N8">
        <v>0</v>
      </c>
      <c r="O8">
        <v>0</v>
      </c>
      <c r="P8">
        <v>-5</v>
      </c>
      <c r="Q8" s="2">
        <f t="shared" si="0"/>
        <v>1</v>
      </c>
      <c r="R8" s="2">
        <f t="shared" si="1"/>
        <v>1</v>
      </c>
      <c r="S8" s="6" t="s">
        <v>45</v>
      </c>
      <c r="T8">
        <v>8</v>
      </c>
      <c r="U8">
        <v>6</v>
      </c>
      <c r="V8">
        <v>0</v>
      </c>
      <c r="W8" s="3">
        <f t="shared" si="2"/>
        <v>34.41675</v>
      </c>
      <c r="X8" s="4">
        <f t="shared" si="3"/>
        <v>6</v>
      </c>
      <c r="Y8" s="4">
        <f t="shared" si="4"/>
        <v>5.4</v>
      </c>
      <c r="Z8">
        <v>0</v>
      </c>
    </row>
    <row r="9" spans="1:26" x14ac:dyDescent="0.3">
      <c r="A9" s="1" t="str">
        <f>'Damian Lillard'!A9</f>
        <v>@ 6TH</v>
      </c>
      <c r="B9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3</v>
      </c>
      <c r="J9">
        <v>1</v>
      </c>
      <c r="K9">
        <v>2</v>
      </c>
      <c r="L9">
        <v>0</v>
      </c>
      <c r="M9">
        <v>0</v>
      </c>
      <c r="N9">
        <v>0</v>
      </c>
      <c r="O9">
        <v>0</v>
      </c>
      <c r="P9">
        <v>-7</v>
      </c>
      <c r="Q9" s="2">
        <f t="shared" si="0"/>
        <v>0.33333333333333331</v>
      </c>
      <c r="R9" s="2">
        <f t="shared" si="1"/>
        <v>0.5</v>
      </c>
      <c r="S9" s="6" t="s">
        <v>45</v>
      </c>
      <c r="T9">
        <v>8</v>
      </c>
      <c r="U9">
        <v>3</v>
      </c>
      <c r="V9">
        <v>0</v>
      </c>
      <c r="W9" s="3">
        <f t="shared" si="2"/>
        <v>7.4108750000000008</v>
      </c>
      <c r="X9" s="4">
        <f t="shared" si="3"/>
        <v>3</v>
      </c>
      <c r="Y9" s="4">
        <f t="shared" si="4"/>
        <v>1.3000000000000003</v>
      </c>
      <c r="Z9">
        <v>0</v>
      </c>
    </row>
    <row r="10" spans="1:26" x14ac:dyDescent="0.3">
      <c r="A10" s="1" t="str">
        <f>'Damian Lillard'!A10</f>
        <v>vs CAN</v>
      </c>
      <c r="B10">
        <v>0</v>
      </c>
      <c r="C10">
        <v>1</v>
      </c>
      <c r="D10">
        <v>0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-2</v>
      </c>
      <c r="Q10" s="6" t="s">
        <v>45</v>
      </c>
      <c r="R10" s="6" t="s">
        <v>45</v>
      </c>
      <c r="S10" s="6" t="s">
        <v>45</v>
      </c>
      <c r="T10">
        <v>7</v>
      </c>
      <c r="U10">
        <v>0</v>
      </c>
      <c r="V10">
        <v>0</v>
      </c>
      <c r="W10" s="3">
        <f t="shared" si="2"/>
        <v>13.298142857142855</v>
      </c>
      <c r="X10" s="4">
        <f t="shared" si="3"/>
        <v>7.2</v>
      </c>
      <c r="Y10" s="4">
        <f t="shared" si="4"/>
        <v>1.7</v>
      </c>
      <c r="Z10">
        <v>0</v>
      </c>
    </row>
    <row r="11" spans="1:26" x14ac:dyDescent="0.3">
      <c r="A11" s="1" t="str">
        <f>'Damian Lillard'!A11</f>
        <v>@ DNK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2</v>
      </c>
      <c r="P11">
        <v>-4</v>
      </c>
      <c r="Q11" s="2">
        <f t="shared" si="0"/>
        <v>0</v>
      </c>
      <c r="R11" s="2">
        <f t="shared" si="1"/>
        <v>0</v>
      </c>
      <c r="S11" s="6" t="s">
        <v>45</v>
      </c>
      <c r="T11">
        <v>7</v>
      </c>
      <c r="U11">
        <v>3</v>
      </c>
      <c r="V11">
        <v>0</v>
      </c>
      <c r="W11" s="3">
        <f t="shared" si="2"/>
        <v>-5.5515714285714282</v>
      </c>
      <c r="X11" s="4">
        <f t="shared" si="3"/>
        <v>1.5</v>
      </c>
      <c r="Y11" s="4">
        <f t="shared" si="4"/>
        <v>-0.8</v>
      </c>
      <c r="Z11">
        <v>0</v>
      </c>
    </row>
    <row r="12" spans="1:26" x14ac:dyDescent="0.3">
      <c r="A12" s="1" t="str">
        <f>'Damian Lillard'!A12</f>
        <v>vs IMP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-7</v>
      </c>
      <c r="Q12" s="6" t="s">
        <v>45</v>
      </c>
      <c r="R12" s="6" t="s">
        <v>45</v>
      </c>
      <c r="S12" s="6" t="s">
        <v>45</v>
      </c>
      <c r="T12">
        <v>7</v>
      </c>
      <c r="U12">
        <v>0</v>
      </c>
      <c r="V12">
        <v>0</v>
      </c>
      <c r="W12" s="3">
        <f t="shared" si="2"/>
        <v>2.101</v>
      </c>
      <c r="X12" s="4">
        <f t="shared" si="3"/>
        <v>1.2</v>
      </c>
      <c r="Y12" s="4">
        <f t="shared" si="4"/>
        <v>0.3</v>
      </c>
      <c r="Z12">
        <v>0</v>
      </c>
    </row>
    <row r="13" spans="1:26" x14ac:dyDescent="0.3">
      <c r="A13" s="1" t="str">
        <f>'Damian Lillard'!A13</f>
        <v>vs CHI</v>
      </c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2</v>
      </c>
      <c r="J13">
        <v>1</v>
      </c>
      <c r="K13">
        <v>2</v>
      </c>
      <c r="L13">
        <v>0</v>
      </c>
      <c r="M13">
        <v>0</v>
      </c>
      <c r="N13">
        <v>0</v>
      </c>
      <c r="O13">
        <v>0</v>
      </c>
      <c r="P13">
        <v>-2</v>
      </c>
      <c r="Q13" s="2">
        <f t="shared" si="0"/>
        <v>0.5</v>
      </c>
      <c r="R13" s="2">
        <f t="shared" si="1"/>
        <v>0.5</v>
      </c>
      <c r="S13" s="6" t="s">
        <v>45</v>
      </c>
      <c r="T13">
        <v>7</v>
      </c>
      <c r="U13">
        <v>3</v>
      </c>
      <c r="V13">
        <v>0</v>
      </c>
      <c r="W13" s="3">
        <f t="shared" si="2"/>
        <v>14.068142857142858</v>
      </c>
      <c r="X13" s="4">
        <f t="shared" si="3"/>
        <v>3</v>
      </c>
      <c r="Y13" s="4">
        <f t="shared" si="4"/>
        <v>2</v>
      </c>
      <c r="Z13">
        <v>0</v>
      </c>
    </row>
    <row r="14" spans="1:26" x14ac:dyDescent="0.3">
      <c r="A14" s="1" t="str">
        <f>'Damian Lillard'!A14</f>
        <v>@ DEF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-9</v>
      </c>
      <c r="Q14" s="2">
        <f t="shared" si="0"/>
        <v>0</v>
      </c>
      <c r="R14" s="2">
        <f t="shared" si="1"/>
        <v>0</v>
      </c>
      <c r="S14" s="6" t="s">
        <v>45</v>
      </c>
      <c r="T14">
        <v>7</v>
      </c>
      <c r="U14">
        <v>3</v>
      </c>
      <c r="V14">
        <v>0</v>
      </c>
      <c r="W14" s="3">
        <f t="shared" si="2"/>
        <v>1.4562857142857146</v>
      </c>
      <c r="X14" s="4">
        <f t="shared" si="3"/>
        <v>2.7</v>
      </c>
      <c r="Y14" s="4">
        <f t="shared" si="4"/>
        <v>0.3</v>
      </c>
      <c r="Z14">
        <v>0</v>
      </c>
    </row>
    <row r="15" spans="1:26" x14ac:dyDescent="0.3">
      <c r="A15" s="1" t="str">
        <f>'Damian Lillard'!A15</f>
        <v>vs OCE</v>
      </c>
      <c r="B15">
        <v>3</v>
      </c>
      <c r="C15">
        <v>2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2</v>
      </c>
      <c r="Q15" s="2">
        <f t="shared" si="0"/>
        <v>1</v>
      </c>
      <c r="R15" s="2">
        <f t="shared" si="1"/>
        <v>1</v>
      </c>
      <c r="S15" s="6" t="s">
        <v>45</v>
      </c>
      <c r="T15">
        <v>6</v>
      </c>
      <c r="U15">
        <v>3</v>
      </c>
      <c r="V15">
        <v>0</v>
      </c>
      <c r="W15" s="3">
        <f t="shared" si="2"/>
        <v>27.846833333333336</v>
      </c>
      <c r="X15" s="4">
        <f t="shared" si="3"/>
        <v>5.4</v>
      </c>
      <c r="Y15" s="4">
        <f t="shared" si="4"/>
        <v>3.3000000000000003</v>
      </c>
      <c r="Z15">
        <v>0</v>
      </c>
    </row>
    <row r="16" spans="1:26" x14ac:dyDescent="0.3">
      <c r="A16" s="1" t="str">
        <f>'Damian Lillard'!A16</f>
        <v>@ FRA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-5</v>
      </c>
      <c r="Q16" s="2">
        <f t="shared" si="0"/>
        <v>0</v>
      </c>
      <c r="R16" s="2">
        <f t="shared" si="1"/>
        <v>0</v>
      </c>
      <c r="S16" s="6" t="s">
        <v>45</v>
      </c>
      <c r="T16">
        <v>9</v>
      </c>
      <c r="U16">
        <v>0</v>
      </c>
      <c r="V16">
        <v>0</v>
      </c>
      <c r="W16" s="3">
        <f t="shared" si="2"/>
        <v>-2.720333333333333</v>
      </c>
      <c r="X16" s="4">
        <f t="shared" si="3"/>
        <v>1.2</v>
      </c>
      <c r="Y16" s="4">
        <f t="shared" si="4"/>
        <v>-0.39999999999999997</v>
      </c>
      <c r="Z16">
        <v>0</v>
      </c>
    </row>
    <row r="17" spans="1:26" x14ac:dyDescent="0.3">
      <c r="A17" s="1" t="str">
        <f>'Damian Lillard'!A17</f>
        <v>VS INJ</v>
      </c>
      <c r="B17">
        <v>6</v>
      </c>
      <c r="C17">
        <v>1</v>
      </c>
      <c r="D17">
        <v>0</v>
      </c>
      <c r="E17">
        <v>0</v>
      </c>
      <c r="F17">
        <v>0</v>
      </c>
      <c r="G17">
        <v>0</v>
      </c>
      <c r="H17">
        <v>2</v>
      </c>
      <c r="I17">
        <v>2</v>
      </c>
      <c r="J17">
        <v>2</v>
      </c>
      <c r="K17">
        <v>2</v>
      </c>
      <c r="L17">
        <v>0</v>
      </c>
      <c r="M17">
        <v>0</v>
      </c>
      <c r="N17">
        <v>0</v>
      </c>
      <c r="O17">
        <v>0</v>
      </c>
      <c r="P17">
        <v>5</v>
      </c>
      <c r="Q17" s="2">
        <f t="shared" si="0"/>
        <v>1</v>
      </c>
      <c r="R17" s="2">
        <f t="shared" si="1"/>
        <v>1</v>
      </c>
      <c r="S17" s="6" t="s">
        <v>45</v>
      </c>
      <c r="T17">
        <v>6</v>
      </c>
      <c r="U17">
        <v>6</v>
      </c>
      <c r="V17">
        <v>0</v>
      </c>
      <c r="W17" s="3">
        <f t="shared" si="2"/>
        <v>48.340166666666669</v>
      </c>
      <c r="X17" s="4">
        <f t="shared" si="3"/>
        <v>7.2</v>
      </c>
      <c r="Y17" s="4">
        <f t="shared" si="4"/>
        <v>5.7</v>
      </c>
      <c r="Z17">
        <v>0</v>
      </c>
    </row>
    <row r="18" spans="1:26" x14ac:dyDescent="0.3">
      <c r="A18" s="1" t="str">
        <f>'Damian Lillard'!A18</f>
        <v>@ EUR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-9</v>
      </c>
      <c r="Q18" s="6" t="s">
        <v>45</v>
      </c>
      <c r="R18" s="6" t="s">
        <v>45</v>
      </c>
      <c r="S18" s="6" t="s">
        <v>45</v>
      </c>
      <c r="T18">
        <v>8</v>
      </c>
      <c r="U18">
        <v>0</v>
      </c>
      <c r="V18">
        <v>0</v>
      </c>
      <c r="W18" s="3">
        <f t="shared" si="2"/>
        <v>-0.30837499999999984</v>
      </c>
      <c r="X18" s="4">
        <f t="shared" si="3"/>
        <v>1.2</v>
      </c>
      <c r="Y18" s="4">
        <f t="shared" si="4"/>
        <v>-0.10000000000000003</v>
      </c>
      <c r="Z18">
        <v>0</v>
      </c>
    </row>
    <row r="19" spans="1:26" x14ac:dyDescent="0.3">
      <c r="A19" s="1" t="str">
        <f>'Damian Lillard'!A19</f>
        <v>@ RKS</v>
      </c>
      <c r="B19">
        <v>3</v>
      </c>
      <c r="C19">
        <v>1</v>
      </c>
      <c r="D19">
        <v>2</v>
      </c>
      <c r="E19">
        <v>0</v>
      </c>
      <c r="F19">
        <v>1</v>
      </c>
      <c r="G19">
        <v>1</v>
      </c>
      <c r="H19">
        <v>1</v>
      </c>
      <c r="I19">
        <v>2</v>
      </c>
      <c r="J19">
        <v>1</v>
      </c>
      <c r="K19">
        <v>2</v>
      </c>
      <c r="L19">
        <v>0</v>
      </c>
      <c r="M19">
        <v>0</v>
      </c>
      <c r="N19">
        <v>0</v>
      </c>
      <c r="O19">
        <v>1</v>
      </c>
      <c r="P19">
        <v>6</v>
      </c>
      <c r="Q19" s="2">
        <f t="shared" si="0"/>
        <v>0.5</v>
      </c>
      <c r="R19" s="2">
        <f t="shared" si="1"/>
        <v>0.5</v>
      </c>
      <c r="S19" s="6" t="s">
        <v>45</v>
      </c>
      <c r="T19">
        <v>8</v>
      </c>
      <c r="U19">
        <v>9</v>
      </c>
      <c r="V19">
        <v>0</v>
      </c>
      <c r="W19" s="3">
        <f t="shared" si="2"/>
        <v>20.670500000000004</v>
      </c>
      <c r="X19" s="4">
        <f t="shared" si="3"/>
        <v>9.1999999999999993</v>
      </c>
      <c r="Y19" s="4">
        <f t="shared" si="4"/>
        <v>3.2999999999999989</v>
      </c>
      <c r="Z19">
        <v>0</v>
      </c>
    </row>
    <row r="20" spans="1:26" x14ac:dyDescent="0.3">
      <c r="A20" s="1">
        <f>'Damian Lillard'!A20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ref="S19:S46" si="5">L20/M20</f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'Damian Lillard'!A21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'Damian Lillard'!A22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'Damian Lillard'!A23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'Damian Lillard'!A24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'Damian Lillard'!A25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'Damian Lillard'!A26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'Damian Lillard'!A27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'Damian Lillard'!A28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'Damian Lillard'!A29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'Damian Lillard'!A30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'Damian Lillard'!A31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'Damian Lillard'!A32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'Damian Lillard'!A33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'Damian Lillard'!A34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'Damian Lillard'!A35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'Damian Lillard'!A36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'Damian Lillard'!A37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'Damian Lillard'!A38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'Damian Lillard'!A39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'Damian Lillard'!A40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'Damian Lillard'!A41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'Damian Lillard'!A42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'Damian Lillard'!A43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'Damian Lillard'!A44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'Damian Lillard'!A45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'Damian Lillard'!A46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2.7222222222222223</v>
      </c>
      <c r="C47" s="4">
        <f t="shared" ref="C47:P47" si="6">AVERAGE(C2:C46)</f>
        <v>0.66666666666666663</v>
      </c>
      <c r="D47" s="4">
        <f t="shared" si="6"/>
        <v>0.44444444444444442</v>
      </c>
      <c r="E47" s="4">
        <f t="shared" si="6"/>
        <v>0.1111111111111111</v>
      </c>
      <c r="F47" s="4">
        <f t="shared" si="6"/>
        <v>0.1111111111111111</v>
      </c>
      <c r="G47" s="4">
        <f t="shared" si="6"/>
        <v>5.5555555555555552E-2</v>
      </c>
      <c r="H47" s="4">
        <f t="shared" si="6"/>
        <v>0.94444444444444442</v>
      </c>
      <c r="I47" s="4">
        <f t="shared" si="6"/>
        <v>1.6111111111111112</v>
      </c>
      <c r="J47" s="4">
        <f t="shared" si="6"/>
        <v>0.83333333333333337</v>
      </c>
      <c r="K47" s="4">
        <f t="shared" si="6"/>
        <v>1.3888888888888888</v>
      </c>
      <c r="L47" s="4">
        <f t="shared" si="6"/>
        <v>0</v>
      </c>
      <c r="M47" s="4">
        <f t="shared" si="6"/>
        <v>0</v>
      </c>
      <c r="N47" s="4">
        <f t="shared" si="6"/>
        <v>0</v>
      </c>
      <c r="O47" s="4">
        <f t="shared" si="6"/>
        <v>0.27777777777777779</v>
      </c>
      <c r="P47" s="4">
        <f t="shared" si="6"/>
        <v>-2</v>
      </c>
      <c r="Q47" s="2">
        <f>SUM(H2:H46)/SUM(I2:I46)</f>
        <v>0.58620689655172409</v>
      </c>
      <c r="R47" s="2">
        <f>SUM(J2:J46)/SUM(K2:K46)</f>
        <v>0.6</v>
      </c>
      <c r="S47" s="2" t="e">
        <f>SUM(L2:L46)/SUM(M2:M46)</f>
        <v>#DIV/0!</v>
      </c>
      <c r="T47" s="4">
        <f t="shared" ref="T47:V47" si="7">AVERAGE(T2:T46)</f>
        <v>7.0555555555555554</v>
      </c>
      <c r="U47" s="4">
        <f t="shared" si="7"/>
        <v>3.8888888888888888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17.849228346456698</v>
      </c>
      <c r="X47" s="4">
        <f t="shared" ref="X47" si="8">B47+(C47*1.2)+(D47*1.5)+(E47*3)+(F47*3)-G47</f>
        <v>4.8</v>
      </c>
      <c r="Y47" s="4">
        <f t="shared" ref="Y47" si="9">B47+0.4*H47-0.7*I47-0.4*(M47-L47)+0.7*N47+0.3*(C47-N47)+F47+D47*0.7+0.7*E47-0.4*O47-G47</f>
        <v>2.505555555555556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49</v>
      </c>
      <c r="C49">
        <f t="shared" ref="C49:P49" si="10">SUM(C2:C46)</f>
        <v>12</v>
      </c>
      <c r="D49">
        <f t="shared" si="10"/>
        <v>8</v>
      </c>
      <c r="E49">
        <f t="shared" si="10"/>
        <v>2</v>
      </c>
      <c r="F49">
        <f t="shared" si="10"/>
        <v>2</v>
      </c>
      <c r="G49">
        <f t="shared" si="10"/>
        <v>1</v>
      </c>
      <c r="H49">
        <f t="shared" si="10"/>
        <v>17</v>
      </c>
      <c r="I49">
        <f t="shared" si="10"/>
        <v>29</v>
      </c>
      <c r="J49">
        <f t="shared" si="10"/>
        <v>15</v>
      </c>
      <c r="K49">
        <f t="shared" si="10"/>
        <v>25</v>
      </c>
      <c r="L49">
        <f t="shared" si="10"/>
        <v>0</v>
      </c>
      <c r="M49">
        <f t="shared" si="10"/>
        <v>0</v>
      </c>
      <c r="N49">
        <f t="shared" si="10"/>
        <v>0</v>
      </c>
      <c r="O49">
        <f t="shared" si="10"/>
        <v>5</v>
      </c>
      <c r="P49">
        <f t="shared" si="10"/>
        <v>-36</v>
      </c>
      <c r="T49">
        <f>SUM(T2:T46)</f>
        <v>127</v>
      </c>
      <c r="U49">
        <f>SUM(U2:U46)</f>
        <v>70</v>
      </c>
      <c r="V49">
        <f>SUM(V2:V46)</f>
        <v>0</v>
      </c>
      <c r="X49" s="4">
        <f>SUM(X2:X46)</f>
        <v>86.40000000000002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4CB4-BDBC-4305-B2A6-C5D2C8AED6AF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'Damian Lillard'!A2</f>
        <v>@ INJ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 s="2">
        <f t="shared" ref="Q2:Q46" si="0">H2/I2</f>
        <v>0</v>
      </c>
      <c r="R2" s="2">
        <f t="shared" ref="R2:R46" si="1">J2/K2</f>
        <v>0</v>
      </c>
      <c r="S2" s="6" t="s">
        <v>45</v>
      </c>
      <c r="T2">
        <v>3</v>
      </c>
      <c r="U2">
        <v>0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-13.063333333333333</v>
      </c>
      <c r="X2" s="4">
        <f t="shared" ref="X2:X46" si="3">B2+(C2*1.2)+(D2*1.5)+(E2*3)+(F2*3)-G2</f>
        <v>0</v>
      </c>
      <c r="Y2" s="4">
        <f t="shared" ref="Y2:Y46" si="4">B2+0.4*H2-0.7*I2-0.4*(M2-L2)+0.7*N2+0.3*(C2-N2)+F2+D2*0.7+0.7*E2-0.4*O2-G2</f>
        <v>-0.7</v>
      </c>
      <c r="Z2">
        <v>0</v>
      </c>
    </row>
    <row r="3" spans="1:26" x14ac:dyDescent="0.3">
      <c r="A3" s="1" t="str">
        <f>'Damian Lillard'!A3</f>
        <v>vs EUR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3</v>
      </c>
      <c r="Q3" s="2">
        <f t="shared" si="0"/>
        <v>0</v>
      </c>
      <c r="R3" s="2">
        <f t="shared" si="1"/>
        <v>0</v>
      </c>
      <c r="S3" s="6" t="s">
        <v>45</v>
      </c>
      <c r="T3">
        <v>4</v>
      </c>
      <c r="U3">
        <v>2</v>
      </c>
      <c r="V3">
        <v>0</v>
      </c>
      <c r="W3" s="3">
        <f t="shared" si="2"/>
        <v>-1.1282499999999995</v>
      </c>
      <c r="X3" s="4">
        <f t="shared" si="3"/>
        <v>1.5</v>
      </c>
      <c r="Y3" s="4">
        <f t="shared" si="4"/>
        <v>0</v>
      </c>
      <c r="Z3">
        <v>0</v>
      </c>
    </row>
    <row r="4" spans="1:26" x14ac:dyDescent="0.3">
      <c r="A4" s="1" t="str">
        <f>'Damian Lillard'!A4</f>
        <v>vs RKS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-2</v>
      </c>
      <c r="Q4" s="6" t="s">
        <v>45</v>
      </c>
      <c r="R4" s="6" t="s">
        <v>45</v>
      </c>
      <c r="S4" s="6" t="s">
        <v>45</v>
      </c>
      <c r="T4">
        <v>3</v>
      </c>
      <c r="U4">
        <v>3</v>
      </c>
      <c r="V4">
        <v>0</v>
      </c>
      <c r="W4" s="3">
        <f t="shared" si="2"/>
        <v>11.558999999999999</v>
      </c>
      <c r="X4" s="4">
        <f t="shared" si="3"/>
        <v>1.5</v>
      </c>
      <c r="Y4" s="4">
        <f t="shared" si="4"/>
        <v>0.7</v>
      </c>
      <c r="Z4">
        <v>0</v>
      </c>
    </row>
    <row r="5" spans="1:26" x14ac:dyDescent="0.3">
      <c r="A5" s="1" t="str">
        <f>'Damian Lillard'!A5</f>
        <v>@ AFR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  <c r="J5">
        <v>0</v>
      </c>
      <c r="K5">
        <v>2</v>
      </c>
      <c r="L5">
        <v>0</v>
      </c>
      <c r="M5">
        <v>0</v>
      </c>
      <c r="N5">
        <v>0</v>
      </c>
      <c r="O5">
        <v>1</v>
      </c>
      <c r="P5">
        <v>-2</v>
      </c>
      <c r="Q5" s="2">
        <f t="shared" si="0"/>
        <v>0</v>
      </c>
      <c r="R5" s="2">
        <f t="shared" si="1"/>
        <v>0</v>
      </c>
      <c r="S5" s="6" t="s">
        <v>45</v>
      </c>
      <c r="T5">
        <v>3</v>
      </c>
      <c r="U5">
        <v>0</v>
      </c>
      <c r="V5">
        <v>0</v>
      </c>
      <c r="W5" s="3">
        <f t="shared" si="2"/>
        <v>-31.851333333333333</v>
      </c>
      <c r="X5" s="4">
        <f t="shared" si="3"/>
        <v>0</v>
      </c>
      <c r="Y5" s="4">
        <f t="shared" si="4"/>
        <v>-1.7999999999999998</v>
      </c>
      <c r="Z5">
        <v>0</v>
      </c>
    </row>
    <row r="6" spans="1:26" x14ac:dyDescent="0.3">
      <c r="A6" s="1" t="str">
        <f>'Damian Lillard'!A6</f>
        <v>vs OLD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2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 s="2">
        <f t="shared" si="0"/>
        <v>0</v>
      </c>
      <c r="R6" s="2">
        <f t="shared" si="1"/>
        <v>0</v>
      </c>
      <c r="S6" s="6" t="s">
        <v>45</v>
      </c>
      <c r="T6">
        <v>3</v>
      </c>
      <c r="U6">
        <v>0</v>
      </c>
      <c r="V6">
        <v>0</v>
      </c>
      <c r="W6" s="3">
        <f t="shared" si="2"/>
        <v>-8.1609999999999996</v>
      </c>
      <c r="X6" s="4">
        <f t="shared" si="3"/>
        <v>3</v>
      </c>
      <c r="Y6" s="4">
        <f t="shared" si="4"/>
        <v>-0.39999999999999991</v>
      </c>
      <c r="Z6">
        <v>0</v>
      </c>
    </row>
    <row r="7" spans="1:26" x14ac:dyDescent="0.3">
      <c r="A7" s="1" t="str">
        <f>'Damian Lillard'!A7</f>
        <v>@ USA</v>
      </c>
      <c r="B7">
        <v>3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-2</v>
      </c>
      <c r="Q7" s="2">
        <f t="shared" si="0"/>
        <v>1</v>
      </c>
      <c r="R7" s="2">
        <f t="shared" si="1"/>
        <v>1</v>
      </c>
      <c r="S7" s="6" t="s">
        <v>45</v>
      </c>
      <c r="T7">
        <v>4</v>
      </c>
      <c r="U7">
        <v>3</v>
      </c>
      <c r="V7">
        <v>0</v>
      </c>
      <c r="W7" s="3">
        <f t="shared" si="2"/>
        <v>44.21425</v>
      </c>
      <c r="X7" s="4">
        <f t="shared" si="3"/>
        <v>6</v>
      </c>
      <c r="Y7" s="4">
        <f t="shared" si="4"/>
        <v>3.4000000000000004</v>
      </c>
      <c r="Z7">
        <v>0</v>
      </c>
    </row>
    <row r="8" spans="1:26" x14ac:dyDescent="0.3">
      <c r="A8" s="1" t="str">
        <f>'Damian Lillard'!A8</f>
        <v>vs SPA</v>
      </c>
      <c r="B8">
        <v>3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2</v>
      </c>
      <c r="J8">
        <v>1</v>
      </c>
      <c r="K8">
        <v>2</v>
      </c>
      <c r="L8">
        <v>0</v>
      </c>
      <c r="M8">
        <v>0</v>
      </c>
      <c r="N8">
        <v>0</v>
      </c>
      <c r="O8">
        <v>0</v>
      </c>
      <c r="P8">
        <v>7</v>
      </c>
      <c r="Q8" s="2">
        <f t="shared" si="0"/>
        <v>0.5</v>
      </c>
      <c r="R8" s="2">
        <f t="shared" si="1"/>
        <v>0.5</v>
      </c>
      <c r="S8" s="6" t="s">
        <v>45</v>
      </c>
      <c r="T8">
        <v>4</v>
      </c>
      <c r="U8">
        <v>8</v>
      </c>
      <c r="V8">
        <v>0</v>
      </c>
      <c r="W8" s="3">
        <f t="shared" si="2"/>
        <v>28.295999999999999</v>
      </c>
      <c r="X8" s="4">
        <f t="shared" si="3"/>
        <v>4.2</v>
      </c>
      <c r="Y8" s="4">
        <f t="shared" si="4"/>
        <v>2.2999999999999998</v>
      </c>
      <c r="Z8">
        <v>0</v>
      </c>
    </row>
    <row r="9" spans="1:26" x14ac:dyDescent="0.3">
      <c r="A9" s="1" t="str">
        <f>'Damian Lillard'!A9</f>
        <v>@ 6TH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 s="2">
        <f t="shared" si="0"/>
        <v>0</v>
      </c>
      <c r="R9" s="2">
        <f t="shared" si="1"/>
        <v>0</v>
      </c>
      <c r="S9" s="6" t="s">
        <v>45</v>
      </c>
      <c r="T9">
        <v>1</v>
      </c>
      <c r="U9">
        <v>0</v>
      </c>
      <c r="V9">
        <v>0</v>
      </c>
      <c r="W9" s="3">
        <f t="shared" si="2"/>
        <v>-39.19</v>
      </c>
      <c r="X9" s="4">
        <f t="shared" si="3"/>
        <v>0</v>
      </c>
      <c r="Y9" s="4">
        <f t="shared" si="4"/>
        <v>-0.7</v>
      </c>
      <c r="Z9">
        <v>0</v>
      </c>
    </row>
    <row r="10" spans="1:26" x14ac:dyDescent="0.3">
      <c r="A10" s="1" t="str">
        <f>'Damian Lillard'!A10</f>
        <v>vs CAN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-2</v>
      </c>
      <c r="Q10" s="6" t="s">
        <v>45</v>
      </c>
      <c r="R10" s="6" t="s">
        <v>45</v>
      </c>
      <c r="S10" s="6" t="s">
        <v>45</v>
      </c>
      <c r="T10">
        <v>3</v>
      </c>
      <c r="U10">
        <v>0</v>
      </c>
      <c r="V10">
        <v>0</v>
      </c>
      <c r="W10" s="3">
        <f t="shared" si="2"/>
        <v>4.9023333333333339</v>
      </c>
      <c r="X10" s="4">
        <f t="shared" si="3"/>
        <v>1.2</v>
      </c>
      <c r="Y10" s="4">
        <f t="shared" si="4"/>
        <v>0.3</v>
      </c>
      <c r="Z10">
        <v>0</v>
      </c>
    </row>
    <row r="11" spans="1:26" x14ac:dyDescent="0.3">
      <c r="A11" s="1" t="str">
        <f>'Damian Lillard'!A11</f>
        <v>@ DNK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-2</v>
      </c>
      <c r="Q11" s="6" t="s">
        <v>45</v>
      </c>
      <c r="R11" s="6" t="s">
        <v>45</v>
      </c>
      <c r="S11" s="6" t="s">
        <v>45</v>
      </c>
      <c r="T11">
        <v>5</v>
      </c>
      <c r="U11">
        <v>0</v>
      </c>
      <c r="V11">
        <v>0</v>
      </c>
      <c r="W11" s="3">
        <f t="shared" si="2"/>
        <v>0</v>
      </c>
      <c r="X11" s="4">
        <f t="shared" si="3"/>
        <v>0</v>
      </c>
      <c r="Y11" s="4">
        <f t="shared" si="4"/>
        <v>0</v>
      </c>
      <c r="Z11">
        <v>0</v>
      </c>
    </row>
    <row r="12" spans="1:26" x14ac:dyDescent="0.3">
      <c r="A12" s="1" t="str">
        <f>'Damian Lillard'!A12</f>
        <v>vs IMP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-1</v>
      </c>
      <c r="Q12" s="6" t="s">
        <v>45</v>
      </c>
      <c r="R12" s="6" t="s">
        <v>45</v>
      </c>
      <c r="S12" s="6" t="s">
        <v>45</v>
      </c>
      <c r="T12">
        <v>3</v>
      </c>
      <c r="U12">
        <v>0</v>
      </c>
      <c r="V12">
        <v>0</v>
      </c>
      <c r="W12" s="3">
        <f t="shared" si="2"/>
        <v>-23.690333333333331</v>
      </c>
      <c r="X12" s="4">
        <f t="shared" si="3"/>
        <v>-1</v>
      </c>
      <c r="Y12" s="4">
        <f t="shared" si="4"/>
        <v>-1.4</v>
      </c>
      <c r="Z12">
        <v>0</v>
      </c>
    </row>
    <row r="13" spans="1:26" x14ac:dyDescent="0.3">
      <c r="A13" s="1" t="str">
        <f>'Damian Lillard'!A13</f>
        <v>vs CHI</v>
      </c>
      <c r="B13">
        <v>0</v>
      </c>
      <c r="C13">
        <v>1</v>
      </c>
      <c r="D13">
        <v>2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-1</v>
      </c>
      <c r="Q13" s="2">
        <f t="shared" si="0"/>
        <v>0</v>
      </c>
      <c r="R13" s="2">
        <f t="shared" si="1"/>
        <v>0</v>
      </c>
      <c r="S13" s="6" t="s">
        <v>45</v>
      </c>
      <c r="T13">
        <v>3</v>
      </c>
      <c r="U13">
        <v>5</v>
      </c>
      <c r="V13">
        <v>0</v>
      </c>
      <c r="W13" s="3">
        <f t="shared" si="2"/>
        <v>14.957000000000003</v>
      </c>
      <c r="X13" s="4">
        <f t="shared" si="3"/>
        <v>4.2</v>
      </c>
      <c r="Y13" s="4">
        <f t="shared" si="4"/>
        <v>1</v>
      </c>
      <c r="Z13">
        <v>0</v>
      </c>
    </row>
    <row r="14" spans="1:26" x14ac:dyDescent="0.3">
      <c r="A14" s="1" t="str">
        <f>'Damian Lillard'!A14</f>
        <v>@ DEF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-2</v>
      </c>
      <c r="Q14" s="6" t="s">
        <v>45</v>
      </c>
      <c r="R14" s="6" t="s">
        <v>45</v>
      </c>
      <c r="S14" s="6" t="s">
        <v>45</v>
      </c>
      <c r="T14">
        <v>3</v>
      </c>
      <c r="U14">
        <v>0</v>
      </c>
      <c r="V14">
        <v>0</v>
      </c>
      <c r="W14" s="3">
        <f t="shared" si="2"/>
        <v>0</v>
      </c>
      <c r="X14" s="4">
        <f t="shared" si="3"/>
        <v>0</v>
      </c>
      <c r="Y14" s="4">
        <f t="shared" si="4"/>
        <v>0</v>
      </c>
      <c r="Z14">
        <v>0</v>
      </c>
    </row>
    <row r="15" spans="1:26" x14ac:dyDescent="0.3">
      <c r="A15" s="1" t="str">
        <f>'Damian Lillard'!A15</f>
        <v>vs OCE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-5</v>
      </c>
      <c r="Q15" s="6" t="s">
        <v>45</v>
      </c>
      <c r="R15" s="6" t="s">
        <v>45</v>
      </c>
      <c r="S15" s="6" t="s">
        <v>45</v>
      </c>
      <c r="T15">
        <v>4</v>
      </c>
      <c r="U15">
        <v>0</v>
      </c>
      <c r="V15">
        <v>0</v>
      </c>
      <c r="W15" s="3">
        <f t="shared" si="2"/>
        <v>-13.47425</v>
      </c>
      <c r="X15" s="4">
        <f t="shared" si="3"/>
        <v>-1</v>
      </c>
      <c r="Y15" s="4">
        <f t="shared" si="4"/>
        <v>-1</v>
      </c>
      <c r="Z15">
        <v>0</v>
      </c>
    </row>
    <row r="16" spans="1:26" x14ac:dyDescent="0.3">
      <c r="A16" s="1" t="str">
        <f>'Damian Lillard'!A16</f>
        <v>@ FRA</v>
      </c>
      <c r="B16">
        <v>3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2</v>
      </c>
      <c r="Q16" s="2">
        <f t="shared" si="0"/>
        <v>1</v>
      </c>
      <c r="R16" s="2">
        <f t="shared" si="1"/>
        <v>1</v>
      </c>
      <c r="S16" s="6" t="s">
        <v>45</v>
      </c>
      <c r="T16">
        <v>4</v>
      </c>
      <c r="U16">
        <v>3</v>
      </c>
      <c r="V16">
        <v>0</v>
      </c>
      <c r="W16" s="3">
        <f t="shared" si="2"/>
        <v>20.942500000000003</v>
      </c>
      <c r="X16" s="4">
        <f t="shared" si="3"/>
        <v>2</v>
      </c>
      <c r="Y16" s="4">
        <f t="shared" si="4"/>
        <v>1.7000000000000002</v>
      </c>
      <c r="Z16">
        <v>0</v>
      </c>
    </row>
    <row r="17" spans="1:26" x14ac:dyDescent="0.3">
      <c r="A17" s="1" t="str">
        <f>'Damian Lillard'!A17</f>
        <v>VS INJ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-6</v>
      </c>
      <c r="Q17" s="6" t="s">
        <v>45</v>
      </c>
      <c r="R17" s="6" t="s">
        <v>45</v>
      </c>
      <c r="S17" s="6" t="s">
        <v>45</v>
      </c>
      <c r="T17">
        <v>2</v>
      </c>
      <c r="U17">
        <v>0</v>
      </c>
      <c r="V17">
        <v>0</v>
      </c>
      <c r="W17" s="3">
        <f t="shared" si="2"/>
        <v>-8.5869999999999997</v>
      </c>
      <c r="X17" s="4">
        <f t="shared" si="3"/>
        <v>0</v>
      </c>
      <c r="Y17" s="4">
        <f t="shared" si="4"/>
        <v>-0.4</v>
      </c>
      <c r="Z17">
        <v>0</v>
      </c>
    </row>
    <row r="18" spans="1:26" x14ac:dyDescent="0.3">
      <c r="A18" s="1" t="str">
        <f>'Damian Lillard'!A18</f>
        <v>@ EUR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  <c r="Q18" s="6" t="s">
        <v>45</v>
      </c>
      <c r="R18" s="6" t="s">
        <v>45</v>
      </c>
      <c r="S18" s="6" t="s">
        <v>45</v>
      </c>
      <c r="T18">
        <v>4</v>
      </c>
      <c r="U18">
        <v>0</v>
      </c>
      <c r="V18">
        <v>0</v>
      </c>
      <c r="W18" s="3">
        <f t="shared" si="2"/>
        <v>0</v>
      </c>
      <c r="X18" s="4">
        <f t="shared" si="3"/>
        <v>0</v>
      </c>
      <c r="Y18" s="4">
        <f t="shared" si="4"/>
        <v>0</v>
      </c>
      <c r="Z18">
        <v>0</v>
      </c>
    </row>
    <row r="19" spans="1:26" x14ac:dyDescent="0.3">
      <c r="A19" s="1" t="str">
        <f>'Damian Lillard'!A19</f>
        <v>@ RKS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-2</v>
      </c>
      <c r="Q19" s="6" t="s">
        <v>45</v>
      </c>
      <c r="R19" s="6" t="s">
        <v>45</v>
      </c>
      <c r="S19" s="6" t="s">
        <v>45</v>
      </c>
      <c r="T19">
        <v>4</v>
      </c>
      <c r="U19">
        <v>0</v>
      </c>
      <c r="V19">
        <v>0</v>
      </c>
      <c r="W19" s="3">
        <f t="shared" si="2"/>
        <v>0</v>
      </c>
      <c r="X19" s="4">
        <f t="shared" si="3"/>
        <v>0</v>
      </c>
      <c r="Y19" s="4">
        <f t="shared" si="4"/>
        <v>0</v>
      </c>
      <c r="Z19">
        <v>0</v>
      </c>
    </row>
    <row r="20" spans="1:26" x14ac:dyDescent="0.3">
      <c r="A20" s="1">
        <f>'Damian Lillard'!A20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ref="S19:S46" si="5">L20/M20</f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'Damian Lillard'!A21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'Damian Lillard'!A22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'Damian Lillard'!A23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'Damian Lillard'!A24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'Damian Lillard'!A25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'Damian Lillard'!A26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'Damian Lillard'!A27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'Damian Lillard'!A28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'Damian Lillard'!A29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'Damian Lillard'!A30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'Damian Lillard'!A31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'Damian Lillard'!A32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'Damian Lillard'!A33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'Damian Lillard'!A34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'Damian Lillard'!A35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'Damian Lillard'!A36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'Damian Lillard'!A37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'Damian Lillard'!A38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'Damian Lillard'!A39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'Damian Lillard'!A40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'Damian Lillard'!A41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'Damian Lillard'!A42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'Damian Lillard'!A43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'Damian Lillard'!A44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'Damian Lillard'!A45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'Damian Lillard'!A46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0.5</v>
      </c>
      <c r="C47" s="4">
        <f t="shared" ref="C47:P47" si="6">AVERAGE(C2:C46)</f>
        <v>0.16666666666666666</v>
      </c>
      <c r="D47" s="4">
        <f t="shared" si="6"/>
        <v>0.22222222222222221</v>
      </c>
      <c r="E47" s="4">
        <f t="shared" si="6"/>
        <v>5.5555555555555552E-2</v>
      </c>
      <c r="F47" s="4">
        <f t="shared" si="6"/>
        <v>5.5555555555555552E-2</v>
      </c>
      <c r="G47" s="4">
        <f t="shared" si="6"/>
        <v>0.16666666666666666</v>
      </c>
      <c r="H47" s="4">
        <f t="shared" si="6"/>
        <v>0.16666666666666666</v>
      </c>
      <c r="I47" s="4">
        <f t="shared" si="6"/>
        <v>0.66666666666666663</v>
      </c>
      <c r="J47" s="4">
        <f t="shared" si="6"/>
        <v>0.16666666666666666</v>
      </c>
      <c r="K47" s="4">
        <f t="shared" si="6"/>
        <v>0.61111111111111116</v>
      </c>
      <c r="L47" s="4">
        <f t="shared" si="6"/>
        <v>0</v>
      </c>
      <c r="M47" s="4">
        <f t="shared" si="6"/>
        <v>0</v>
      </c>
      <c r="N47" s="4">
        <f t="shared" si="6"/>
        <v>0</v>
      </c>
      <c r="O47" s="4">
        <f t="shared" si="6"/>
        <v>0.16666666666666666</v>
      </c>
      <c r="P47" s="4">
        <f t="shared" si="6"/>
        <v>-0.66666666666666663</v>
      </c>
      <c r="Q47" s="2">
        <f>SUM(H2:H46)/SUM(I2:I46)</f>
        <v>0.25</v>
      </c>
      <c r="R47" s="2">
        <f>SUM(J2:J46)/SUM(K2:K46)</f>
        <v>0.27272727272727271</v>
      </c>
      <c r="S47" s="2" t="e">
        <f>SUM(L2:L46)/SUM(M2:M46)</f>
        <v>#DIV/0!</v>
      </c>
      <c r="T47" s="4">
        <f t="shared" ref="T47:V47" si="7">AVERAGE(T2:T46)</f>
        <v>3.3333333333333335</v>
      </c>
      <c r="U47" s="4">
        <f t="shared" si="7"/>
        <v>1.3333333333333333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2.0499000000000001</v>
      </c>
      <c r="X47" s="4">
        <f t="shared" ref="X47" si="8">B47+(C47*1.2)+(D47*1.5)+(E47*3)+(F47*3)-G47</f>
        <v>1.2</v>
      </c>
      <c r="Y47" s="4">
        <f t="shared" ref="Y47" si="9">B47+0.4*H47-0.7*I47-0.4*(M47-L47)+0.7*N47+0.3*(C47-N47)+F47+D47*0.7+0.7*E47-0.4*O47-G47</f>
        <v>0.16666666666666666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9</v>
      </c>
      <c r="C49">
        <f t="shared" ref="C49:P49" si="10">SUM(C2:C46)</f>
        <v>3</v>
      </c>
      <c r="D49">
        <f t="shared" si="10"/>
        <v>4</v>
      </c>
      <c r="E49">
        <f t="shared" si="10"/>
        <v>1</v>
      </c>
      <c r="F49">
        <f t="shared" si="10"/>
        <v>1</v>
      </c>
      <c r="G49">
        <f t="shared" si="10"/>
        <v>3</v>
      </c>
      <c r="H49">
        <f t="shared" si="10"/>
        <v>3</v>
      </c>
      <c r="I49">
        <f t="shared" si="10"/>
        <v>12</v>
      </c>
      <c r="J49">
        <f t="shared" si="10"/>
        <v>3</v>
      </c>
      <c r="K49">
        <f t="shared" si="10"/>
        <v>11</v>
      </c>
      <c r="L49">
        <f t="shared" si="10"/>
        <v>0</v>
      </c>
      <c r="M49">
        <f t="shared" si="10"/>
        <v>0</v>
      </c>
      <c r="N49">
        <f t="shared" si="10"/>
        <v>0</v>
      </c>
      <c r="O49">
        <f t="shared" si="10"/>
        <v>3</v>
      </c>
      <c r="P49">
        <f t="shared" si="10"/>
        <v>-12</v>
      </c>
      <c r="T49">
        <f>SUM(T2:T46)</f>
        <v>60</v>
      </c>
      <c r="U49">
        <f>SUM(U2:U46)</f>
        <v>24</v>
      </c>
      <c r="V49">
        <f>SUM(V2:V46)</f>
        <v>0</v>
      </c>
      <c r="X49" s="4">
        <f>SUM(X2:X46)</f>
        <v>21.599999999999998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9F84-F177-4316-87FC-5F6BF05A1643}">
  <dimension ref="A1:AA59"/>
  <sheetViews>
    <sheetView workbookViewId="0">
      <selection activeCell="B19" sqref="B19:AA1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'Damian Lillard'!A2</f>
        <v>@ INJ</v>
      </c>
      <c r="B2">
        <v>126</v>
      </c>
      <c r="C2">
        <v>47</v>
      </c>
      <c r="D2">
        <v>99</v>
      </c>
      <c r="E2">
        <v>26</v>
      </c>
      <c r="F2">
        <v>59</v>
      </c>
      <c r="G2">
        <v>6</v>
      </c>
      <c r="H2">
        <v>6</v>
      </c>
      <c r="I2">
        <v>2</v>
      </c>
      <c r="J2">
        <v>11</v>
      </c>
      <c r="K2">
        <v>16</v>
      </c>
      <c r="L2">
        <v>6</v>
      </c>
      <c r="M2">
        <v>38</v>
      </c>
      <c r="N2">
        <v>26</v>
      </c>
      <c r="O2">
        <v>8</v>
      </c>
      <c r="P2">
        <v>27</v>
      </c>
      <c r="Q2">
        <f t="shared" ref="Q2:Q46" si="0">O2+P2</f>
        <v>35</v>
      </c>
      <c r="R2">
        <v>6</v>
      </c>
      <c r="S2">
        <v>6</v>
      </c>
      <c r="T2">
        <v>3</v>
      </c>
      <c r="U2">
        <v>9</v>
      </c>
      <c r="V2">
        <v>14</v>
      </c>
      <c r="W2" s="5">
        <v>0.93377314814814805</v>
      </c>
      <c r="X2" s="2">
        <f t="shared" ref="X2:X46" si="1">C2/D2</f>
        <v>0.47474747474747475</v>
      </c>
      <c r="Y2" s="2">
        <f t="shared" ref="Y2:Y46" si="2" xml:space="preserve"> E2/F2</f>
        <v>0.44067796610169491</v>
      </c>
      <c r="Z2" s="2">
        <f t="shared" ref="Z2:Z46" si="3">G2/H2</f>
        <v>1</v>
      </c>
      <c r="AA2" s="4">
        <f t="shared" ref="AA2:AA46" si="4">0.96*((D2)+(T2)+0.44*(H2)-(O2))</f>
        <v>92.7744</v>
      </c>
    </row>
    <row r="3" spans="1:27" x14ac:dyDescent="0.3">
      <c r="A3" s="1" t="str">
        <f>'Damian Lillard'!A3</f>
        <v>vs EUR</v>
      </c>
      <c r="B3">
        <v>123</v>
      </c>
      <c r="C3">
        <v>49</v>
      </c>
      <c r="D3">
        <v>90</v>
      </c>
      <c r="E3">
        <v>18</v>
      </c>
      <c r="F3">
        <v>45</v>
      </c>
      <c r="G3">
        <v>7</v>
      </c>
      <c r="H3">
        <v>8</v>
      </c>
      <c r="I3">
        <v>7</v>
      </c>
      <c r="J3">
        <v>16</v>
      </c>
      <c r="K3">
        <v>36</v>
      </c>
      <c r="L3">
        <v>11</v>
      </c>
      <c r="M3">
        <v>50</v>
      </c>
      <c r="N3">
        <v>32</v>
      </c>
      <c r="O3">
        <v>7</v>
      </c>
      <c r="P3">
        <v>25</v>
      </c>
      <c r="Q3">
        <f>O3+P3</f>
        <v>32</v>
      </c>
      <c r="R3">
        <v>7</v>
      </c>
      <c r="S3">
        <v>5</v>
      </c>
      <c r="T3">
        <v>4</v>
      </c>
      <c r="U3">
        <v>14</v>
      </c>
      <c r="V3">
        <v>12</v>
      </c>
      <c r="W3" s="5">
        <v>0.93218749999999995</v>
      </c>
      <c r="X3" s="2">
        <f t="shared" si="1"/>
        <v>0.5444444444444444</v>
      </c>
      <c r="Y3" s="2">
        <f t="shared" si="2"/>
        <v>0.4</v>
      </c>
      <c r="Z3" s="2">
        <f t="shared" si="3"/>
        <v>0.875</v>
      </c>
      <c r="AA3" s="4">
        <f t="shared" si="4"/>
        <v>86.899199999999993</v>
      </c>
    </row>
    <row r="4" spans="1:27" x14ac:dyDescent="0.3">
      <c r="A4" s="1" t="str">
        <f>'Damian Lillard'!A4</f>
        <v>vs RKS</v>
      </c>
      <c r="B4">
        <v>104</v>
      </c>
      <c r="C4">
        <v>39</v>
      </c>
      <c r="D4">
        <v>84</v>
      </c>
      <c r="E4">
        <v>22</v>
      </c>
      <c r="F4">
        <v>46</v>
      </c>
      <c r="G4">
        <v>4</v>
      </c>
      <c r="H4">
        <v>4</v>
      </c>
      <c r="I4">
        <v>2</v>
      </c>
      <c r="J4">
        <v>2</v>
      </c>
      <c r="K4">
        <v>6</v>
      </c>
      <c r="L4">
        <v>5</v>
      </c>
      <c r="M4">
        <v>40</v>
      </c>
      <c r="N4">
        <v>27</v>
      </c>
      <c r="O4">
        <v>1</v>
      </c>
      <c r="P4">
        <v>26</v>
      </c>
      <c r="Q4">
        <f t="shared" ref="Q4" si="5">O4+P4</f>
        <v>27</v>
      </c>
      <c r="R4">
        <v>4</v>
      </c>
      <c r="S4">
        <v>3</v>
      </c>
      <c r="T4">
        <v>10</v>
      </c>
      <c r="U4">
        <v>13</v>
      </c>
      <c r="V4">
        <v>12</v>
      </c>
      <c r="W4" s="5">
        <v>0.93311342592592583</v>
      </c>
      <c r="X4" s="2">
        <f t="shared" si="1"/>
        <v>0.4642857142857143</v>
      </c>
      <c r="Y4" s="2">
        <f t="shared" si="2"/>
        <v>0.47826086956521741</v>
      </c>
      <c r="Z4" s="2">
        <f t="shared" si="3"/>
        <v>1</v>
      </c>
      <c r="AA4" s="4">
        <f t="shared" si="4"/>
        <v>90.9696</v>
      </c>
    </row>
    <row r="5" spans="1:27" x14ac:dyDescent="0.3">
      <c r="A5" s="1" t="str">
        <f>'Damian Lillard'!A5</f>
        <v>@ AFR</v>
      </c>
      <c r="B5">
        <v>109</v>
      </c>
      <c r="C5">
        <v>40</v>
      </c>
      <c r="D5">
        <v>80</v>
      </c>
      <c r="E5">
        <v>18</v>
      </c>
      <c r="F5">
        <v>39</v>
      </c>
      <c r="G5">
        <v>11</v>
      </c>
      <c r="H5">
        <v>12</v>
      </c>
      <c r="I5">
        <v>2</v>
      </c>
      <c r="J5">
        <v>12</v>
      </c>
      <c r="K5">
        <v>12</v>
      </c>
      <c r="L5">
        <v>2</v>
      </c>
      <c r="M5">
        <v>48</v>
      </c>
      <c r="N5">
        <v>25</v>
      </c>
      <c r="O5">
        <v>4</v>
      </c>
      <c r="P5">
        <v>19</v>
      </c>
      <c r="Q5">
        <f t="shared" si="0"/>
        <v>23</v>
      </c>
      <c r="R5">
        <v>6</v>
      </c>
      <c r="S5">
        <v>1</v>
      </c>
      <c r="T5">
        <v>10</v>
      </c>
      <c r="U5">
        <v>17</v>
      </c>
      <c r="V5">
        <v>13</v>
      </c>
      <c r="W5" s="5">
        <v>0.93303240740740734</v>
      </c>
      <c r="X5" s="2">
        <f t="shared" si="1"/>
        <v>0.5</v>
      </c>
      <c r="Y5" s="2">
        <f t="shared" si="2"/>
        <v>0.46153846153846156</v>
      </c>
      <c r="Z5" s="2">
        <f t="shared" si="3"/>
        <v>0.91666666666666663</v>
      </c>
      <c r="AA5" s="4">
        <f t="shared" si="4"/>
        <v>87.628799999999998</v>
      </c>
    </row>
    <row r="6" spans="1:27" x14ac:dyDescent="0.3">
      <c r="A6" s="1" t="str">
        <f>'Damian Lillard'!A6</f>
        <v>vs OLD</v>
      </c>
      <c r="B6">
        <v>135</v>
      </c>
      <c r="C6">
        <v>52</v>
      </c>
      <c r="D6">
        <v>89</v>
      </c>
      <c r="E6">
        <v>21</v>
      </c>
      <c r="F6">
        <v>39</v>
      </c>
      <c r="G6">
        <v>10</v>
      </c>
      <c r="H6">
        <v>10</v>
      </c>
      <c r="I6">
        <v>3</v>
      </c>
      <c r="J6">
        <v>16</v>
      </c>
      <c r="K6">
        <v>40</v>
      </c>
      <c r="L6">
        <v>6</v>
      </c>
      <c r="M6">
        <v>44</v>
      </c>
      <c r="N6">
        <v>31</v>
      </c>
      <c r="O6">
        <v>9</v>
      </c>
      <c r="P6">
        <v>30</v>
      </c>
      <c r="Q6">
        <f t="shared" si="0"/>
        <v>39</v>
      </c>
      <c r="R6">
        <v>6</v>
      </c>
      <c r="S6">
        <v>4</v>
      </c>
      <c r="T6">
        <v>5</v>
      </c>
      <c r="U6">
        <v>13</v>
      </c>
      <c r="V6">
        <v>11</v>
      </c>
      <c r="W6" s="5">
        <v>0.93328703703703697</v>
      </c>
      <c r="X6" s="2">
        <f t="shared" si="1"/>
        <v>0.5842696629213483</v>
      </c>
      <c r="Y6" s="2">
        <f t="shared" si="2"/>
        <v>0.53846153846153844</v>
      </c>
      <c r="Z6" s="2">
        <f t="shared" si="3"/>
        <v>1</v>
      </c>
      <c r="AA6" s="4">
        <f t="shared" si="4"/>
        <v>85.823999999999998</v>
      </c>
    </row>
    <row r="7" spans="1:27" x14ac:dyDescent="0.3">
      <c r="A7" s="1" t="str">
        <f>'Damian Lillard'!A7</f>
        <v>@ USA</v>
      </c>
      <c r="B7">
        <v>100</v>
      </c>
      <c r="C7">
        <v>37</v>
      </c>
      <c r="D7">
        <v>80</v>
      </c>
      <c r="E7">
        <v>19</v>
      </c>
      <c r="F7">
        <v>44</v>
      </c>
      <c r="G7">
        <v>7</v>
      </c>
      <c r="H7">
        <v>7</v>
      </c>
      <c r="I7">
        <v>2</v>
      </c>
      <c r="J7">
        <v>9</v>
      </c>
      <c r="K7">
        <v>18</v>
      </c>
      <c r="L7">
        <v>5</v>
      </c>
      <c r="M7">
        <v>36</v>
      </c>
      <c r="N7">
        <v>27</v>
      </c>
      <c r="O7">
        <v>5</v>
      </c>
      <c r="P7">
        <v>20</v>
      </c>
      <c r="Q7">
        <f t="shared" si="0"/>
        <v>25</v>
      </c>
      <c r="R7">
        <v>8</v>
      </c>
      <c r="S7">
        <v>5</v>
      </c>
      <c r="T7">
        <v>12</v>
      </c>
      <c r="U7">
        <v>16</v>
      </c>
      <c r="V7">
        <v>11</v>
      </c>
      <c r="W7" s="5">
        <v>0.93299768518518522</v>
      </c>
      <c r="X7" s="2">
        <f t="shared" si="1"/>
        <v>0.46250000000000002</v>
      </c>
      <c r="Y7" s="2">
        <f t="shared" si="2"/>
        <v>0.43181818181818182</v>
      </c>
      <c r="Z7" s="2">
        <f t="shared" si="3"/>
        <v>1</v>
      </c>
      <c r="AA7" s="4">
        <f t="shared" si="4"/>
        <v>86.476799999999997</v>
      </c>
    </row>
    <row r="8" spans="1:27" x14ac:dyDescent="0.3">
      <c r="A8" s="1" t="str">
        <f>'Damian Lillard'!A8</f>
        <v>vs SPA</v>
      </c>
      <c r="B8">
        <v>117</v>
      </c>
      <c r="C8">
        <v>44</v>
      </c>
      <c r="D8">
        <v>76</v>
      </c>
      <c r="E8">
        <v>23</v>
      </c>
      <c r="F8">
        <v>41</v>
      </c>
      <c r="G8">
        <v>6</v>
      </c>
      <c r="H8">
        <v>8</v>
      </c>
      <c r="I8">
        <v>2</v>
      </c>
      <c r="J8">
        <v>7</v>
      </c>
      <c r="K8">
        <v>16</v>
      </c>
      <c r="L8">
        <v>4</v>
      </c>
      <c r="M8">
        <v>38</v>
      </c>
      <c r="N8">
        <v>34</v>
      </c>
      <c r="O8">
        <v>3</v>
      </c>
      <c r="P8">
        <v>29</v>
      </c>
      <c r="Q8">
        <f t="shared" si="0"/>
        <v>32</v>
      </c>
      <c r="R8">
        <v>4</v>
      </c>
      <c r="S8">
        <v>3</v>
      </c>
      <c r="T8">
        <v>6</v>
      </c>
      <c r="U8">
        <v>6</v>
      </c>
      <c r="V8">
        <v>4</v>
      </c>
      <c r="W8" s="5">
        <v>0.93269675925925932</v>
      </c>
      <c r="X8" s="2">
        <f t="shared" si="1"/>
        <v>0.57894736842105265</v>
      </c>
      <c r="Y8" s="2">
        <f t="shared" si="2"/>
        <v>0.56097560975609762</v>
      </c>
      <c r="Z8" s="2">
        <f t="shared" si="3"/>
        <v>0.75</v>
      </c>
      <c r="AA8" s="4">
        <f t="shared" si="4"/>
        <v>79.219199999999987</v>
      </c>
    </row>
    <row r="9" spans="1:27" x14ac:dyDescent="0.3">
      <c r="A9" s="1" t="str">
        <f>'Damian Lillard'!A9</f>
        <v>@ 6TH</v>
      </c>
      <c r="B9">
        <v>119</v>
      </c>
      <c r="C9">
        <v>45</v>
      </c>
      <c r="D9">
        <v>78</v>
      </c>
      <c r="E9">
        <v>22</v>
      </c>
      <c r="F9">
        <v>46</v>
      </c>
      <c r="G9">
        <v>7</v>
      </c>
      <c r="H9">
        <v>7</v>
      </c>
      <c r="I9">
        <v>4</v>
      </c>
      <c r="J9">
        <v>9</v>
      </c>
      <c r="K9">
        <v>28</v>
      </c>
      <c r="L9">
        <v>7</v>
      </c>
      <c r="M9">
        <v>37</v>
      </c>
      <c r="N9">
        <v>30</v>
      </c>
      <c r="O9">
        <v>3</v>
      </c>
      <c r="P9">
        <v>34</v>
      </c>
      <c r="Q9">
        <f t="shared" si="0"/>
        <v>37</v>
      </c>
      <c r="R9">
        <v>2</v>
      </c>
      <c r="S9">
        <v>5</v>
      </c>
      <c r="T9">
        <v>8</v>
      </c>
      <c r="U9">
        <v>5</v>
      </c>
      <c r="V9">
        <v>8</v>
      </c>
      <c r="W9" s="5">
        <v>0.93303240740740734</v>
      </c>
      <c r="X9" s="2">
        <f t="shared" si="1"/>
        <v>0.57692307692307687</v>
      </c>
      <c r="Y9" s="2">
        <f t="shared" si="2"/>
        <v>0.47826086956521741</v>
      </c>
      <c r="Z9" s="2">
        <f t="shared" si="3"/>
        <v>1</v>
      </c>
      <c r="AA9" s="4">
        <f t="shared" si="4"/>
        <v>82.636799999999994</v>
      </c>
    </row>
    <row r="10" spans="1:27" x14ac:dyDescent="0.3">
      <c r="A10" s="1" t="str">
        <f>'Damian Lillard'!A10</f>
        <v>vs CAN</v>
      </c>
      <c r="B10">
        <v>103</v>
      </c>
      <c r="C10">
        <v>39</v>
      </c>
      <c r="D10">
        <v>82</v>
      </c>
      <c r="E10">
        <v>20</v>
      </c>
      <c r="F10">
        <v>44</v>
      </c>
      <c r="G10">
        <v>5</v>
      </c>
      <c r="H10">
        <v>6</v>
      </c>
      <c r="I10">
        <v>1</v>
      </c>
      <c r="J10">
        <v>6</v>
      </c>
      <c r="K10">
        <v>12</v>
      </c>
      <c r="L10">
        <v>9</v>
      </c>
      <c r="M10">
        <v>34</v>
      </c>
      <c r="N10">
        <v>20</v>
      </c>
      <c r="O10">
        <v>7</v>
      </c>
      <c r="P10">
        <v>33</v>
      </c>
      <c r="Q10">
        <f t="shared" si="0"/>
        <v>40</v>
      </c>
      <c r="R10">
        <v>3</v>
      </c>
      <c r="S10">
        <v>5</v>
      </c>
      <c r="T10">
        <v>7</v>
      </c>
      <c r="U10">
        <v>3</v>
      </c>
      <c r="V10">
        <v>17</v>
      </c>
      <c r="W10" s="5">
        <v>0.93180555555555555</v>
      </c>
      <c r="X10" s="2">
        <f t="shared" si="1"/>
        <v>0.47560975609756095</v>
      </c>
      <c r="Y10" s="2">
        <f t="shared" si="2"/>
        <v>0.45454545454545453</v>
      </c>
      <c r="Z10" s="2">
        <f t="shared" si="3"/>
        <v>0.83333333333333337</v>
      </c>
      <c r="AA10" s="4">
        <f t="shared" si="4"/>
        <v>81.254400000000004</v>
      </c>
    </row>
    <row r="11" spans="1:27" x14ac:dyDescent="0.3">
      <c r="A11" s="1" t="str">
        <f>'Damian Lillard'!A11</f>
        <v>@ DNK</v>
      </c>
      <c r="B11">
        <v>144</v>
      </c>
      <c r="C11">
        <v>54</v>
      </c>
      <c r="D11">
        <v>106</v>
      </c>
      <c r="E11">
        <v>34</v>
      </c>
      <c r="F11">
        <v>72</v>
      </c>
      <c r="G11">
        <v>2</v>
      </c>
      <c r="H11">
        <v>3</v>
      </c>
      <c r="I11">
        <v>5</v>
      </c>
      <c r="J11">
        <v>8</v>
      </c>
      <c r="K11">
        <v>24</v>
      </c>
      <c r="L11">
        <v>11</v>
      </c>
      <c r="M11">
        <v>49</v>
      </c>
      <c r="N11">
        <v>33</v>
      </c>
      <c r="O11">
        <v>8</v>
      </c>
      <c r="P11">
        <v>27</v>
      </c>
      <c r="Q11">
        <f t="shared" si="0"/>
        <v>35</v>
      </c>
      <c r="R11">
        <v>8</v>
      </c>
      <c r="S11">
        <v>4</v>
      </c>
      <c r="T11">
        <v>11</v>
      </c>
      <c r="U11">
        <v>13</v>
      </c>
      <c r="V11">
        <v>16</v>
      </c>
      <c r="W11" s="5">
        <v>0.93435185185185177</v>
      </c>
      <c r="X11" s="2">
        <f t="shared" si="1"/>
        <v>0.50943396226415094</v>
      </c>
      <c r="Y11" s="2">
        <f t="shared" si="2"/>
        <v>0.47222222222222221</v>
      </c>
      <c r="Z11" s="2">
        <f t="shared" si="3"/>
        <v>0.66666666666666663</v>
      </c>
      <c r="AA11" s="4">
        <f t="shared" si="4"/>
        <v>105.90719999999999</v>
      </c>
    </row>
    <row r="12" spans="1:27" x14ac:dyDescent="0.3">
      <c r="A12" s="1" t="str">
        <f>'Damian Lillard'!A12</f>
        <v>vs IMP</v>
      </c>
      <c r="B12">
        <v>109</v>
      </c>
      <c r="C12">
        <v>45</v>
      </c>
      <c r="D12">
        <v>88</v>
      </c>
      <c r="E12">
        <v>14</v>
      </c>
      <c r="F12">
        <v>36</v>
      </c>
      <c r="G12">
        <v>5</v>
      </c>
      <c r="H12">
        <v>5</v>
      </c>
      <c r="I12">
        <v>5</v>
      </c>
      <c r="J12">
        <v>10</v>
      </c>
      <c r="K12">
        <v>22</v>
      </c>
      <c r="L12">
        <v>10</v>
      </c>
      <c r="M12">
        <v>39</v>
      </c>
      <c r="N12">
        <v>29</v>
      </c>
      <c r="O12">
        <v>9</v>
      </c>
      <c r="P12">
        <v>25</v>
      </c>
      <c r="Q12">
        <f t="shared" si="0"/>
        <v>34</v>
      </c>
      <c r="R12">
        <v>4</v>
      </c>
      <c r="S12">
        <v>3</v>
      </c>
      <c r="T12">
        <v>7</v>
      </c>
      <c r="U12">
        <v>14</v>
      </c>
      <c r="V12">
        <v>9</v>
      </c>
      <c r="W12" s="5">
        <v>0.9334027777777778</v>
      </c>
      <c r="X12" s="2">
        <f t="shared" si="1"/>
        <v>0.51136363636363635</v>
      </c>
      <c r="Y12" s="2">
        <f t="shared" si="2"/>
        <v>0.3888888888888889</v>
      </c>
      <c r="Z12" s="2">
        <f t="shared" si="3"/>
        <v>1</v>
      </c>
      <c r="AA12" s="4">
        <f t="shared" si="4"/>
        <v>84.671999999999997</v>
      </c>
    </row>
    <row r="13" spans="1:27" x14ac:dyDescent="0.3">
      <c r="A13" s="1" t="str">
        <f>'Damian Lillard'!A13</f>
        <v>vs CHI</v>
      </c>
      <c r="B13">
        <v>109</v>
      </c>
      <c r="C13">
        <v>39</v>
      </c>
      <c r="D13">
        <v>76</v>
      </c>
      <c r="E13">
        <v>22</v>
      </c>
      <c r="F13">
        <v>42</v>
      </c>
      <c r="G13">
        <v>9</v>
      </c>
      <c r="H13">
        <v>9</v>
      </c>
      <c r="I13">
        <v>2</v>
      </c>
      <c r="J13">
        <v>6</v>
      </c>
      <c r="K13">
        <v>16</v>
      </c>
      <c r="L13">
        <v>2</v>
      </c>
      <c r="M13">
        <v>37</v>
      </c>
      <c r="N13">
        <v>23</v>
      </c>
      <c r="O13">
        <v>2</v>
      </c>
      <c r="P13">
        <v>31</v>
      </c>
      <c r="Q13">
        <f t="shared" si="0"/>
        <v>33</v>
      </c>
      <c r="R13">
        <v>3</v>
      </c>
      <c r="S13">
        <v>5</v>
      </c>
      <c r="T13">
        <v>5</v>
      </c>
      <c r="U13">
        <v>4</v>
      </c>
      <c r="V13">
        <v>9</v>
      </c>
      <c r="W13" s="5">
        <v>0.9320949074074073</v>
      </c>
      <c r="X13" s="2">
        <f t="shared" si="1"/>
        <v>0.51315789473684215</v>
      </c>
      <c r="Y13" s="2">
        <f t="shared" si="2"/>
        <v>0.52380952380952384</v>
      </c>
      <c r="Z13" s="2">
        <f t="shared" si="3"/>
        <v>1</v>
      </c>
      <c r="AA13" s="4">
        <f t="shared" si="4"/>
        <v>79.641599999999997</v>
      </c>
    </row>
    <row r="14" spans="1:27" x14ac:dyDescent="0.3">
      <c r="A14" s="1" t="str">
        <f>'Damian Lillard'!A14</f>
        <v>@ DEF</v>
      </c>
      <c r="B14">
        <v>114</v>
      </c>
      <c r="C14">
        <v>42</v>
      </c>
      <c r="D14">
        <v>82</v>
      </c>
      <c r="E14">
        <v>23</v>
      </c>
      <c r="F14">
        <v>39</v>
      </c>
      <c r="G14">
        <v>7</v>
      </c>
      <c r="H14">
        <v>8</v>
      </c>
      <c r="I14">
        <v>1</v>
      </c>
      <c r="J14">
        <v>18</v>
      </c>
      <c r="K14">
        <v>26</v>
      </c>
      <c r="L14">
        <v>5</v>
      </c>
      <c r="M14">
        <v>16</v>
      </c>
      <c r="N14">
        <v>24</v>
      </c>
      <c r="O14">
        <v>4</v>
      </c>
      <c r="P14">
        <v>31</v>
      </c>
      <c r="Q14">
        <f t="shared" si="0"/>
        <v>35</v>
      </c>
      <c r="R14">
        <v>5</v>
      </c>
      <c r="S14">
        <v>9</v>
      </c>
      <c r="T14">
        <v>8</v>
      </c>
      <c r="U14">
        <v>15</v>
      </c>
      <c r="V14">
        <v>10</v>
      </c>
      <c r="W14" s="5">
        <v>0.93244212962962969</v>
      </c>
      <c r="X14" s="2">
        <f t="shared" si="1"/>
        <v>0.51219512195121952</v>
      </c>
      <c r="Y14" s="2">
        <f t="shared" si="2"/>
        <v>0.58974358974358976</v>
      </c>
      <c r="Z14" s="2">
        <f t="shared" si="3"/>
        <v>0.875</v>
      </c>
      <c r="AA14" s="4">
        <f t="shared" si="4"/>
        <v>85.9392</v>
      </c>
    </row>
    <row r="15" spans="1:27" x14ac:dyDescent="0.3">
      <c r="A15" s="1" t="str">
        <f>'Damian Lillard'!A15</f>
        <v>vs OCE</v>
      </c>
      <c r="B15">
        <v>128</v>
      </c>
      <c r="C15">
        <v>46</v>
      </c>
      <c r="D15">
        <v>87</v>
      </c>
      <c r="E15">
        <v>25</v>
      </c>
      <c r="F15">
        <v>51</v>
      </c>
      <c r="G15">
        <v>11</v>
      </c>
      <c r="H15">
        <v>11</v>
      </c>
      <c r="I15">
        <v>4</v>
      </c>
      <c r="J15">
        <v>13</v>
      </c>
      <c r="K15">
        <v>18</v>
      </c>
      <c r="L15">
        <v>14</v>
      </c>
      <c r="M15">
        <v>42</v>
      </c>
      <c r="N15">
        <v>28</v>
      </c>
      <c r="O15">
        <v>9</v>
      </c>
      <c r="P15">
        <v>28</v>
      </c>
      <c r="Q15">
        <f t="shared" si="0"/>
        <v>37</v>
      </c>
      <c r="R15">
        <v>8</v>
      </c>
      <c r="S15">
        <v>4</v>
      </c>
      <c r="T15">
        <v>15</v>
      </c>
      <c r="U15">
        <v>11</v>
      </c>
      <c r="V15">
        <v>9</v>
      </c>
      <c r="W15" s="5">
        <v>0.93239583333333331</v>
      </c>
      <c r="X15" s="2">
        <f t="shared" si="1"/>
        <v>0.52873563218390807</v>
      </c>
      <c r="Y15" s="2">
        <f t="shared" si="2"/>
        <v>0.49019607843137253</v>
      </c>
      <c r="Z15" s="2">
        <f t="shared" si="3"/>
        <v>1</v>
      </c>
      <c r="AA15" s="4">
        <f t="shared" si="4"/>
        <v>93.926400000000001</v>
      </c>
    </row>
    <row r="16" spans="1:27" x14ac:dyDescent="0.3">
      <c r="A16" s="1" t="str">
        <f>'Damian Lillard'!A16</f>
        <v>@ FRA</v>
      </c>
      <c r="B16">
        <v>127</v>
      </c>
      <c r="C16">
        <v>47</v>
      </c>
      <c r="D16">
        <v>86</v>
      </c>
      <c r="E16">
        <v>25</v>
      </c>
      <c r="F16">
        <v>50</v>
      </c>
      <c r="G16">
        <v>8</v>
      </c>
      <c r="H16">
        <v>9</v>
      </c>
      <c r="I16">
        <v>4</v>
      </c>
      <c r="J16">
        <v>16</v>
      </c>
      <c r="K16">
        <v>32</v>
      </c>
      <c r="L16">
        <v>12</v>
      </c>
      <c r="M16">
        <v>31</v>
      </c>
      <c r="N16">
        <v>24</v>
      </c>
      <c r="O16">
        <v>5</v>
      </c>
      <c r="P16">
        <v>30</v>
      </c>
      <c r="Q16">
        <f t="shared" si="0"/>
        <v>35</v>
      </c>
      <c r="R16">
        <v>7</v>
      </c>
      <c r="S16">
        <v>3</v>
      </c>
      <c r="T16">
        <v>9</v>
      </c>
      <c r="U16">
        <v>21</v>
      </c>
      <c r="V16">
        <v>8</v>
      </c>
      <c r="W16" s="5">
        <v>0.9307523148148148</v>
      </c>
      <c r="X16" s="2">
        <f t="shared" si="1"/>
        <v>0.54651162790697672</v>
      </c>
      <c r="Y16" s="2">
        <f t="shared" si="2"/>
        <v>0.5</v>
      </c>
      <c r="Z16" s="2">
        <f t="shared" si="3"/>
        <v>0.88888888888888884</v>
      </c>
      <c r="AA16" s="4">
        <f t="shared" si="4"/>
        <v>90.201599999999985</v>
      </c>
    </row>
    <row r="17" spans="1:27" x14ac:dyDescent="0.3">
      <c r="A17" s="1" t="str">
        <f>'Damian Lillard'!A17</f>
        <v>VS INJ</v>
      </c>
      <c r="B17">
        <v>154</v>
      </c>
      <c r="C17">
        <v>59</v>
      </c>
      <c r="D17">
        <v>111</v>
      </c>
      <c r="E17">
        <v>29</v>
      </c>
      <c r="F17">
        <v>58</v>
      </c>
      <c r="G17">
        <v>7</v>
      </c>
      <c r="H17">
        <v>8</v>
      </c>
      <c r="I17">
        <v>4</v>
      </c>
      <c r="J17">
        <v>13</v>
      </c>
      <c r="K17">
        <v>30</v>
      </c>
      <c r="L17">
        <v>10</v>
      </c>
      <c r="M17">
        <v>39</v>
      </c>
      <c r="N17">
        <v>35</v>
      </c>
      <c r="O17">
        <v>8</v>
      </c>
      <c r="P17">
        <v>29</v>
      </c>
      <c r="Q17">
        <f t="shared" si="0"/>
        <v>37</v>
      </c>
      <c r="R17">
        <v>8</v>
      </c>
      <c r="S17">
        <v>4</v>
      </c>
      <c r="T17">
        <v>12</v>
      </c>
      <c r="U17">
        <v>14</v>
      </c>
      <c r="V17">
        <v>13</v>
      </c>
      <c r="W17" s="5">
        <v>0.93803240740740745</v>
      </c>
      <c r="X17" s="2">
        <f t="shared" si="1"/>
        <v>0.53153153153153154</v>
      </c>
      <c r="Y17" s="2">
        <f t="shared" si="2"/>
        <v>0.5</v>
      </c>
      <c r="Z17" s="2">
        <f t="shared" si="3"/>
        <v>0.875</v>
      </c>
      <c r="AA17" s="4">
        <f t="shared" si="4"/>
        <v>113.77919999999999</v>
      </c>
    </row>
    <row r="18" spans="1:27" x14ac:dyDescent="0.3">
      <c r="A18" s="1" t="str">
        <f>'Damian Lillard'!A18</f>
        <v>@ EUR</v>
      </c>
      <c r="B18">
        <v>104</v>
      </c>
      <c r="C18">
        <v>38</v>
      </c>
      <c r="D18">
        <v>84</v>
      </c>
      <c r="E18">
        <v>21</v>
      </c>
      <c r="F18">
        <v>44</v>
      </c>
      <c r="G18">
        <v>7</v>
      </c>
      <c r="H18">
        <v>7</v>
      </c>
      <c r="I18">
        <v>0</v>
      </c>
      <c r="J18">
        <v>5</v>
      </c>
      <c r="K18">
        <v>8</v>
      </c>
      <c r="L18">
        <v>5</v>
      </c>
      <c r="M18">
        <v>49</v>
      </c>
      <c r="N18">
        <v>26</v>
      </c>
      <c r="O18">
        <v>5</v>
      </c>
      <c r="P18">
        <v>24</v>
      </c>
      <c r="Q18">
        <f t="shared" si="0"/>
        <v>29</v>
      </c>
      <c r="R18">
        <v>5</v>
      </c>
      <c r="S18">
        <v>2</v>
      </c>
      <c r="T18">
        <v>6</v>
      </c>
      <c r="U18">
        <v>7</v>
      </c>
      <c r="V18">
        <v>7</v>
      </c>
      <c r="W18" s="5">
        <v>0.93369212962962966</v>
      </c>
      <c r="X18" s="2">
        <f t="shared" si="1"/>
        <v>0.45238095238095238</v>
      </c>
      <c r="Y18" s="2">
        <f t="shared" si="2"/>
        <v>0.47727272727272729</v>
      </c>
      <c r="Z18" s="2">
        <f t="shared" si="3"/>
        <v>1</v>
      </c>
      <c r="AA18" s="4">
        <f t="shared" si="4"/>
        <v>84.556799999999996</v>
      </c>
    </row>
    <row r="19" spans="1:27" x14ac:dyDescent="0.3">
      <c r="A19" s="1" t="str">
        <f>'Damian Lillard'!A19</f>
        <v>@ RKS</v>
      </c>
      <c r="B19">
        <v>119</v>
      </c>
      <c r="C19">
        <v>44</v>
      </c>
      <c r="D19">
        <v>81</v>
      </c>
      <c r="E19">
        <v>21</v>
      </c>
      <c r="F19">
        <v>43</v>
      </c>
      <c r="G19">
        <v>10</v>
      </c>
      <c r="H19">
        <v>10</v>
      </c>
      <c r="I19">
        <v>2</v>
      </c>
      <c r="J19">
        <v>5</v>
      </c>
      <c r="K19">
        <v>14</v>
      </c>
      <c r="L19">
        <v>5</v>
      </c>
      <c r="M19">
        <v>38</v>
      </c>
      <c r="N19">
        <v>25</v>
      </c>
      <c r="O19">
        <v>7</v>
      </c>
      <c r="P19">
        <v>24</v>
      </c>
      <c r="Q19">
        <f t="shared" si="0"/>
        <v>31</v>
      </c>
      <c r="R19">
        <v>6</v>
      </c>
      <c r="S19">
        <v>1</v>
      </c>
      <c r="T19">
        <v>12</v>
      </c>
      <c r="U19">
        <v>14</v>
      </c>
      <c r="V19">
        <v>7</v>
      </c>
      <c r="W19" s="5">
        <v>0.93309027777777775</v>
      </c>
      <c r="X19" s="2">
        <f t="shared" si="1"/>
        <v>0.54320987654320985</v>
      </c>
      <c r="Y19" s="2">
        <f t="shared" si="2"/>
        <v>0.48837209302325579</v>
      </c>
      <c r="Z19" s="2">
        <f t="shared" si="3"/>
        <v>1</v>
      </c>
      <c r="AA19" s="4">
        <f t="shared" si="4"/>
        <v>86.784000000000006</v>
      </c>
    </row>
    <row r="20" spans="1:27" x14ac:dyDescent="0.3">
      <c r="A20" s="1">
        <f>'Damian Lillard'!A20</f>
        <v>0</v>
      </c>
      <c r="Q20">
        <f t="shared" si="0"/>
        <v>0</v>
      </c>
      <c r="W20" s="5"/>
      <c r="X20" s="2" t="e">
        <f t="shared" si="1"/>
        <v>#DIV/0!</v>
      </c>
      <c r="Y20" s="2" t="e">
        <f t="shared" si="2"/>
        <v>#DIV/0!</v>
      </c>
      <c r="Z20" s="2" t="e">
        <f t="shared" si="3"/>
        <v>#DIV/0!</v>
      </c>
      <c r="AA20" s="4">
        <f t="shared" si="4"/>
        <v>0</v>
      </c>
    </row>
    <row r="21" spans="1:27" x14ac:dyDescent="0.3">
      <c r="A21" s="1">
        <f>'Damian Lillard'!A21</f>
        <v>0</v>
      </c>
      <c r="Q21">
        <f t="shared" si="0"/>
        <v>0</v>
      </c>
      <c r="W21" s="5"/>
      <c r="X21" s="2" t="e">
        <f t="shared" si="1"/>
        <v>#DIV/0!</v>
      </c>
      <c r="Y21" s="2" t="e">
        <f t="shared" si="2"/>
        <v>#DIV/0!</v>
      </c>
      <c r="Z21" s="2" t="e">
        <f t="shared" si="3"/>
        <v>#DIV/0!</v>
      </c>
      <c r="AA21" s="4">
        <f t="shared" si="4"/>
        <v>0</v>
      </c>
    </row>
    <row r="22" spans="1:27" x14ac:dyDescent="0.3">
      <c r="A22" s="1">
        <f>'Damian Lillard'!A22</f>
        <v>0</v>
      </c>
      <c r="Q22">
        <f t="shared" si="0"/>
        <v>0</v>
      </c>
      <c r="W22" s="5"/>
      <c r="X22" s="2" t="e">
        <f t="shared" si="1"/>
        <v>#DIV/0!</v>
      </c>
      <c r="Y22" s="2" t="e">
        <f t="shared" si="2"/>
        <v>#DIV/0!</v>
      </c>
      <c r="Z22" s="2" t="e">
        <f t="shared" si="3"/>
        <v>#DIV/0!</v>
      </c>
      <c r="AA22" s="4">
        <f t="shared" si="4"/>
        <v>0</v>
      </c>
    </row>
    <row r="23" spans="1:27" x14ac:dyDescent="0.3">
      <c r="A23" s="1">
        <f>'Damian Lillard'!A23</f>
        <v>0</v>
      </c>
      <c r="Q23">
        <f t="shared" si="0"/>
        <v>0</v>
      </c>
      <c r="W23" s="5"/>
      <c r="X23" s="2" t="e">
        <f t="shared" si="1"/>
        <v>#DIV/0!</v>
      </c>
      <c r="Y23" s="2" t="e">
        <f t="shared" si="2"/>
        <v>#DIV/0!</v>
      </c>
      <c r="Z23" s="2" t="e">
        <f t="shared" si="3"/>
        <v>#DIV/0!</v>
      </c>
      <c r="AA23" s="4">
        <f t="shared" si="4"/>
        <v>0</v>
      </c>
    </row>
    <row r="24" spans="1:27" x14ac:dyDescent="0.3">
      <c r="A24" s="1">
        <f>'Damian Lillard'!A24</f>
        <v>0</v>
      </c>
      <c r="Q24">
        <f t="shared" si="0"/>
        <v>0</v>
      </c>
      <c r="W24" s="5"/>
      <c r="X24" s="2" t="e">
        <f t="shared" si="1"/>
        <v>#DIV/0!</v>
      </c>
      <c r="Y24" s="2" t="e">
        <f t="shared" si="2"/>
        <v>#DIV/0!</v>
      </c>
      <c r="Z24" s="2" t="e">
        <f t="shared" si="3"/>
        <v>#DIV/0!</v>
      </c>
      <c r="AA24" s="4">
        <f t="shared" si="4"/>
        <v>0</v>
      </c>
    </row>
    <row r="25" spans="1:27" x14ac:dyDescent="0.3">
      <c r="A25" s="1">
        <f>'Damian Lillard'!A25</f>
        <v>0</v>
      </c>
      <c r="Q25">
        <f t="shared" si="0"/>
        <v>0</v>
      </c>
      <c r="W25" s="5"/>
      <c r="X25" s="2" t="e">
        <f t="shared" si="1"/>
        <v>#DIV/0!</v>
      </c>
      <c r="Y25" s="2" t="e">
        <f t="shared" si="2"/>
        <v>#DIV/0!</v>
      </c>
      <c r="Z25" s="2" t="e">
        <f t="shared" si="3"/>
        <v>#DIV/0!</v>
      </c>
      <c r="AA25" s="4">
        <f t="shared" si="4"/>
        <v>0</v>
      </c>
    </row>
    <row r="26" spans="1:27" x14ac:dyDescent="0.3">
      <c r="A26" s="1">
        <f>'Damian Lillard'!A26</f>
        <v>0</v>
      </c>
      <c r="Q26">
        <f t="shared" si="0"/>
        <v>0</v>
      </c>
      <c r="W26" s="5"/>
      <c r="X26" s="2" t="e">
        <f t="shared" si="1"/>
        <v>#DIV/0!</v>
      </c>
      <c r="Y26" s="2" t="e">
        <f t="shared" si="2"/>
        <v>#DIV/0!</v>
      </c>
      <c r="Z26" s="2" t="e">
        <f t="shared" si="3"/>
        <v>#DIV/0!</v>
      </c>
      <c r="AA26" s="4">
        <f t="shared" si="4"/>
        <v>0</v>
      </c>
    </row>
    <row r="27" spans="1:27" x14ac:dyDescent="0.3">
      <c r="A27" s="1">
        <f>'Damian Lillard'!A27</f>
        <v>0</v>
      </c>
      <c r="Q27">
        <f t="shared" si="0"/>
        <v>0</v>
      </c>
      <c r="W27" s="5"/>
      <c r="X27" s="2" t="e">
        <f t="shared" si="1"/>
        <v>#DIV/0!</v>
      </c>
      <c r="Y27" s="2" t="e">
        <f t="shared" si="2"/>
        <v>#DIV/0!</v>
      </c>
      <c r="Z27" s="2" t="e">
        <f t="shared" si="3"/>
        <v>#DIV/0!</v>
      </c>
      <c r="AA27" s="4">
        <f t="shared" si="4"/>
        <v>0</v>
      </c>
    </row>
    <row r="28" spans="1:27" x14ac:dyDescent="0.3">
      <c r="A28" s="1">
        <f>'Damian Lillard'!A28</f>
        <v>0</v>
      </c>
      <c r="Q28">
        <f t="shared" si="0"/>
        <v>0</v>
      </c>
      <c r="W28" s="5"/>
      <c r="X28" s="2" t="e">
        <f t="shared" si="1"/>
        <v>#DIV/0!</v>
      </c>
      <c r="Y28" s="2" t="e">
        <f t="shared" si="2"/>
        <v>#DIV/0!</v>
      </c>
      <c r="Z28" s="2" t="e">
        <f t="shared" si="3"/>
        <v>#DIV/0!</v>
      </c>
      <c r="AA28" s="4">
        <f t="shared" si="4"/>
        <v>0</v>
      </c>
    </row>
    <row r="29" spans="1:27" x14ac:dyDescent="0.3">
      <c r="A29" s="1">
        <f>'Damian Lillard'!A29</f>
        <v>0</v>
      </c>
      <c r="Q29">
        <f t="shared" si="0"/>
        <v>0</v>
      </c>
      <c r="W29" s="5"/>
      <c r="X29" s="2" t="e">
        <f t="shared" si="1"/>
        <v>#DIV/0!</v>
      </c>
      <c r="Y29" s="2" t="e">
        <f t="shared" si="2"/>
        <v>#DIV/0!</v>
      </c>
      <c r="Z29" s="2" t="e">
        <f t="shared" si="3"/>
        <v>#DIV/0!</v>
      </c>
      <c r="AA29" s="4">
        <f t="shared" si="4"/>
        <v>0</v>
      </c>
    </row>
    <row r="30" spans="1:27" x14ac:dyDescent="0.3">
      <c r="A30" s="1">
        <f>'Damian Lillard'!A30</f>
        <v>0</v>
      </c>
      <c r="Q30">
        <f t="shared" si="0"/>
        <v>0</v>
      </c>
      <c r="W30" s="5"/>
      <c r="X30" s="2" t="e">
        <f t="shared" si="1"/>
        <v>#DIV/0!</v>
      </c>
      <c r="Y30" s="2" t="e">
        <f t="shared" si="2"/>
        <v>#DIV/0!</v>
      </c>
      <c r="Z30" s="2" t="e">
        <f t="shared" si="3"/>
        <v>#DIV/0!</v>
      </c>
      <c r="AA30" s="4">
        <f t="shared" si="4"/>
        <v>0</v>
      </c>
    </row>
    <row r="31" spans="1:27" x14ac:dyDescent="0.3">
      <c r="A31" s="1">
        <f>'Damian Lillard'!A31</f>
        <v>0</v>
      </c>
      <c r="Q31">
        <f t="shared" si="0"/>
        <v>0</v>
      </c>
      <c r="W31" s="5"/>
      <c r="X31" s="2" t="e">
        <f t="shared" si="1"/>
        <v>#DIV/0!</v>
      </c>
      <c r="Y31" s="2" t="e">
        <f t="shared" si="2"/>
        <v>#DIV/0!</v>
      </c>
      <c r="Z31" s="2" t="e">
        <f t="shared" si="3"/>
        <v>#DIV/0!</v>
      </c>
      <c r="AA31" s="4">
        <f t="shared" si="4"/>
        <v>0</v>
      </c>
    </row>
    <row r="32" spans="1:27" x14ac:dyDescent="0.3">
      <c r="A32" s="1">
        <f>'Damian Lillard'!A32</f>
        <v>0</v>
      </c>
      <c r="Q32">
        <f t="shared" si="0"/>
        <v>0</v>
      </c>
      <c r="W32" s="5"/>
      <c r="X32" s="2" t="e">
        <f t="shared" si="1"/>
        <v>#DIV/0!</v>
      </c>
      <c r="Y32" s="2" t="e">
        <f t="shared" si="2"/>
        <v>#DIV/0!</v>
      </c>
      <c r="Z32" s="2" t="e">
        <f t="shared" si="3"/>
        <v>#DIV/0!</v>
      </c>
      <c r="AA32" s="4">
        <f t="shared" si="4"/>
        <v>0</v>
      </c>
    </row>
    <row r="33" spans="1:27" x14ac:dyDescent="0.3">
      <c r="A33" s="1">
        <f>'Damian Lillard'!A33</f>
        <v>0</v>
      </c>
      <c r="Q33">
        <f t="shared" si="0"/>
        <v>0</v>
      </c>
      <c r="W33" s="5"/>
      <c r="X33" s="2" t="e">
        <f t="shared" si="1"/>
        <v>#DIV/0!</v>
      </c>
      <c r="Y33" s="2" t="e">
        <f t="shared" si="2"/>
        <v>#DIV/0!</v>
      </c>
      <c r="Z33" s="2" t="e">
        <f t="shared" si="3"/>
        <v>#DIV/0!</v>
      </c>
      <c r="AA33" s="4">
        <f t="shared" si="4"/>
        <v>0</v>
      </c>
    </row>
    <row r="34" spans="1:27" x14ac:dyDescent="0.3">
      <c r="A34" s="1">
        <f>'Damian Lillard'!A34</f>
        <v>0</v>
      </c>
      <c r="Q34">
        <f t="shared" si="0"/>
        <v>0</v>
      </c>
      <c r="W34" s="5"/>
      <c r="X34" s="2" t="e">
        <f t="shared" si="1"/>
        <v>#DIV/0!</v>
      </c>
      <c r="Y34" s="2" t="e">
        <f t="shared" si="2"/>
        <v>#DIV/0!</v>
      </c>
      <c r="Z34" s="2" t="e">
        <f t="shared" si="3"/>
        <v>#DIV/0!</v>
      </c>
      <c r="AA34" s="4">
        <f t="shared" si="4"/>
        <v>0</v>
      </c>
    </row>
    <row r="35" spans="1:27" x14ac:dyDescent="0.3">
      <c r="A35" s="1">
        <f>'Damian Lillard'!A35</f>
        <v>0</v>
      </c>
      <c r="Q35">
        <f t="shared" si="0"/>
        <v>0</v>
      </c>
      <c r="W35" s="5"/>
      <c r="X35" s="2" t="e">
        <f t="shared" si="1"/>
        <v>#DIV/0!</v>
      </c>
      <c r="Y35" s="2" t="e">
        <f t="shared" si="2"/>
        <v>#DIV/0!</v>
      </c>
      <c r="Z35" s="2" t="e">
        <f t="shared" si="3"/>
        <v>#DIV/0!</v>
      </c>
      <c r="AA35" s="4">
        <f t="shared" si="4"/>
        <v>0</v>
      </c>
    </row>
    <row r="36" spans="1:27" x14ac:dyDescent="0.3">
      <c r="A36" s="1">
        <f>'Damian Lillard'!A36</f>
        <v>0</v>
      </c>
      <c r="Q36">
        <f t="shared" si="0"/>
        <v>0</v>
      </c>
      <c r="W36" s="5"/>
      <c r="X36" s="2" t="e">
        <f t="shared" si="1"/>
        <v>#DIV/0!</v>
      </c>
      <c r="Y36" s="2" t="e">
        <f t="shared" si="2"/>
        <v>#DIV/0!</v>
      </c>
      <c r="Z36" s="2" t="e">
        <f t="shared" si="3"/>
        <v>#DIV/0!</v>
      </c>
      <c r="AA36" s="4">
        <f t="shared" si="4"/>
        <v>0</v>
      </c>
    </row>
    <row r="37" spans="1:27" x14ac:dyDescent="0.3">
      <c r="A37" s="1">
        <f>'Damian Lillard'!A37</f>
        <v>0</v>
      </c>
      <c r="Q37">
        <f t="shared" si="0"/>
        <v>0</v>
      </c>
      <c r="W37" s="5"/>
      <c r="X37" s="2" t="e">
        <f t="shared" si="1"/>
        <v>#DIV/0!</v>
      </c>
      <c r="Y37" s="2" t="e">
        <f t="shared" si="2"/>
        <v>#DIV/0!</v>
      </c>
      <c r="Z37" s="2" t="e">
        <f t="shared" si="3"/>
        <v>#DIV/0!</v>
      </c>
      <c r="AA37" s="4">
        <f t="shared" si="4"/>
        <v>0</v>
      </c>
    </row>
    <row r="38" spans="1:27" x14ac:dyDescent="0.3">
      <c r="A38" s="1">
        <f>'Damian Lillard'!A38</f>
        <v>0</v>
      </c>
      <c r="Q38">
        <f t="shared" si="0"/>
        <v>0</v>
      </c>
      <c r="W38" s="5"/>
      <c r="X38" s="2" t="e">
        <f t="shared" si="1"/>
        <v>#DIV/0!</v>
      </c>
      <c r="Y38" s="2" t="e">
        <f t="shared" si="2"/>
        <v>#DIV/0!</v>
      </c>
      <c r="Z38" s="2" t="e">
        <f t="shared" si="3"/>
        <v>#DIV/0!</v>
      </c>
      <c r="AA38" s="4">
        <f t="shared" si="4"/>
        <v>0</v>
      </c>
    </row>
    <row r="39" spans="1:27" x14ac:dyDescent="0.3">
      <c r="A39" s="1">
        <f>'Damian Lillard'!A39</f>
        <v>0</v>
      </c>
      <c r="Q39">
        <f t="shared" si="0"/>
        <v>0</v>
      </c>
      <c r="W39" s="5"/>
      <c r="X39" s="2" t="e">
        <f t="shared" si="1"/>
        <v>#DIV/0!</v>
      </c>
      <c r="Y39" s="2" t="e">
        <f t="shared" si="2"/>
        <v>#DIV/0!</v>
      </c>
      <c r="Z39" s="2" t="e">
        <f t="shared" si="3"/>
        <v>#DIV/0!</v>
      </c>
      <c r="AA39" s="4">
        <f t="shared" si="4"/>
        <v>0</v>
      </c>
    </row>
    <row r="40" spans="1:27" x14ac:dyDescent="0.3">
      <c r="A40" s="1">
        <f>'Damian Lillard'!A40</f>
        <v>0</v>
      </c>
      <c r="Q40">
        <f t="shared" si="0"/>
        <v>0</v>
      </c>
      <c r="W40" s="5"/>
      <c r="X40" s="2" t="e">
        <f t="shared" si="1"/>
        <v>#DIV/0!</v>
      </c>
      <c r="Y40" s="2" t="e">
        <f t="shared" si="2"/>
        <v>#DIV/0!</v>
      </c>
      <c r="Z40" s="2" t="e">
        <f t="shared" si="3"/>
        <v>#DIV/0!</v>
      </c>
      <c r="AA40" s="4">
        <f t="shared" si="4"/>
        <v>0</v>
      </c>
    </row>
    <row r="41" spans="1:27" x14ac:dyDescent="0.3">
      <c r="A41" s="1">
        <f>'Damian Lillard'!A41</f>
        <v>0</v>
      </c>
      <c r="Q41">
        <f t="shared" si="0"/>
        <v>0</v>
      </c>
      <c r="W41" s="5"/>
      <c r="X41" s="2" t="e">
        <f t="shared" si="1"/>
        <v>#DIV/0!</v>
      </c>
      <c r="Y41" s="2" t="e">
        <f t="shared" si="2"/>
        <v>#DIV/0!</v>
      </c>
      <c r="Z41" s="2" t="e">
        <f t="shared" si="3"/>
        <v>#DIV/0!</v>
      </c>
      <c r="AA41" s="4">
        <f t="shared" si="4"/>
        <v>0</v>
      </c>
    </row>
    <row r="42" spans="1:27" x14ac:dyDescent="0.3">
      <c r="A42" s="1">
        <f>'Damian Lillard'!A42</f>
        <v>0</v>
      </c>
      <c r="Q42">
        <f t="shared" si="0"/>
        <v>0</v>
      </c>
      <c r="W42" s="5"/>
      <c r="X42" s="2" t="e">
        <f t="shared" si="1"/>
        <v>#DIV/0!</v>
      </c>
      <c r="Y42" s="2" t="e">
        <f t="shared" si="2"/>
        <v>#DIV/0!</v>
      </c>
      <c r="Z42" s="2" t="e">
        <f t="shared" si="3"/>
        <v>#DIV/0!</v>
      </c>
      <c r="AA42" s="4">
        <f t="shared" si="4"/>
        <v>0</v>
      </c>
    </row>
    <row r="43" spans="1:27" x14ac:dyDescent="0.3">
      <c r="A43" s="1">
        <f>'Damian Lillard'!A43</f>
        <v>0</v>
      </c>
      <c r="Q43">
        <f t="shared" si="0"/>
        <v>0</v>
      </c>
      <c r="W43" s="5"/>
      <c r="X43" s="2" t="e">
        <f t="shared" si="1"/>
        <v>#DIV/0!</v>
      </c>
      <c r="Y43" s="2" t="e">
        <f t="shared" si="2"/>
        <v>#DIV/0!</v>
      </c>
      <c r="Z43" s="2" t="e">
        <f t="shared" si="3"/>
        <v>#DIV/0!</v>
      </c>
      <c r="AA43" s="4">
        <f t="shared" si="4"/>
        <v>0</v>
      </c>
    </row>
    <row r="44" spans="1:27" x14ac:dyDescent="0.3">
      <c r="A44" s="1">
        <f>'Damian Lillard'!A44</f>
        <v>0</v>
      </c>
      <c r="Q44">
        <f t="shared" si="0"/>
        <v>0</v>
      </c>
      <c r="W44" s="5"/>
      <c r="X44" s="2" t="e">
        <f t="shared" si="1"/>
        <v>#DIV/0!</v>
      </c>
      <c r="Y44" s="2" t="e">
        <f t="shared" si="2"/>
        <v>#DIV/0!</v>
      </c>
      <c r="Z44" s="2" t="e">
        <f t="shared" si="3"/>
        <v>#DIV/0!</v>
      </c>
      <c r="AA44" s="4">
        <f t="shared" si="4"/>
        <v>0</v>
      </c>
    </row>
    <row r="45" spans="1:27" x14ac:dyDescent="0.3">
      <c r="A45" s="1">
        <f>'Damian Lillard'!A45</f>
        <v>0</v>
      </c>
      <c r="Q45">
        <f t="shared" si="0"/>
        <v>0</v>
      </c>
      <c r="W45" s="5"/>
      <c r="X45" s="2" t="e">
        <f t="shared" si="1"/>
        <v>#DIV/0!</v>
      </c>
      <c r="Y45" s="2" t="e">
        <f t="shared" si="2"/>
        <v>#DIV/0!</v>
      </c>
      <c r="Z45" s="2" t="e">
        <f t="shared" si="3"/>
        <v>#DIV/0!</v>
      </c>
      <c r="AA45" s="4">
        <f t="shared" si="4"/>
        <v>0</v>
      </c>
    </row>
    <row r="46" spans="1:27" x14ac:dyDescent="0.3">
      <c r="A46" s="1">
        <f>'Damian Lillard'!A46</f>
        <v>0</v>
      </c>
      <c r="Q46">
        <f t="shared" si="0"/>
        <v>0</v>
      </c>
      <c r="W46" s="5"/>
      <c r="X46" s="2" t="e">
        <f t="shared" si="1"/>
        <v>#DIV/0!</v>
      </c>
      <c r="Y46" s="2" t="e">
        <f t="shared" si="2"/>
        <v>#DIV/0!</v>
      </c>
      <c r="Z46" s="2" t="e">
        <f t="shared" si="3"/>
        <v>#DIV/0!</v>
      </c>
      <c r="AA46" s="4">
        <f t="shared" si="4"/>
        <v>0</v>
      </c>
    </row>
    <row r="47" spans="1:27" x14ac:dyDescent="0.3">
      <c r="A47" t="s">
        <v>22</v>
      </c>
      <c r="B47" s="4">
        <f>AVERAGE(B2:B46)</f>
        <v>119.11111111111111</v>
      </c>
      <c r="C47" s="4">
        <f t="shared" ref="C47:I47" si="6">AVERAGE(C2:C46)</f>
        <v>44.777777777777779</v>
      </c>
      <c r="D47" s="4">
        <f t="shared" si="6"/>
        <v>86.611111111111114</v>
      </c>
      <c r="E47" s="4">
        <f t="shared" si="6"/>
        <v>22.388888888888889</v>
      </c>
      <c r="F47" s="4">
        <f t="shared" si="6"/>
        <v>46.555555555555557</v>
      </c>
      <c r="G47" s="4">
        <f t="shared" si="6"/>
        <v>7.166666666666667</v>
      </c>
      <c r="H47" s="4">
        <f t="shared" si="6"/>
        <v>7.666666666666667</v>
      </c>
      <c r="I47" s="4">
        <f t="shared" si="6"/>
        <v>2.8888888888888888</v>
      </c>
      <c r="J47" s="4">
        <f t="shared" ref="J47:W47" si="7">AVERAGE(J2:J46)</f>
        <v>10.111111111111111</v>
      </c>
      <c r="K47" s="4">
        <f t="shared" si="7"/>
        <v>20.777777777777779</v>
      </c>
      <c r="L47" s="4">
        <f t="shared" si="7"/>
        <v>7.166666666666667</v>
      </c>
      <c r="M47" s="4">
        <f t="shared" si="7"/>
        <v>39.166666666666664</v>
      </c>
      <c r="N47" s="4">
        <f t="shared" si="7"/>
        <v>27.722222222222221</v>
      </c>
      <c r="O47" s="4">
        <f t="shared" si="7"/>
        <v>5.7777777777777777</v>
      </c>
      <c r="P47" s="4">
        <f t="shared" si="7"/>
        <v>27.333333333333332</v>
      </c>
      <c r="Q47" s="4">
        <f t="shared" si="7"/>
        <v>13.244444444444444</v>
      </c>
      <c r="R47" s="4">
        <f t="shared" si="7"/>
        <v>5.5555555555555554</v>
      </c>
      <c r="S47" s="4">
        <f t="shared" si="7"/>
        <v>4</v>
      </c>
      <c r="T47" s="4">
        <f t="shared" si="7"/>
        <v>8.3333333333333339</v>
      </c>
      <c r="U47" s="4">
        <f t="shared" si="7"/>
        <v>11.611111111111111</v>
      </c>
      <c r="V47" s="4">
        <f t="shared" si="7"/>
        <v>10.555555555555555</v>
      </c>
      <c r="W47" s="5">
        <f t="shared" si="7"/>
        <v>0.9331211419753086</v>
      </c>
      <c r="X47" s="2">
        <f>SUM(C2:C46)/SUM(D2:D46)</f>
        <v>0.51699807568954459</v>
      </c>
      <c r="Y47" s="2">
        <f>SUM(E2:E46)/SUM(F2:F46)</f>
        <v>0.48090692124105011</v>
      </c>
      <c r="Z47" s="2">
        <f>SUM(G2:G46)/SUM(H2:H46)</f>
        <v>0.93478260869565222</v>
      </c>
      <c r="AA47" s="4">
        <f>AVERAGE(AA2:AA46)</f>
        <v>35.535360000000004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2144</v>
      </c>
      <c r="C49">
        <f t="shared" ref="C49:I49" si="8">SUM(C2:C46)</f>
        <v>806</v>
      </c>
      <c r="D49">
        <f t="shared" si="8"/>
        <v>1559</v>
      </c>
      <c r="E49">
        <f t="shared" si="8"/>
        <v>403</v>
      </c>
      <c r="F49">
        <f t="shared" si="8"/>
        <v>838</v>
      </c>
      <c r="G49">
        <f t="shared" si="8"/>
        <v>129</v>
      </c>
      <c r="H49">
        <f t="shared" si="8"/>
        <v>138</v>
      </c>
      <c r="I49">
        <f t="shared" si="8"/>
        <v>52</v>
      </c>
      <c r="J49">
        <f t="shared" ref="J49:V49" si="9">SUM(J2:J46)</f>
        <v>182</v>
      </c>
      <c r="K49">
        <f t="shared" si="9"/>
        <v>374</v>
      </c>
      <c r="L49">
        <f t="shared" si="9"/>
        <v>129</v>
      </c>
      <c r="M49">
        <f t="shared" si="9"/>
        <v>705</v>
      </c>
      <c r="N49">
        <f t="shared" si="9"/>
        <v>499</v>
      </c>
      <c r="O49">
        <f t="shared" si="9"/>
        <v>104</v>
      </c>
      <c r="P49">
        <f t="shared" si="9"/>
        <v>492</v>
      </c>
      <c r="Q49">
        <f t="shared" si="9"/>
        <v>596</v>
      </c>
      <c r="R49">
        <f t="shared" si="9"/>
        <v>100</v>
      </c>
      <c r="S49">
        <f t="shared" si="9"/>
        <v>72</v>
      </c>
      <c r="T49">
        <f t="shared" si="9"/>
        <v>150</v>
      </c>
      <c r="U49">
        <f t="shared" si="9"/>
        <v>209</v>
      </c>
      <c r="V49">
        <f t="shared" si="9"/>
        <v>190</v>
      </c>
      <c r="AA49" s="4">
        <f>SUM(AA2:AA46)</f>
        <v>1599.0912000000001</v>
      </c>
    </row>
    <row r="50" spans="1:27" x14ac:dyDescent="0.3">
      <c r="V50" s="5"/>
      <c r="W50" s="2"/>
      <c r="X50" s="2"/>
      <c r="Y50" s="2"/>
    </row>
    <row r="51" spans="1:27" x14ac:dyDescent="0.3">
      <c r="A51" t="s">
        <v>37</v>
      </c>
      <c r="B51" s="3">
        <f>B49/AA49</f>
        <v>1.340761552561855</v>
      </c>
      <c r="V51" s="5"/>
      <c r="W51" s="2"/>
      <c r="X51" s="2"/>
      <c r="Y51" s="2"/>
    </row>
    <row r="52" spans="1:27" x14ac:dyDescent="0.3">
      <c r="A52" t="s">
        <v>38</v>
      </c>
      <c r="B52" s="4">
        <f>(B49/AA49)*100</f>
        <v>134.0761552561855</v>
      </c>
      <c r="V52" s="5"/>
      <c r="W52" s="2"/>
      <c r="X52" s="2"/>
      <c r="Y52" s="2"/>
    </row>
    <row r="53" spans="1:27" x14ac:dyDescent="0.3">
      <c r="A53" t="s">
        <v>39</v>
      </c>
      <c r="B53" s="3">
        <f>'Opponent Stats'!B49/'Opponent Stats'!AA49</f>
        <v>1.3679643993635642</v>
      </c>
      <c r="V53" s="5"/>
      <c r="W53" s="2"/>
      <c r="X53" s="2"/>
      <c r="Y53" s="2"/>
    </row>
    <row r="54" spans="1:27" x14ac:dyDescent="0.3">
      <c r="A54" t="s">
        <v>40</v>
      </c>
      <c r="B54" s="4">
        <f>('Opponent Stats'!B49/'Opponent Stats'!AA49)*100</f>
        <v>136.79643993635642</v>
      </c>
      <c r="V54" s="5"/>
      <c r="W54" s="2"/>
      <c r="X54" s="2"/>
      <c r="Y54" s="2"/>
    </row>
    <row r="55" spans="1:27" x14ac:dyDescent="0.3">
      <c r="A55" t="s">
        <v>41</v>
      </c>
      <c r="B55" s="4">
        <f>B49-'Opponent Stats'!B49</f>
        <v>-57</v>
      </c>
      <c r="V55" s="5"/>
      <c r="W55" s="2"/>
      <c r="X55" s="2"/>
      <c r="Y55" s="2"/>
    </row>
    <row r="59" spans="1:27" x14ac:dyDescent="0.3">
      <c r="D5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A7D1-0CFE-4674-8CA5-1ACD86B0AA86}">
  <dimension ref="A1:AA58"/>
  <sheetViews>
    <sheetView tabSelected="1" topLeftCell="E1" workbookViewId="0">
      <selection activeCell="B19" sqref="B19:AA1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'Damian Lillard'!A2</f>
        <v>@ INJ</v>
      </c>
      <c r="B2">
        <v>131</v>
      </c>
      <c r="C2">
        <v>51</v>
      </c>
      <c r="D2">
        <v>90</v>
      </c>
      <c r="E2">
        <v>12</v>
      </c>
      <c r="F2">
        <v>23</v>
      </c>
      <c r="G2">
        <v>17</v>
      </c>
      <c r="H2">
        <v>20</v>
      </c>
      <c r="I2">
        <v>8</v>
      </c>
      <c r="J2">
        <v>12</v>
      </c>
      <c r="K2">
        <v>48</v>
      </c>
      <c r="L2">
        <v>10</v>
      </c>
      <c r="M2">
        <v>28</v>
      </c>
      <c r="N2">
        <v>36</v>
      </c>
      <c r="O2">
        <v>11</v>
      </c>
      <c r="P2">
        <v>42</v>
      </c>
      <c r="Q2">
        <f t="shared" ref="Q2:Q46" si="0">O2+P2</f>
        <v>53</v>
      </c>
      <c r="R2">
        <v>2</v>
      </c>
      <c r="S2">
        <v>5</v>
      </c>
      <c r="T2">
        <v>10</v>
      </c>
      <c r="U2">
        <v>10</v>
      </c>
      <c r="V2">
        <v>6</v>
      </c>
      <c r="W2" s="5">
        <v>0.9328819444444445</v>
      </c>
      <c r="X2" s="2">
        <f t="shared" ref="X2:X46" si="1">C2/D2</f>
        <v>0.56666666666666665</v>
      </c>
      <c r="Y2" s="2">
        <f t="shared" ref="Y2:Y46" si="2" xml:space="preserve"> E2/F2</f>
        <v>0.52173913043478259</v>
      </c>
      <c r="Z2" s="2">
        <f t="shared" ref="Z2:Z46" si="3">G2/H2</f>
        <v>0.85</v>
      </c>
      <c r="AA2" s="4">
        <f t="shared" ref="AA2:AA46" si="4">0.96*((D2)+(T2)+0.44*(H2)-(O2))</f>
        <v>93.887999999999991</v>
      </c>
    </row>
    <row r="3" spans="1:27" x14ac:dyDescent="0.3">
      <c r="A3" s="1" t="str">
        <f>'Damian Lillard'!A3</f>
        <v>vs EUR</v>
      </c>
      <c r="B3">
        <v>134</v>
      </c>
      <c r="C3">
        <v>52</v>
      </c>
      <c r="D3">
        <v>90</v>
      </c>
      <c r="E3">
        <v>20</v>
      </c>
      <c r="F3">
        <v>42</v>
      </c>
      <c r="G3">
        <v>10</v>
      </c>
      <c r="H3">
        <v>12</v>
      </c>
      <c r="I3">
        <v>7</v>
      </c>
      <c r="J3">
        <v>8</v>
      </c>
      <c r="K3">
        <v>52</v>
      </c>
      <c r="L3">
        <v>25</v>
      </c>
      <c r="M3">
        <v>23</v>
      </c>
      <c r="N3">
        <v>30</v>
      </c>
      <c r="O3">
        <v>14</v>
      </c>
      <c r="P3">
        <v>33</v>
      </c>
      <c r="Q3">
        <f>O3+P3</f>
        <v>47</v>
      </c>
      <c r="R3">
        <v>1</v>
      </c>
      <c r="S3">
        <v>3</v>
      </c>
      <c r="T3">
        <v>9</v>
      </c>
      <c r="U3">
        <v>4</v>
      </c>
      <c r="V3">
        <v>5</v>
      </c>
      <c r="W3" s="5">
        <v>0.9344675925925926</v>
      </c>
      <c r="X3" s="2">
        <f t="shared" si="1"/>
        <v>0.57777777777777772</v>
      </c>
      <c r="Y3" s="2">
        <f t="shared" si="2"/>
        <v>0.47619047619047616</v>
      </c>
      <c r="Z3" s="2">
        <f t="shared" si="3"/>
        <v>0.83333333333333337</v>
      </c>
      <c r="AA3" s="4">
        <f t="shared" si="4"/>
        <v>86.668800000000005</v>
      </c>
    </row>
    <row r="4" spans="1:27" x14ac:dyDescent="0.3">
      <c r="A4" s="1" t="str">
        <f>'Damian Lillard'!A4</f>
        <v>vs RKS</v>
      </c>
      <c r="B4">
        <v>129</v>
      </c>
      <c r="C4">
        <v>52</v>
      </c>
      <c r="D4">
        <v>85</v>
      </c>
      <c r="E4">
        <v>9</v>
      </c>
      <c r="F4">
        <v>16</v>
      </c>
      <c r="G4">
        <v>16</v>
      </c>
      <c r="H4">
        <v>16</v>
      </c>
      <c r="I4">
        <v>4</v>
      </c>
      <c r="J4">
        <v>12</v>
      </c>
      <c r="K4">
        <v>62</v>
      </c>
      <c r="L4">
        <v>2</v>
      </c>
      <c r="M4">
        <v>23</v>
      </c>
      <c r="N4">
        <v>27</v>
      </c>
      <c r="O4">
        <v>5</v>
      </c>
      <c r="P4">
        <v>40</v>
      </c>
      <c r="Q4">
        <f t="shared" ref="Q4" si="5">O4+P4</f>
        <v>45</v>
      </c>
      <c r="R4">
        <v>5</v>
      </c>
      <c r="S4">
        <v>5</v>
      </c>
      <c r="T4">
        <v>9</v>
      </c>
      <c r="U4">
        <v>12</v>
      </c>
      <c r="V4">
        <v>3</v>
      </c>
      <c r="W4" s="5">
        <v>0.93354166666666671</v>
      </c>
      <c r="X4" s="2">
        <f t="shared" si="1"/>
        <v>0.61176470588235299</v>
      </c>
      <c r="Y4" s="2">
        <f t="shared" si="2"/>
        <v>0.5625</v>
      </c>
      <c r="Z4" s="2">
        <f t="shared" si="3"/>
        <v>1</v>
      </c>
      <c r="AA4" s="4">
        <f t="shared" si="4"/>
        <v>92.198400000000007</v>
      </c>
    </row>
    <row r="5" spans="1:27" x14ac:dyDescent="0.3">
      <c r="A5" s="1" t="str">
        <f>'Damian Lillard'!A5</f>
        <v>@ AFR</v>
      </c>
      <c r="B5">
        <v>133</v>
      </c>
      <c r="C5">
        <v>53</v>
      </c>
      <c r="D5">
        <v>83</v>
      </c>
      <c r="E5">
        <v>13</v>
      </c>
      <c r="F5">
        <v>25</v>
      </c>
      <c r="G5">
        <v>14</v>
      </c>
      <c r="H5">
        <v>17</v>
      </c>
      <c r="I5">
        <v>8</v>
      </c>
      <c r="J5">
        <v>12</v>
      </c>
      <c r="K5">
        <v>52</v>
      </c>
      <c r="L5">
        <v>9</v>
      </c>
      <c r="M5">
        <v>30</v>
      </c>
      <c r="N5">
        <v>29</v>
      </c>
      <c r="O5">
        <v>10</v>
      </c>
      <c r="P5">
        <v>34</v>
      </c>
      <c r="Q5">
        <f t="shared" si="0"/>
        <v>44</v>
      </c>
      <c r="R5">
        <v>7</v>
      </c>
      <c r="S5">
        <v>6</v>
      </c>
      <c r="T5">
        <v>12</v>
      </c>
      <c r="U5">
        <v>17</v>
      </c>
      <c r="V5">
        <v>7</v>
      </c>
      <c r="W5" s="5">
        <v>0.93362268518518521</v>
      </c>
      <c r="X5" s="2">
        <f t="shared" si="1"/>
        <v>0.63855421686746983</v>
      </c>
      <c r="Y5" s="2">
        <f t="shared" si="2"/>
        <v>0.52</v>
      </c>
      <c r="Z5" s="2">
        <f t="shared" si="3"/>
        <v>0.82352941176470584</v>
      </c>
      <c r="AA5" s="4">
        <f t="shared" si="4"/>
        <v>88.780799999999999</v>
      </c>
    </row>
    <row r="6" spans="1:27" x14ac:dyDescent="0.3">
      <c r="A6" s="1" t="str">
        <f>'Damian Lillard'!A6</f>
        <v>vs OLD</v>
      </c>
      <c r="B6">
        <v>107</v>
      </c>
      <c r="C6">
        <v>43</v>
      </c>
      <c r="D6">
        <v>81</v>
      </c>
      <c r="E6">
        <v>10</v>
      </c>
      <c r="F6">
        <v>25</v>
      </c>
      <c r="G6">
        <v>11</v>
      </c>
      <c r="H6">
        <v>16</v>
      </c>
      <c r="I6">
        <v>9</v>
      </c>
      <c r="J6">
        <v>10</v>
      </c>
      <c r="K6">
        <v>54</v>
      </c>
      <c r="L6">
        <v>8</v>
      </c>
      <c r="M6">
        <v>25</v>
      </c>
      <c r="N6">
        <v>19</v>
      </c>
      <c r="O6">
        <v>8</v>
      </c>
      <c r="P6">
        <v>24</v>
      </c>
      <c r="Q6">
        <f t="shared" si="0"/>
        <v>32</v>
      </c>
      <c r="R6">
        <v>4</v>
      </c>
      <c r="S6">
        <v>3</v>
      </c>
      <c r="T6">
        <v>8</v>
      </c>
      <c r="U6">
        <v>10</v>
      </c>
      <c r="V6">
        <v>7</v>
      </c>
      <c r="W6" s="5">
        <v>0.93336805555555558</v>
      </c>
      <c r="X6" s="2">
        <f t="shared" si="1"/>
        <v>0.53086419753086422</v>
      </c>
      <c r="Y6" s="2">
        <f t="shared" si="2"/>
        <v>0.4</v>
      </c>
      <c r="Z6" s="2">
        <f t="shared" si="3"/>
        <v>0.6875</v>
      </c>
      <c r="AA6" s="4">
        <f t="shared" si="4"/>
        <v>84.5184</v>
      </c>
    </row>
    <row r="7" spans="1:27" x14ac:dyDescent="0.3">
      <c r="A7" s="1" t="str">
        <f>'Damian Lillard'!A7</f>
        <v>@ USA</v>
      </c>
      <c r="B7">
        <v>118</v>
      </c>
      <c r="C7">
        <v>50</v>
      </c>
      <c r="D7">
        <v>82</v>
      </c>
      <c r="E7">
        <v>10</v>
      </c>
      <c r="F7">
        <v>15</v>
      </c>
      <c r="G7">
        <v>8</v>
      </c>
      <c r="H7">
        <v>12</v>
      </c>
      <c r="I7">
        <v>10</v>
      </c>
      <c r="J7">
        <v>14</v>
      </c>
      <c r="K7">
        <v>64</v>
      </c>
      <c r="L7">
        <v>10</v>
      </c>
      <c r="M7">
        <v>62</v>
      </c>
      <c r="N7">
        <v>23</v>
      </c>
      <c r="O7">
        <v>10</v>
      </c>
      <c r="P7">
        <v>35</v>
      </c>
      <c r="Q7">
        <f t="shared" si="0"/>
        <v>45</v>
      </c>
      <c r="R7">
        <v>9</v>
      </c>
      <c r="S7">
        <v>6</v>
      </c>
      <c r="T7">
        <v>13</v>
      </c>
      <c r="U7">
        <v>17</v>
      </c>
      <c r="V7">
        <v>6</v>
      </c>
      <c r="W7" s="5">
        <v>0.93366898148148147</v>
      </c>
      <c r="X7" s="2">
        <f t="shared" si="1"/>
        <v>0.6097560975609756</v>
      </c>
      <c r="Y7" s="2">
        <f t="shared" si="2"/>
        <v>0.66666666666666663</v>
      </c>
      <c r="Z7" s="2">
        <f t="shared" si="3"/>
        <v>0.66666666666666663</v>
      </c>
      <c r="AA7" s="4">
        <f t="shared" si="4"/>
        <v>86.668800000000005</v>
      </c>
    </row>
    <row r="8" spans="1:27" x14ac:dyDescent="0.3">
      <c r="A8" s="1" t="str">
        <f>'Damian Lillard'!A8</f>
        <v>vs SPA</v>
      </c>
      <c r="B8">
        <v>100</v>
      </c>
      <c r="C8">
        <v>44</v>
      </c>
      <c r="D8">
        <v>80</v>
      </c>
      <c r="E8">
        <v>9</v>
      </c>
      <c r="F8">
        <v>23</v>
      </c>
      <c r="G8">
        <v>3</v>
      </c>
      <c r="H8">
        <v>6</v>
      </c>
      <c r="I8">
        <v>4</v>
      </c>
      <c r="J8">
        <v>0</v>
      </c>
      <c r="K8">
        <v>52</v>
      </c>
      <c r="L8">
        <v>11</v>
      </c>
      <c r="M8">
        <v>24</v>
      </c>
      <c r="N8">
        <v>23</v>
      </c>
      <c r="O8">
        <v>7</v>
      </c>
      <c r="P8">
        <v>28</v>
      </c>
      <c r="Q8">
        <f t="shared" si="0"/>
        <v>35</v>
      </c>
      <c r="R8">
        <v>4</v>
      </c>
      <c r="S8">
        <v>5</v>
      </c>
      <c r="T8">
        <v>8</v>
      </c>
      <c r="U8">
        <v>10</v>
      </c>
      <c r="V8">
        <v>5</v>
      </c>
      <c r="W8" s="5">
        <v>0.93395833333333333</v>
      </c>
      <c r="X8" s="2">
        <f t="shared" si="1"/>
        <v>0.55000000000000004</v>
      </c>
      <c r="Y8" s="2">
        <f t="shared" si="2"/>
        <v>0.39130434782608697</v>
      </c>
      <c r="Z8" s="2">
        <f t="shared" si="3"/>
        <v>0.5</v>
      </c>
      <c r="AA8" s="4">
        <f t="shared" si="4"/>
        <v>80.294399999999996</v>
      </c>
    </row>
    <row r="9" spans="1:27" x14ac:dyDescent="0.3">
      <c r="A9" s="1" t="str">
        <f>'Damian Lillard'!A9</f>
        <v>@ 6TH</v>
      </c>
      <c r="B9">
        <v>111</v>
      </c>
      <c r="C9">
        <v>45</v>
      </c>
      <c r="D9">
        <v>84</v>
      </c>
      <c r="E9">
        <v>13</v>
      </c>
      <c r="F9">
        <v>30</v>
      </c>
      <c r="G9">
        <v>8</v>
      </c>
      <c r="H9">
        <v>11</v>
      </c>
      <c r="I9">
        <v>7</v>
      </c>
      <c r="J9">
        <v>2</v>
      </c>
      <c r="K9">
        <v>50</v>
      </c>
      <c r="L9">
        <v>4</v>
      </c>
      <c r="M9">
        <v>32</v>
      </c>
      <c r="N9">
        <v>25</v>
      </c>
      <c r="O9">
        <v>7</v>
      </c>
      <c r="P9">
        <v>26</v>
      </c>
      <c r="Q9">
        <f t="shared" si="0"/>
        <v>33</v>
      </c>
      <c r="R9">
        <v>5</v>
      </c>
      <c r="S9">
        <v>0</v>
      </c>
      <c r="T9">
        <v>4</v>
      </c>
      <c r="U9">
        <v>7</v>
      </c>
      <c r="V9">
        <v>4</v>
      </c>
      <c r="W9" s="5">
        <v>0.93362268518518521</v>
      </c>
      <c r="X9" s="2">
        <f t="shared" si="1"/>
        <v>0.5357142857142857</v>
      </c>
      <c r="Y9" s="2">
        <f t="shared" si="2"/>
        <v>0.43333333333333335</v>
      </c>
      <c r="Z9" s="2">
        <f t="shared" si="3"/>
        <v>0.72727272727272729</v>
      </c>
      <c r="AA9" s="4">
        <f t="shared" si="4"/>
        <v>82.406400000000005</v>
      </c>
    </row>
    <row r="10" spans="1:27" x14ac:dyDescent="0.3">
      <c r="A10" s="1" t="str">
        <f>'Damian Lillard'!A10</f>
        <v>vs CAN</v>
      </c>
      <c r="B10">
        <v>111</v>
      </c>
      <c r="C10">
        <v>42</v>
      </c>
      <c r="D10">
        <v>75</v>
      </c>
      <c r="E10">
        <v>10</v>
      </c>
      <c r="F10">
        <v>19</v>
      </c>
      <c r="G10">
        <v>17</v>
      </c>
      <c r="H10">
        <v>22</v>
      </c>
      <c r="I10">
        <v>0</v>
      </c>
      <c r="J10">
        <v>3</v>
      </c>
      <c r="K10">
        <v>42</v>
      </c>
      <c r="L10">
        <v>2</v>
      </c>
      <c r="M10">
        <v>24</v>
      </c>
      <c r="N10">
        <v>23</v>
      </c>
      <c r="O10">
        <v>1</v>
      </c>
      <c r="P10">
        <v>36</v>
      </c>
      <c r="Q10">
        <f t="shared" si="0"/>
        <v>37</v>
      </c>
      <c r="R10">
        <v>3</v>
      </c>
      <c r="S10">
        <v>7</v>
      </c>
      <c r="T10">
        <v>3</v>
      </c>
      <c r="U10">
        <v>6</v>
      </c>
      <c r="V10">
        <v>6</v>
      </c>
      <c r="W10" s="5">
        <v>0.93486111111111114</v>
      </c>
      <c r="X10" s="2">
        <f t="shared" si="1"/>
        <v>0.56000000000000005</v>
      </c>
      <c r="Y10" s="2">
        <f t="shared" si="2"/>
        <v>0.52631578947368418</v>
      </c>
      <c r="Z10" s="2">
        <f t="shared" si="3"/>
        <v>0.77272727272727271</v>
      </c>
      <c r="AA10" s="4">
        <f t="shared" si="4"/>
        <v>83.212800000000001</v>
      </c>
    </row>
    <row r="11" spans="1:27" x14ac:dyDescent="0.3">
      <c r="A11" s="1" t="str">
        <f>'Damian Lillard'!A11</f>
        <v>@ DNK</v>
      </c>
      <c r="B11">
        <v>147</v>
      </c>
      <c r="C11">
        <v>58</v>
      </c>
      <c r="D11">
        <v>93</v>
      </c>
      <c r="E11">
        <v>12</v>
      </c>
      <c r="F11">
        <v>28</v>
      </c>
      <c r="G11">
        <v>19</v>
      </c>
      <c r="H11">
        <v>23</v>
      </c>
      <c r="I11">
        <v>22</v>
      </c>
      <c r="J11">
        <v>6</v>
      </c>
      <c r="K11">
        <v>74</v>
      </c>
      <c r="L11">
        <v>9</v>
      </c>
      <c r="M11">
        <v>34</v>
      </c>
      <c r="N11">
        <v>38</v>
      </c>
      <c r="O11">
        <v>11</v>
      </c>
      <c r="P11">
        <v>40</v>
      </c>
      <c r="Q11">
        <f t="shared" si="0"/>
        <v>51</v>
      </c>
      <c r="R11">
        <v>7</v>
      </c>
      <c r="S11">
        <v>7</v>
      </c>
      <c r="T11">
        <v>17</v>
      </c>
      <c r="U11">
        <v>21</v>
      </c>
      <c r="V11">
        <v>2</v>
      </c>
      <c r="W11" s="5">
        <v>0.93577546296296299</v>
      </c>
      <c r="X11" s="2">
        <f t="shared" si="1"/>
        <v>0.62365591397849462</v>
      </c>
      <c r="Y11" s="2">
        <f t="shared" si="2"/>
        <v>0.42857142857142855</v>
      </c>
      <c r="Z11" s="2">
        <f t="shared" si="3"/>
        <v>0.82608695652173914</v>
      </c>
      <c r="AA11" s="4">
        <f t="shared" si="4"/>
        <v>104.7552</v>
      </c>
    </row>
    <row r="12" spans="1:27" x14ac:dyDescent="0.3">
      <c r="A12" s="1" t="str">
        <f>'Damian Lillard'!A12</f>
        <v>vs IMP</v>
      </c>
      <c r="B12">
        <v>126</v>
      </c>
      <c r="C12">
        <v>49</v>
      </c>
      <c r="D12">
        <v>80</v>
      </c>
      <c r="E12">
        <v>17</v>
      </c>
      <c r="F12">
        <v>32</v>
      </c>
      <c r="G12">
        <v>11</v>
      </c>
      <c r="H12">
        <v>12</v>
      </c>
      <c r="I12">
        <v>6</v>
      </c>
      <c r="J12">
        <v>9</v>
      </c>
      <c r="K12">
        <v>44</v>
      </c>
      <c r="L12">
        <v>14</v>
      </c>
      <c r="M12">
        <v>42</v>
      </c>
      <c r="N12">
        <v>26</v>
      </c>
      <c r="O12">
        <v>6</v>
      </c>
      <c r="P12">
        <v>29</v>
      </c>
      <c r="Q12">
        <f t="shared" si="0"/>
        <v>35</v>
      </c>
      <c r="R12">
        <v>3</v>
      </c>
      <c r="S12">
        <v>6</v>
      </c>
      <c r="T12">
        <v>7</v>
      </c>
      <c r="U12">
        <v>8</v>
      </c>
      <c r="V12">
        <v>4</v>
      </c>
      <c r="W12" s="5">
        <v>0.93325231481481474</v>
      </c>
      <c r="X12" s="2">
        <f t="shared" si="1"/>
        <v>0.61250000000000004</v>
      </c>
      <c r="Y12" s="2">
        <f t="shared" si="2"/>
        <v>0.53125</v>
      </c>
      <c r="Z12" s="2">
        <f t="shared" si="3"/>
        <v>0.91666666666666663</v>
      </c>
      <c r="AA12" s="4">
        <f t="shared" si="4"/>
        <v>82.828800000000001</v>
      </c>
    </row>
    <row r="13" spans="1:27" x14ac:dyDescent="0.3">
      <c r="A13" s="1" t="str">
        <f>'Damian Lillard'!A13</f>
        <v>vs CHI</v>
      </c>
      <c r="B13">
        <v>98</v>
      </c>
      <c r="C13">
        <v>37</v>
      </c>
      <c r="D13">
        <v>82</v>
      </c>
      <c r="E13">
        <v>10</v>
      </c>
      <c r="F13">
        <v>31</v>
      </c>
      <c r="G13">
        <v>14</v>
      </c>
      <c r="H13">
        <v>15</v>
      </c>
      <c r="I13">
        <v>2</v>
      </c>
      <c r="J13">
        <v>6</v>
      </c>
      <c r="K13">
        <v>30</v>
      </c>
      <c r="L13">
        <v>4</v>
      </c>
      <c r="M13">
        <v>21</v>
      </c>
      <c r="N13">
        <v>19</v>
      </c>
      <c r="O13">
        <v>10</v>
      </c>
      <c r="P13">
        <v>34</v>
      </c>
      <c r="Q13">
        <f t="shared" si="0"/>
        <v>44</v>
      </c>
      <c r="R13">
        <v>3</v>
      </c>
      <c r="S13">
        <v>3</v>
      </c>
      <c r="T13">
        <v>6</v>
      </c>
      <c r="U13">
        <v>4</v>
      </c>
      <c r="V13">
        <v>7</v>
      </c>
      <c r="W13" s="5">
        <v>0.93456018518518524</v>
      </c>
      <c r="X13" s="2">
        <f t="shared" si="1"/>
        <v>0.45121951219512196</v>
      </c>
      <c r="Y13" s="2">
        <f t="shared" si="2"/>
        <v>0.32258064516129031</v>
      </c>
      <c r="Z13" s="2">
        <f t="shared" si="3"/>
        <v>0.93333333333333335</v>
      </c>
      <c r="AA13" s="4">
        <f t="shared" si="4"/>
        <v>81.215999999999994</v>
      </c>
    </row>
    <row r="14" spans="1:27" x14ac:dyDescent="0.3">
      <c r="A14" s="1" t="str">
        <f>'Damian Lillard'!A14</f>
        <v>@ DEF</v>
      </c>
      <c r="B14">
        <v>107</v>
      </c>
      <c r="C14">
        <v>45</v>
      </c>
      <c r="D14">
        <v>87</v>
      </c>
      <c r="E14">
        <v>9</v>
      </c>
      <c r="F14">
        <v>21</v>
      </c>
      <c r="G14">
        <v>8</v>
      </c>
      <c r="H14">
        <v>14</v>
      </c>
      <c r="I14">
        <v>6</v>
      </c>
      <c r="J14">
        <v>10</v>
      </c>
      <c r="K14">
        <v>54</v>
      </c>
      <c r="L14">
        <v>10</v>
      </c>
      <c r="M14">
        <v>28</v>
      </c>
      <c r="N14">
        <v>20</v>
      </c>
      <c r="O14">
        <v>12</v>
      </c>
      <c r="P14">
        <v>35</v>
      </c>
      <c r="Q14">
        <f t="shared" si="0"/>
        <v>47</v>
      </c>
      <c r="R14">
        <v>7</v>
      </c>
      <c r="S14">
        <v>7</v>
      </c>
      <c r="T14">
        <v>10</v>
      </c>
      <c r="U14">
        <v>13</v>
      </c>
      <c r="V14">
        <v>9</v>
      </c>
      <c r="W14" s="5">
        <v>0.93421296296296286</v>
      </c>
      <c r="X14" s="2">
        <f t="shared" si="1"/>
        <v>0.51724137931034486</v>
      </c>
      <c r="Y14" s="2">
        <f t="shared" si="2"/>
        <v>0.42857142857142855</v>
      </c>
      <c r="Z14" s="2">
        <f t="shared" si="3"/>
        <v>0.5714285714285714</v>
      </c>
      <c r="AA14" s="4">
        <f t="shared" si="4"/>
        <v>87.513599999999997</v>
      </c>
    </row>
    <row r="15" spans="1:27" x14ac:dyDescent="0.3">
      <c r="A15" s="1" t="str">
        <f>'Damian Lillard'!A15</f>
        <v>vs OCE</v>
      </c>
      <c r="B15">
        <v>127</v>
      </c>
      <c r="C15">
        <v>53</v>
      </c>
      <c r="D15">
        <v>90</v>
      </c>
      <c r="E15">
        <v>12</v>
      </c>
      <c r="F15">
        <v>24</v>
      </c>
      <c r="G15">
        <v>9</v>
      </c>
      <c r="H15">
        <v>13</v>
      </c>
      <c r="I15">
        <v>7</v>
      </c>
      <c r="J15">
        <v>21</v>
      </c>
      <c r="K15">
        <v>60</v>
      </c>
      <c r="L15">
        <v>8</v>
      </c>
      <c r="M15">
        <v>32</v>
      </c>
      <c r="N15">
        <v>30</v>
      </c>
      <c r="O15">
        <v>7</v>
      </c>
      <c r="P15">
        <v>29</v>
      </c>
      <c r="Q15">
        <f t="shared" si="0"/>
        <v>36</v>
      </c>
      <c r="R15">
        <v>11</v>
      </c>
      <c r="S15">
        <v>5</v>
      </c>
      <c r="T15">
        <v>11</v>
      </c>
      <c r="U15">
        <v>16</v>
      </c>
      <c r="V15">
        <v>9</v>
      </c>
      <c r="W15" s="5">
        <v>0.93425925925925923</v>
      </c>
      <c r="X15" s="2">
        <f t="shared" si="1"/>
        <v>0.58888888888888891</v>
      </c>
      <c r="Y15" s="2">
        <f t="shared" si="2"/>
        <v>0.5</v>
      </c>
      <c r="Z15" s="2">
        <f t="shared" si="3"/>
        <v>0.69230769230769229</v>
      </c>
      <c r="AA15" s="4">
        <f t="shared" si="4"/>
        <v>95.731200000000001</v>
      </c>
    </row>
    <row r="16" spans="1:27" x14ac:dyDescent="0.3">
      <c r="A16" s="1" t="str">
        <f>'Damian Lillard'!A16</f>
        <v>@ FRA</v>
      </c>
      <c r="B16">
        <v>119</v>
      </c>
      <c r="C16">
        <v>49</v>
      </c>
      <c r="D16">
        <v>90</v>
      </c>
      <c r="E16">
        <v>12</v>
      </c>
      <c r="F16">
        <v>23</v>
      </c>
      <c r="G16">
        <v>9</v>
      </c>
      <c r="H16">
        <v>11</v>
      </c>
      <c r="I16">
        <v>4</v>
      </c>
      <c r="J16">
        <v>11</v>
      </c>
      <c r="K16">
        <v>54</v>
      </c>
      <c r="L16">
        <v>10</v>
      </c>
      <c r="M16">
        <v>38</v>
      </c>
      <c r="N16">
        <v>24</v>
      </c>
      <c r="O16">
        <v>9</v>
      </c>
      <c r="P16">
        <v>30</v>
      </c>
      <c r="Q16">
        <f t="shared" si="0"/>
        <v>39</v>
      </c>
      <c r="R16">
        <v>7</v>
      </c>
      <c r="S16">
        <v>5</v>
      </c>
      <c r="T16">
        <v>10</v>
      </c>
      <c r="U16">
        <v>10</v>
      </c>
      <c r="V16">
        <v>8</v>
      </c>
      <c r="W16" s="5">
        <v>0.93590277777777775</v>
      </c>
      <c r="X16" s="2">
        <f t="shared" si="1"/>
        <v>0.5444444444444444</v>
      </c>
      <c r="Y16" s="2">
        <f t="shared" si="2"/>
        <v>0.52173913043478259</v>
      </c>
      <c r="Z16" s="2">
        <f t="shared" si="3"/>
        <v>0.81818181818181823</v>
      </c>
      <c r="AA16" s="4">
        <f t="shared" si="4"/>
        <v>92.006399999999999</v>
      </c>
    </row>
    <row r="17" spans="1:27" x14ac:dyDescent="0.3">
      <c r="A17" s="1" t="str">
        <f>'Damian Lillard'!A17</f>
        <v>VS INJ</v>
      </c>
      <c r="B17">
        <v>151</v>
      </c>
      <c r="C17">
        <v>62</v>
      </c>
      <c r="D17">
        <v>100</v>
      </c>
      <c r="E17">
        <v>14</v>
      </c>
      <c r="F17">
        <v>28</v>
      </c>
      <c r="G17">
        <v>13</v>
      </c>
      <c r="H17">
        <v>16</v>
      </c>
      <c r="I17">
        <v>11</v>
      </c>
      <c r="J17">
        <v>14</v>
      </c>
      <c r="K17">
        <v>62</v>
      </c>
      <c r="L17">
        <v>6</v>
      </c>
      <c r="M17">
        <v>22</v>
      </c>
      <c r="N17">
        <v>37</v>
      </c>
      <c r="O17">
        <v>6</v>
      </c>
      <c r="P17">
        <v>39</v>
      </c>
      <c r="Q17">
        <f t="shared" si="0"/>
        <v>45</v>
      </c>
      <c r="R17">
        <v>6</v>
      </c>
      <c r="S17">
        <v>7</v>
      </c>
      <c r="T17">
        <v>17</v>
      </c>
      <c r="U17">
        <v>11</v>
      </c>
      <c r="V17">
        <v>7</v>
      </c>
      <c r="W17" s="5">
        <v>0.93556712962962962</v>
      </c>
      <c r="X17" s="2">
        <f t="shared" si="1"/>
        <v>0.62</v>
      </c>
      <c r="Y17" s="2">
        <f t="shared" si="2"/>
        <v>0.5</v>
      </c>
      <c r="Z17" s="2">
        <f t="shared" si="3"/>
        <v>0.8125</v>
      </c>
      <c r="AA17" s="4">
        <f t="shared" si="4"/>
        <v>113.3184</v>
      </c>
    </row>
    <row r="18" spans="1:27" x14ac:dyDescent="0.3">
      <c r="A18" s="1" t="str">
        <f>'Damian Lillard'!A18</f>
        <v>@ EUR</v>
      </c>
      <c r="B18">
        <v>123</v>
      </c>
      <c r="C18">
        <v>49</v>
      </c>
      <c r="D18">
        <v>88</v>
      </c>
      <c r="E18">
        <v>18</v>
      </c>
      <c r="F18">
        <v>41</v>
      </c>
      <c r="G18">
        <v>7</v>
      </c>
      <c r="H18">
        <v>8</v>
      </c>
      <c r="I18">
        <v>2</v>
      </c>
      <c r="J18">
        <v>4</v>
      </c>
      <c r="K18">
        <v>42</v>
      </c>
      <c r="L18">
        <v>15</v>
      </c>
      <c r="M18">
        <v>36</v>
      </c>
      <c r="N18">
        <v>36</v>
      </c>
      <c r="O18">
        <v>12</v>
      </c>
      <c r="P18">
        <v>39</v>
      </c>
      <c r="Q18">
        <f t="shared" si="0"/>
        <v>51</v>
      </c>
      <c r="R18">
        <v>1</v>
      </c>
      <c r="S18">
        <v>7</v>
      </c>
      <c r="T18">
        <v>9</v>
      </c>
      <c r="U18">
        <v>9</v>
      </c>
      <c r="V18">
        <v>7</v>
      </c>
      <c r="W18" s="5">
        <v>0.93297453703703703</v>
      </c>
      <c r="X18" s="2">
        <f t="shared" si="1"/>
        <v>0.55681818181818177</v>
      </c>
      <c r="Y18" s="2">
        <f t="shared" si="2"/>
        <v>0.43902439024390244</v>
      </c>
      <c r="Z18" s="2">
        <f t="shared" si="3"/>
        <v>0.875</v>
      </c>
      <c r="AA18" s="4">
        <f t="shared" si="4"/>
        <v>84.979199999999992</v>
      </c>
    </row>
    <row r="19" spans="1:27" x14ac:dyDescent="0.3">
      <c r="A19" s="1" t="str">
        <f>'Damian Lillard'!A19</f>
        <v>@ RKS</v>
      </c>
      <c r="B19">
        <v>129</v>
      </c>
      <c r="C19">
        <v>54</v>
      </c>
      <c r="D19">
        <v>82</v>
      </c>
      <c r="E19">
        <v>15</v>
      </c>
      <c r="F19">
        <v>26</v>
      </c>
      <c r="G19">
        <v>6</v>
      </c>
      <c r="H19">
        <v>6</v>
      </c>
      <c r="I19">
        <v>9</v>
      </c>
      <c r="J19">
        <v>8</v>
      </c>
      <c r="K19">
        <v>58</v>
      </c>
      <c r="L19">
        <v>6</v>
      </c>
      <c r="M19">
        <v>27</v>
      </c>
      <c r="N19">
        <v>29</v>
      </c>
      <c r="O19">
        <v>3</v>
      </c>
      <c r="P19">
        <v>26</v>
      </c>
      <c r="Q19">
        <f t="shared" si="0"/>
        <v>29</v>
      </c>
      <c r="R19">
        <v>7</v>
      </c>
      <c r="S19">
        <v>7</v>
      </c>
      <c r="T19">
        <v>10</v>
      </c>
      <c r="U19">
        <v>16</v>
      </c>
      <c r="V19">
        <v>8</v>
      </c>
      <c r="W19" s="5">
        <v>0.93356481481481479</v>
      </c>
      <c r="X19" s="2">
        <f t="shared" si="1"/>
        <v>0.65853658536585369</v>
      </c>
      <c r="Y19" s="2">
        <f t="shared" si="2"/>
        <v>0.57692307692307687</v>
      </c>
      <c r="Z19" s="2">
        <f t="shared" si="3"/>
        <v>1</v>
      </c>
      <c r="AA19" s="4">
        <f t="shared" si="4"/>
        <v>87.974400000000003</v>
      </c>
    </row>
    <row r="20" spans="1:27" x14ac:dyDescent="0.3">
      <c r="A20" s="1">
        <f>'Damian Lillard'!A20</f>
        <v>0</v>
      </c>
      <c r="Q20">
        <f t="shared" si="0"/>
        <v>0</v>
      </c>
      <c r="W20" s="5"/>
      <c r="X20" s="2" t="e">
        <f t="shared" si="1"/>
        <v>#DIV/0!</v>
      </c>
      <c r="Y20" s="2" t="e">
        <f t="shared" si="2"/>
        <v>#DIV/0!</v>
      </c>
      <c r="Z20" s="2" t="e">
        <f t="shared" si="3"/>
        <v>#DIV/0!</v>
      </c>
      <c r="AA20" s="4">
        <f t="shared" si="4"/>
        <v>0</v>
      </c>
    </row>
    <row r="21" spans="1:27" x14ac:dyDescent="0.3">
      <c r="A21" s="1">
        <f>'Damian Lillard'!A21</f>
        <v>0</v>
      </c>
      <c r="Q21">
        <f t="shared" si="0"/>
        <v>0</v>
      </c>
      <c r="W21" s="5"/>
      <c r="X21" s="2" t="e">
        <f t="shared" si="1"/>
        <v>#DIV/0!</v>
      </c>
      <c r="Y21" s="2" t="e">
        <f t="shared" si="2"/>
        <v>#DIV/0!</v>
      </c>
      <c r="Z21" s="2" t="e">
        <f t="shared" si="3"/>
        <v>#DIV/0!</v>
      </c>
      <c r="AA21" s="4">
        <f t="shared" si="4"/>
        <v>0</v>
      </c>
    </row>
    <row r="22" spans="1:27" x14ac:dyDescent="0.3">
      <c r="A22" s="1">
        <f>'Damian Lillard'!A22</f>
        <v>0</v>
      </c>
      <c r="Q22">
        <f t="shared" si="0"/>
        <v>0</v>
      </c>
      <c r="W22" s="5"/>
      <c r="X22" s="2" t="e">
        <f t="shared" si="1"/>
        <v>#DIV/0!</v>
      </c>
      <c r="Y22" s="2" t="e">
        <f t="shared" si="2"/>
        <v>#DIV/0!</v>
      </c>
      <c r="Z22" s="2" t="e">
        <f t="shared" si="3"/>
        <v>#DIV/0!</v>
      </c>
      <c r="AA22" s="4">
        <f t="shared" si="4"/>
        <v>0</v>
      </c>
    </row>
    <row r="23" spans="1:27" x14ac:dyDescent="0.3">
      <c r="A23" s="1">
        <f>'Damian Lillard'!A23</f>
        <v>0</v>
      </c>
      <c r="Q23">
        <f t="shared" si="0"/>
        <v>0</v>
      </c>
      <c r="W23" s="5"/>
      <c r="X23" s="2" t="e">
        <f t="shared" si="1"/>
        <v>#DIV/0!</v>
      </c>
      <c r="Y23" s="2" t="e">
        <f t="shared" si="2"/>
        <v>#DIV/0!</v>
      </c>
      <c r="Z23" s="2" t="e">
        <f t="shared" si="3"/>
        <v>#DIV/0!</v>
      </c>
      <c r="AA23" s="4">
        <f t="shared" si="4"/>
        <v>0</v>
      </c>
    </row>
    <row r="24" spans="1:27" x14ac:dyDescent="0.3">
      <c r="A24" s="1">
        <f>'Damian Lillard'!A24</f>
        <v>0</v>
      </c>
      <c r="Q24">
        <f t="shared" si="0"/>
        <v>0</v>
      </c>
      <c r="W24" s="5"/>
      <c r="X24" s="2" t="e">
        <f t="shared" si="1"/>
        <v>#DIV/0!</v>
      </c>
      <c r="Y24" s="2" t="e">
        <f t="shared" si="2"/>
        <v>#DIV/0!</v>
      </c>
      <c r="Z24" s="2" t="e">
        <f t="shared" si="3"/>
        <v>#DIV/0!</v>
      </c>
      <c r="AA24" s="4">
        <f t="shared" si="4"/>
        <v>0</v>
      </c>
    </row>
    <row r="25" spans="1:27" x14ac:dyDescent="0.3">
      <c r="A25" s="1">
        <f>'Damian Lillard'!A25</f>
        <v>0</v>
      </c>
      <c r="Q25">
        <f t="shared" si="0"/>
        <v>0</v>
      </c>
      <c r="W25" s="5"/>
      <c r="X25" s="2" t="e">
        <f t="shared" si="1"/>
        <v>#DIV/0!</v>
      </c>
      <c r="Y25" s="2" t="e">
        <f t="shared" si="2"/>
        <v>#DIV/0!</v>
      </c>
      <c r="Z25" s="2" t="e">
        <f t="shared" si="3"/>
        <v>#DIV/0!</v>
      </c>
      <c r="AA25" s="4">
        <f t="shared" si="4"/>
        <v>0</v>
      </c>
    </row>
    <row r="26" spans="1:27" x14ac:dyDescent="0.3">
      <c r="A26" s="1">
        <f>'Damian Lillard'!A26</f>
        <v>0</v>
      </c>
      <c r="Q26">
        <f t="shared" si="0"/>
        <v>0</v>
      </c>
      <c r="W26" s="5"/>
      <c r="X26" s="2" t="e">
        <f t="shared" si="1"/>
        <v>#DIV/0!</v>
      </c>
      <c r="Y26" s="2" t="e">
        <f t="shared" si="2"/>
        <v>#DIV/0!</v>
      </c>
      <c r="Z26" s="2" t="e">
        <f t="shared" si="3"/>
        <v>#DIV/0!</v>
      </c>
      <c r="AA26" s="4">
        <f t="shared" si="4"/>
        <v>0</v>
      </c>
    </row>
    <row r="27" spans="1:27" x14ac:dyDescent="0.3">
      <c r="A27" s="1">
        <f>'Damian Lillard'!A27</f>
        <v>0</v>
      </c>
      <c r="Q27">
        <f t="shared" si="0"/>
        <v>0</v>
      </c>
      <c r="W27" s="5"/>
      <c r="X27" s="2" t="e">
        <f t="shared" si="1"/>
        <v>#DIV/0!</v>
      </c>
      <c r="Y27" s="2" t="e">
        <f t="shared" si="2"/>
        <v>#DIV/0!</v>
      </c>
      <c r="Z27" s="2" t="e">
        <f t="shared" si="3"/>
        <v>#DIV/0!</v>
      </c>
      <c r="AA27" s="4">
        <f t="shared" si="4"/>
        <v>0</v>
      </c>
    </row>
    <row r="28" spans="1:27" x14ac:dyDescent="0.3">
      <c r="A28" s="1">
        <f>'Damian Lillard'!A28</f>
        <v>0</v>
      </c>
      <c r="Q28">
        <f t="shared" si="0"/>
        <v>0</v>
      </c>
      <c r="W28" s="5"/>
      <c r="X28" s="2" t="e">
        <f t="shared" si="1"/>
        <v>#DIV/0!</v>
      </c>
      <c r="Y28" s="2" t="e">
        <f t="shared" si="2"/>
        <v>#DIV/0!</v>
      </c>
      <c r="Z28" s="2" t="e">
        <f t="shared" si="3"/>
        <v>#DIV/0!</v>
      </c>
      <c r="AA28" s="4">
        <f t="shared" si="4"/>
        <v>0</v>
      </c>
    </row>
    <row r="29" spans="1:27" x14ac:dyDescent="0.3">
      <c r="A29" s="1">
        <f>'Damian Lillard'!A29</f>
        <v>0</v>
      </c>
      <c r="Q29">
        <f t="shared" si="0"/>
        <v>0</v>
      </c>
      <c r="W29" s="5"/>
      <c r="X29" s="2" t="e">
        <f t="shared" si="1"/>
        <v>#DIV/0!</v>
      </c>
      <c r="Y29" s="2" t="e">
        <f t="shared" si="2"/>
        <v>#DIV/0!</v>
      </c>
      <c r="Z29" s="2" t="e">
        <f t="shared" si="3"/>
        <v>#DIV/0!</v>
      </c>
      <c r="AA29" s="4">
        <f t="shared" si="4"/>
        <v>0</v>
      </c>
    </row>
    <row r="30" spans="1:27" x14ac:dyDescent="0.3">
      <c r="A30" s="1">
        <f>'Damian Lillard'!A30</f>
        <v>0</v>
      </c>
      <c r="Q30">
        <f t="shared" si="0"/>
        <v>0</v>
      </c>
      <c r="W30" s="5"/>
      <c r="X30" s="2" t="e">
        <f t="shared" si="1"/>
        <v>#DIV/0!</v>
      </c>
      <c r="Y30" s="2" t="e">
        <f t="shared" si="2"/>
        <v>#DIV/0!</v>
      </c>
      <c r="Z30" s="2" t="e">
        <f t="shared" si="3"/>
        <v>#DIV/0!</v>
      </c>
      <c r="AA30" s="4">
        <f t="shared" si="4"/>
        <v>0</v>
      </c>
    </row>
    <row r="31" spans="1:27" x14ac:dyDescent="0.3">
      <c r="A31" s="1">
        <f>'Damian Lillard'!A31</f>
        <v>0</v>
      </c>
      <c r="Q31">
        <f t="shared" si="0"/>
        <v>0</v>
      </c>
      <c r="W31" s="5"/>
      <c r="X31" s="2" t="e">
        <f t="shared" si="1"/>
        <v>#DIV/0!</v>
      </c>
      <c r="Y31" s="2" t="e">
        <f t="shared" si="2"/>
        <v>#DIV/0!</v>
      </c>
      <c r="Z31" s="2" t="e">
        <f t="shared" si="3"/>
        <v>#DIV/0!</v>
      </c>
      <c r="AA31" s="4">
        <f t="shared" si="4"/>
        <v>0</v>
      </c>
    </row>
    <row r="32" spans="1:27" x14ac:dyDescent="0.3">
      <c r="A32" s="1">
        <f>'Damian Lillard'!A32</f>
        <v>0</v>
      </c>
      <c r="Q32">
        <f t="shared" si="0"/>
        <v>0</v>
      </c>
      <c r="W32" s="5"/>
      <c r="X32" s="2" t="e">
        <f t="shared" si="1"/>
        <v>#DIV/0!</v>
      </c>
      <c r="Y32" s="2" t="e">
        <f t="shared" si="2"/>
        <v>#DIV/0!</v>
      </c>
      <c r="Z32" s="2" t="e">
        <f t="shared" si="3"/>
        <v>#DIV/0!</v>
      </c>
      <c r="AA32" s="4">
        <f t="shared" si="4"/>
        <v>0</v>
      </c>
    </row>
    <row r="33" spans="1:27" x14ac:dyDescent="0.3">
      <c r="A33" s="1">
        <f>'Damian Lillard'!A33</f>
        <v>0</v>
      </c>
      <c r="Q33">
        <f t="shared" si="0"/>
        <v>0</v>
      </c>
      <c r="W33" s="5"/>
      <c r="X33" s="2" t="e">
        <f t="shared" si="1"/>
        <v>#DIV/0!</v>
      </c>
      <c r="Y33" s="2" t="e">
        <f t="shared" si="2"/>
        <v>#DIV/0!</v>
      </c>
      <c r="Z33" s="2" t="e">
        <f t="shared" si="3"/>
        <v>#DIV/0!</v>
      </c>
      <c r="AA33" s="4">
        <f t="shared" si="4"/>
        <v>0</v>
      </c>
    </row>
    <row r="34" spans="1:27" x14ac:dyDescent="0.3">
      <c r="A34" s="1">
        <f>'Damian Lillard'!A34</f>
        <v>0</v>
      </c>
      <c r="Q34">
        <f t="shared" si="0"/>
        <v>0</v>
      </c>
      <c r="W34" s="5"/>
      <c r="X34" s="2" t="e">
        <f t="shared" si="1"/>
        <v>#DIV/0!</v>
      </c>
      <c r="Y34" s="2" t="e">
        <f t="shared" si="2"/>
        <v>#DIV/0!</v>
      </c>
      <c r="Z34" s="2" t="e">
        <f t="shared" si="3"/>
        <v>#DIV/0!</v>
      </c>
      <c r="AA34" s="4">
        <f t="shared" si="4"/>
        <v>0</v>
      </c>
    </row>
    <row r="35" spans="1:27" x14ac:dyDescent="0.3">
      <c r="A35" s="1">
        <f>'Damian Lillard'!A35</f>
        <v>0</v>
      </c>
      <c r="Q35">
        <f t="shared" si="0"/>
        <v>0</v>
      </c>
      <c r="W35" s="5"/>
      <c r="X35" s="2" t="e">
        <f t="shared" si="1"/>
        <v>#DIV/0!</v>
      </c>
      <c r="Y35" s="2" t="e">
        <f t="shared" si="2"/>
        <v>#DIV/0!</v>
      </c>
      <c r="Z35" s="2" t="e">
        <f t="shared" si="3"/>
        <v>#DIV/0!</v>
      </c>
      <c r="AA35" s="4">
        <f t="shared" si="4"/>
        <v>0</v>
      </c>
    </row>
    <row r="36" spans="1:27" x14ac:dyDescent="0.3">
      <c r="A36" s="1">
        <f>'Damian Lillard'!A36</f>
        <v>0</v>
      </c>
      <c r="Q36">
        <f t="shared" si="0"/>
        <v>0</v>
      </c>
      <c r="W36" s="5"/>
      <c r="X36" s="2" t="e">
        <f t="shared" si="1"/>
        <v>#DIV/0!</v>
      </c>
      <c r="Y36" s="2" t="e">
        <f t="shared" si="2"/>
        <v>#DIV/0!</v>
      </c>
      <c r="Z36" s="2" t="e">
        <f t="shared" si="3"/>
        <v>#DIV/0!</v>
      </c>
      <c r="AA36" s="4">
        <f t="shared" si="4"/>
        <v>0</v>
      </c>
    </row>
    <row r="37" spans="1:27" x14ac:dyDescent="0.3">
      <c r="A37" s="1">
        <f>'Damian Lillard'!A37</f>
        <v>0</v>
      </c>
      <c r="Q37">
        <f t="shared" si="0"/>
        <v>0</v>
      </c>
      <c r="W37" s="5"/>
      <c r="X37" s="2" t="e">
        <f t="shared" si="1"/>
        <v>#DIV/0!</v>
      </c>
      <c r="Y37" s="2" t="e">
        <f t="shared" si="2"/>
        <v>#DIV/0!</v>
      </c>
      <c r="Z37" s="2" t="e">
        <f t="shared" si="3"/>
        <v>#DIV/0!</v>
      </c>
      <c r="AA37" s="4">
        <f t="shared" si="4"/>
        <v>0</v>
      </c>
    </row>
    <row r="38" spans="1:27" x14ac:dyDescent="0.3">
      <c r="A38" s="1">
        <f>'Damian Lillard'!A38</f>
        <v>0</v>
      </c>
      <c r="Q38">
        <f t="shared" si="0"/>
        <v>0</v>
      </c>
      <c r="W38" s="5"/>
      <c r="X38" s="2" t="e">
        <f t="shared" si="1"/>
        <v>#DIV/0!</v>
      </c>
      <c r="Y38" s="2" t="e">
        <f t="shared" si="2"/>
        <v>#DIV/0!</v>
      </c>
      <c r="Z38" s="2" t="e">
        <f t="shared" si="3"/>
        <v>#DIV/0!</v>
      </c>
      <c r="AA38" s="4">
        <f t="shared" si="4"/>
        <v>0</v>
      </c>
    </row>
    <row r="39" spans="1:27" x14ac:dyDescent="0.3">
      <c r="A39" s="1">
        <f>'Damian Lillard'!A39</f>
        <v>0</v>
      </c>
      <c r="Q39">
        <f t="shared" si="0"/>
        <v>0</v>
      </c>
      <c r="W39" s="5"/>
      <c r="X39" s="2" t="e">
        <f t="shared" si="1"/>
        <v>#DIV/0!</v>
      </c>
      <c r="Y39" s="2" t="e">
        <f t="shared" si="2"/>
        <v>#DIV/0!</v>
      </c>
      <c r="Z39" s="2" t="e">
        <f t="shared" si="3"/>
        <v>#DIV/0!</v>
      </c>
      <c r="AA39" s="4">
        <f t="shared" si="4"/>
        <v>0</v>
      </c>
    </row>
    <row r="40" spans="1:27" x14ac:dyDescent="0.3">
      <c r="A40" s="1">
        <f>'Damian Lillard'!A40</f>
        <v>0</v>
      </c>
      <c r="Q40">
        <f t="shared" si="0"/>
        <v>0</v>
      </c>
      <c r="W40" s="5"/>
      <c r="X40" s="2" t="e">
        <f t="shared" si="1"/>
        <v>#DIV/0!</v>
      </c>
      <c r="Y40" s="2" t="e">
        <f t="shared" si="2"/>
        <v>#DIV/0!</v>
      </c>
      <c r="Z40" s="2" t="e">
        <f t="shared" si="3"/>
        <v>#DIV/0!</v>
      </c>
      <c r="AA40" s="4">
        <f t="shared" si="4"/>
        <v>0</v>
      </c>
    </row>
    <row r="41" spans="1:27" x14ac:dyDescent="0.3">
      <c r="A41" s="1">
        <f>'Damian Lillard'!A41</f>
        <v>0</v>
      </c>
      <c r="Q41">
        <f t="shared" si="0"/>
        <v>0</v>
      </c>
      <c r="W41" s="5"/>
      <c r="X41" s="2" t="e">
        <f t="shared" si="1"/>
        <v>#DIV/0!</v>
      </c>
      <c r="Y41" s="2" t="e">
        <f t="shared" si="2"/>
        <v>#DIV/0!</v>
      </c>
      <c r="Z41" s="2" t="e">
        <f t="shared" si="3"/>
        <v>#DIV/0!</v>
      </c>
      <c r="AA41" s="4">
        <f t="shared" si="4"/>
        <v>0</v>
      </c>
    </row>
    <row r="42" spans="1:27" x14ac:dyDescent="0.3">
      <c r="A42" s="1">
        <f>'Damian Lillard'!A42</f>
        <v>0</v>
      </c>
      <c r="Q42">
        <f t="shared" si="0"/>
        <v>0</v>
      </c>
      <c r="W42" s="5"/>
      <c r="X42" s="2" t="e">
        <f t="shared" si="1"/>
        <v>#DIV/0!</v>
      </c>
      <c r="Y42" s="2" t="e">
        <f t="shared" si="2"/>
        <v>#DIV/0!</v>
      </c>
      <c r="Z42" s="2" t="e">
        <f t="shared" si="3"/>
        <v>#DIV/0!</v>
      </c>
      <c r="AA42" s="4">
        <f t="shared" si="4"/>
        <v>0</v>
      </c>
    </row>
    <row r="43" spans="1:27" x14ac:dyDescent="0.3">
      <c r="A43" s="1">
        <f>'Damian Lillard'!A43</f>
        <v>0</v>
      </c>
      <c r="Q43">
        <f t="shared" si="0"/>
        <v>0</v>
      </c>
      <c r="W43" s="5"/>
      <c r="X43" s="2" t="e">
        <f t="shared" si="1"/>
        <v>#DIV/0!</v>
      </c>
      <c r="Y43" s="2" t="e">
        <f t="shared" si="2"/>
        <v>#DIV/0!</v>
      </c>
      <c r="Z43" s="2" t="e">
        <f t="shared" si="3"/>
        <v>#DIV/0!</v>
      </c>
      <c r="AA43" s="4">
        <f t="shared" si="4"/>
        <v>0</v>
      </c>
    </row>
    <row r="44" spans="1:27" x14ac:dyDescent="0.3">
      <c r="A44" s="1">
        <f>'Damian Lillard'!A44</f>
        <v>0</v>
      </c>
      <c r="Q44">
        <f t="shared" si="0"/>
        <v>0</v>
      </c>
      <c r="W44" s="5"/>
      <c r="X44" s="2" t="e">
        <f t="shared" si="1"/>
        <v>#DIV/0!</v>
      </c>
      <c r="Y44" s="2" t="e">
        <f t="shared" si="2"/>
        <v>#DIV/0!</v>
      </c>
      <c r="Z44" s="2" t="e">
        <f t="shared" si="3"/>
        <v>#DIV/0!</v>
      </c>
      <c r="AA44" s="4">
        <f t="shared" si="4"/>
        <v>0</v>
      </c>
    </row>
    <row r="45" spans="1:27" x14ac:dyDescent="0.3">
      <c r="A45" s="1">
        <f>'Damian Lillard'!A45</f>
        <v>0</v>
      </c>
      <c r="Q45">
        <f t="shared" si="0"/>
        <v>0</v>
      </c>
      <c r="W45" s="5"/>
      <c r="X45" s="2" t="e">
        <f t="shared" si="1"/>
        <v>#DIV/0!</v>
      </c>
      <c r="Y45" s="2" t="e">
        <f t="shared" si="2"/>
        <v>#DIV/0!</v>
      </c>
      <c r="Z45" s="2" t="e">
        <f t="shared" si="3"/>
        <v>#DIV/0!</v>
      </c>
      <c r="AA45" s="4">
        <f t="shared" si="4"/>
        <v>0</v>
      </c>
    </row>
    <row r="46" spans="1:27" x14ac:dyDescent="0.3">
      <c r="A46" s="1">
        <f>'Damian Lillard'!A46</f>
        <v>0</v>
      </c>
      <c r="Q46">
        <f t="shared" si="0"/>
        <v>0</v>
      </c>
      <c r="W46" s="5"/>
      <c r="X46" s="2" t="e">
        <f t="shared" si="1"/>
        <v>#DIV/0!</v>
      </c>
      <c r="Y46" s="2" t="e">
        <f t="shared" si="2"/>
        <v>#DIV/0!</v>
      </c>
      <c r="Z46" s="2" t="e">
        <f t="shared" si="3"/>
        <v>#DIV/0!</v>
      </c>
      <c r="AA46" s="4">
        <f t="shared" si="4"/>
        <v>0</v>
      </c>
    </row>
    <row r="47" spans="1:27" x14ac:dyDescent="0.3">
      <c r="A47" t="s">
        <v>22</v>
      </c>
      <c r="B47" s="4">
        <f>AVERAGE(B2:B46)</f>
        <v>122.27777777777777</v>
      </c>
      <c r="C47" s="4">
        <f t="shared" ref="C47:W47" si="6">AVERAGE(C2:C46)</f>
        <v>49.333333333333336</v>
      </c>
      <c r="D47" s="4">
        <f t="shared" si="6"/>
        <v>85.666666666666671</v>
      </c>
      <c r="E47" s="4">
        <f t="shared" si="6"/>
        <v>12.5</v>
      </c>
      <c r="F47" s="4">
        <f t="shared" si="6"/>
        <v>26.222222222222221</v>
      </c>
      <c r="G47" s="4">
        <f t="shared" si="6"/>
        <v>11.111111111111111</v>
      </c>
      <c r="H47" s="4">
        <f t="shared" si="6"/>
        <v>13.888888888888889</v>
      </c>
      <c r="I47" s="4">
        <f t="shared" si="6"/>
        <v>7</v>
      </c>
      <c r="J47" s="4">
        <f t="shared" si="6"/>
        <v>9</v>
      </c>
      <c r="K47" s="4">
        <f t="shared" si="6"/>
        <v>53</v>
      </c>
      <c r="L47" s="4">
        <f t="shared" si="6"/>
        <v>9.0555555555555554</v>
      </c>
      <c r="M47" s="4">
        <f t="shared" si="6"/>
        <v>30.611111111111111</v>
      </c>
      <c r="N47" s="4">
        <f t="shared" si="6"/>
        <v>27.444444444444443</v>
      </c>
      <c r="O47" s="4">
        <f t="shared" si="6"/>
        <v>8.2777777777777786</v>
      </c>
      <c r="P47" s="4">
        <f t="shared" si="6"/>
        <v>33.277777777777779</v>
      </c>
      <c r="Q47" s="4">
        <f t="shared" si="6"/>
        <v>16.622222222222224</v>
      </c>
      <c r="R47" s="4">
        <f t="shared" si="6"/>
        <v>5.1111111111111107</v>
      </c>
      <c r="S47" s="4">
        <f t="shared" si="6"/>
        <v>5.2222222222222223</v>
      </c>
      <c r="T47" s="4">
        <f t="shared" si="6"/>
        <v>9.6111111111111107</v>
      </c>
      <c r="U47" s="4">
        <f t="shared" si="6"/>
        <v>11.166666666666666</v>
      </c>
      <c r="V47" s="4">
        <f t="shared" si="6"/>
        <v>6.1111111111111107</v>
      </c>
      <c r="W47" s="5">
        <f t="shared" si="6"/>
        <v>0.93411458333333341</v>
      </c>
      <c r="X47" s="2">
        <f>SUM(C2:C46)/SUM(D2:D46)</f>
        <v>0.57587548638132291</v>
      </c>
      <c r="Y47" s="2">
        <f>SUM(E2:E46)/SUM(F2:F46)</f>
        <v>0.47669491525423729</v>
      </c>
      <c r="Z47" s="2">
        <f>SUM(G2:G46)/SUM(H2:H46)</f>
        <v>0.8</v>
      </c>
      <c r="AA47" s="4">
        <f>AVERAGE(AA2:AA46)</f>
        <v>35.754666666666665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2201</v>
      </c>
      <c r="C49">
        <f t="shared" ref="C49:V49" si="7">SUM(C2:C46)</f>
        <v>888</v>
      </c>
      <c r="D49">
        <f t="shared" si="7"/>
        <v>1542</v>
      </c>
      <c r="E49">
        <f t="shared" si="7"/>
        <v>225</v>
      </c>
      <c r="F49">
        <f t="shared" si="7"/>
        <v>472</v>
      </c>
      <c r="G49">
        <f t="shared" si="7"/>
        <v>200</v>
      </c>
      <c r="H49">
        <f t="shared" si="7"/>
        <v>250</v>
      </c>
      <c r="I49">
        <f t="shared" si="7"/>
        <v>126</v>
      </c>
      <c r="J49">
        <f t="shared" si="7"/>
        <v>162</v>
      </c>
      <c r="K49">
        <f t="shared" si="7"/>
        <v>954</v>
      </c>
      <c r="L49">
        <f t="shared" si="7"/>
        <v>163</v>
      </c>
      <c r="M49">
        <f t="shared" si="7"/>
        <v>551</v>
      </c>
      <c r="N49">
        <f t="shared" si="7"/>
        <v>494</v>
      </c>
      <c r="O49">
        <f t="shared" si="7"/>
        <v>149</v>
      </c>
      <c r="P49">
        <f t="shared" si="7"/>
        <v>599</v>
      </c>
      <c r="Q49">
        <f t="shared" si="7"/>
        <v>748</v>
      </c>
      <c r="R49">
        <f t="shared" si="7"/>
        <v>92</v>
      </c>
      <c r="S49">
        <f t="shared" si="7"/>
        <v>94</v>
      </c>
      <c r="T49">
        <f t="shared" si="7"/>
        <v>173</v>
      </c>
      <c r="U49">
        <f t="shared" si="7"/>
        <v>201</v>
      </c>
      <c r="V49">
        <f t="shared" si="7"/>
        <v>110</v>
      </c>
      <c r="AA49" s="4">
        <f>SUM(AA2:AA46)</f>
        <v>1608.9599999999998</v>
      </c>
    </row>
    <row r="50" spans="1:27" x14ac:dyDescent="0.3">
      <c r="V50" s="5"/>
      <c r="W50" s="2"/>
      <c r="X50" s="2"/>
      <c r="Y50" s="2"/>
    </row>
    <row r="51" spans="1:27" x14ac:dyDescent="0.3">
      <c r="V51" s="5"/>
      <c r="W51" s="2"/>
      <c r="X51" s="2"/>
      <c r="Y51" s="2"/>
    </row>
    <row r="52" spans="1:27" x14ac:dyDescent="0.3">
      <c r="V52" s="5"/>
      <c r="W52" s="2"/>
      <c r="X52" s="2"/>
      <c r="Y52" s="2"/>
    </row>
    <row r="53" spans="1:27" x14ac:dyDescent="0.3">
      <c r="V53" s="5"/>
      <c r="W53" s="2"/>
      <c r="X53" s="2"/>
      <c r="Y53" s="2"/>
    </row>
    <row r="54" spans="1:27" x14ac:dyDescent="0.3">
      <c r="V54" s="5"/>
      <c r="W54" s="2"/>
      <c r="X54" s="2"/>
      <c r="Y54" s="2"/>
    </row>
    <row r="55" spans="1:27" x14ac:dyDescent="0.3">
      <c r="V55" s="5"/>
      <c r="W55" s="2"/>
      <c r="X55" s="2"/>
      <c r="Y55" s="2"/>
    </row>
    <row r="56" spans="1:27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2"/>
      <c r="X56" s="2"/>
      <c r="Y56" s="2"/>
      <c r="Z56" s="4"/>
    </row>
    <row r="57" spans="1:27" x14ac:dyDescent="0.3">
      <c r="D57" s="1"/>
      <c r="E57" s="1"/>
      <c r="F57" s="1"/>
      <c r="H57" s="1"/>
    </row>
    <row r="58" spans="1:27" x14ac:dyDescent="0.3">
      <c r="Z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8290-8848-4180-B830-6EBF0A5219F0}">
  <dimension ref="A1:Z54"/>
  <sheetViews>
    <sheetView topLeftCell="A25" workbookViewId="0">
      <selection activeCell="I47" sqref="I4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'Damian Lillard'!A2</f>
        <v>@ INJ</v>
      </c>
      <c r="B2">
        <v>28</v>
      </c>
      <c r="C2">
        <v>3</v>
      </c>
      <c r="D2">
        <v>8</v>
      </c>
      <c r="E2">
        <v>1</v>
      </c>
      <c r="F2">
        <v>2</v>
      </c>
      <c r="G2">
        <v>0</v>
      </c>
      <c r="H2">
        <v>10</v>
      </c>
      <c r="I2">
        <v>17</v>
      </c>
      <c r="J2">
        <v>7</v>
      </c>
      <c r="K2">
        <v>11</v>
      </c>
      <c r="L2">
        <v>1</v>
      </c>
      <c r="M2">
        <v>1</v>
      </c>
      <c r="N2">
        <v>0</v>
      </c>
      <c r="O2">
        <v>2</v>
      </c>
      <c r="P2">
        <v>-10</v>
      </c>
      <c r="Q2" s="2">
        <f t="shared" ref="Q2:Q33" si="0">H2/I2</f>
        <v>0.58823529411764708</v>
      </c>
      <c r="R2" s="2">
        <f t="shared" ref="R2:R33" si="1">J2/K2</f>
        <v>0.63636363636363635</v>
      </c>
      <c r="S2" s="2">
        <f>L2/M2</f>
        <v>1</v>
      </c>
      <c r="T2">
        <v>39</v>
      </c>
      <c r="U2">
        <v>49</v>
      </c>
      <c r="V2">
        <v>1</v>
      </c>
      <c r="W2" s="3">
        <f t="shared" ref="W2:W46" si="2">((H2*85.91) +(F2*53.897)+(J2*51.757)+(L2*46.845)+(E2*39.19)+(N2*39.19)+(D2*34.677)+((C2-N2)*14.707)-(O2*17.174)-((M2-L2)*20.091)-((I2-H2)*39.19)-(G2*53.897))/T2</f>
        <v>36.617615384615384</v>
      </c>
      <c r="X2" s="4">
        <f t="shared" ref="X2:X46" si="3">B2+(C2*1.2)+(D2*1.5)+(E2*3)+(F2*3)-G2</f>
        <v>52.6</v>
      </c>
      <c r="Y2" s="4">
        <f t="shared" ref="Y2:Y46" si="4">B2+0.4*H2-0.7*I2-0.4*(M2-L2)+0.7*N2+0.3*(C2-N2)+F2+D2*0.7+0.7*E2-0.4*O2-G2</f>
        <v>28.5</v>
      </c>
      <c r="Z2">
        <v>0</v>
      </c>
    </row>
    <row r="3" spans="1:26" x14ac:dyDescent="0.3">
      <c r="A3" s="1" t="str">
        <f>'Damian Lillard'!A3</f>
        <v>vs EUR</v>
      </c>
      <c r="B3">
        <v>29</v>
      </c>
      <c r="C3">
        <v>4</v>
      </c>
      <c r="D3">
        <v>7</v>
      </c>
      <c r="E3">
        <v>0</v>
      </c>
      <c r="F3">
        <v>2</v>
      </c>
      <c r="G3">
        <v>1</v>
      </c>
      <c r="H3">
        <v>12</v>
      </c>
      <c r="I3">
        <v>27</v>
      </c>
      <c r="J3">
        <v>4</v>
      </c>
      <c r="K3">
        <v>13</v>
      </c>
      <c r="L3">
        <v>1</v>
      </c>
      <c r="M3">
        <v>1</v>
      </c>
      <c r="N3">
        <v>0</v>
      </c>
      <c r="O3">
        <v>0</v>
      </c>
      <c r="P3">
        <v>-11</v>
      </c>
      <c r="Q3" s="2">
        <f t="shared" si="0"/>
        <v>0.44444444444444442</v>
      </c>
      <c r="R3" s="2">
        <f t="shared" si="1"/>
        <v>0.30769230769230771</v>
      </c>
      <c r="S3" s="2">
        <f>L3/M3</f>
        <v>1</v>
      </c>
      <c r="T3">
        <v>36</v>
      </c>
      <c r="U3">
        <v>46</v>
      </c>
      <c r="V3">
        <v>0</v>
      </c>
      <c r="W3" s="3">
        <f t="shared" si="2"/>
        <v>29.233527777777788</v>
      </c>
      <c r="X3" s="4">
        <f t="shared" si="3"/>
        <v>49.3</v>
      </c>
      <c r="Y3" s="4">
        <f t="shared" si="4"/>
        <v>21.999999999999996</v>
      </c>
      <c r="Z3">
        <v>0</v>
      </c>
    </row>
    <row r="4" spans="1:26" x14ac:dyDescent="0.3">
      <c r="A4" s="1" t="str">
        <f>'Damian Lillard'!A4</f>
        <v>vs RKS</v>
      </c>
      <c r="B4">
        <v>20</v>
      </c>
      <c r="C4">
        <v>1</v>
      </c>
      <c r="D4">
        <v>3</v>
      </c>
      <c r="E4">
        <v>0</v>
      </c>
      <c r="F4">
        <v>0</v>
      </c>
      <c r="G4">
        <v>4</v>
      </c>
      <c r="H4">
        <v>7</v>
      </c>
      <c r="I4">
        <v>16</v>
      </c>
      <c r="J4">
        <v>4</v>
      </c>
      <c r="K4">
        <v>7</v>
      </c>
      <c r="L4">
        <v>2</v>
      </c>
      <c r="M4">
        <v>2</v>
      </c>
      <c r="N4">
        <v>0</v>
      </c>
      <c r="O4">
        <v>1</v>
      </c>
      <c r="P4">
        <v>-24</v>
      </c>
      <c r="Q4" s="2">
        <f t="shared" si="0"/>
        <v>0.4375</v>
      </c>
      <c r="R4" s="2">
        <f t="shared" si="1"/>
        <v>0.5714285714285714</v>
      </c>
      <c r="S4" s="2">
        <f>L4/M4</f>
        <v>1</v>
      </c>
      <c r="T4">
        <v>31</v>
      </c>
      <c r="U4">
        <v>28</v>
      </c>
      <c r="V4">
        <v>0</v>
      </c>
      <c r="W4" s="3">
        <f t="shared" si="2"/>
        <v>14.043677419354839</v>
      </c>
      <c r="X4" s="4">
        <f t="shared" si="3"/>
        <v>21.7</v>
      </c>
      <c r="Y4" s="4">
        <f t="shared" si="4"/>
        <v>9.6000000000000014</v>
      </c>
      <c r="Z4">
        <v>0</v>
      </c>
    </row>
    <row r="5" spans="1:26" x14ac:dyDescent="0.3">
      <c r="A5" s="1" t="str">
        <f>'Damian Lillard'!A5</f>
        <v>@ AFR</v>
      </c>
      <c r="B5">
        <v>28</v>
      </c>
      <c r="C5">
        <v>0</v>
      </c>
      <c r="D5">
        <v>5</v>
      </c>
      <c r="E5">
        <v>0</v>
      </c>
      <c r="F5">
        <v>2</v>
      </c>
      <c r="G5">
        <v>1</v>
      </c>
      <c r="H5">
        <v>12</v>
      </c>
      <c r="I5">
        <v>24</v>
      </c>
      <c r="J5">
        <v>4</v>
      </c>
      <c r="K5">
        <v>10</v>
      </c>
      <c r="L5">
        <v>0</v>
      </c>
      <c r="M5">
        <v>0</v>
      </c>
      <c r="N5">
        <v>0</v>
      </c>
      <c r="O5">
        <v>5</v>
      </c>
      <c r="P5">
        <v>-28</v>
      </c>
      <c r="Q5" s="2">
        <f t="shared" si="0"/>
        <v>0.5</v>
      </c>
      <c r="R5" s="2">
        <f t="shared" si="1"/>
        <v>0.4</v>
      </c>
      <c r="S5" s="6" t="s">
        <v>45</v>
      </c>
      <c r="T5">
        <v>37</v>
      </c>
      <c r="U5">
        <v>42</v>
      </c>
      <c r="V5">
        <v>0</v>
      </c>
      <c r="W5" s="3">
        <f t="shared" si="2"/>
        <v>24.56972972972973</v>
      </c>
      <c r="X5" s="4">
        <f t="shared" si="3"/>
        <v>40.5</v>
      </c>
      <c r="Y5" s="4">
        <f t="shared" si="4"/>
        <v>18.5</v>
      </c>
      <c r="Z5">
        <v>0</v>
      </c>
    </row>
    <row r="6" spans="1:26" x14ac:dyDescent="0.3">
      <c r="A6" s="1" t="str">
        <f>'Damian Lillard'!A6</f>
        <v>vs OLD</v>
      </c>
      <c r="B6">
        <v>27</v>
      </c>
      <c r="C6">
        <v>1</v>
      </c>
      <c r="D6">
        <v>10</v>
      </c>
      <c r="E6">
        <v>0</v>
      </c>
      <c r="F6">
        <v>1</v>
      </c>
      <c r="G6">
        <v>0</v>
      </c>
      <c r="H6">
        <v>9</v>
      </c>
      <c r="I6">
        <v>18</v>
      </c>
      <c r="J6">
        <v>7</v>
      </c>
      <c r="K6">
        <v>12</v>
      </c>
      <c r="L6">
        <v>2</v>
      </c>
      <c r="M6">
        <v>2</v>
      </c>
      <c r="N6">
        <v>0</v>
      </c>
      <c r="O6">
        <v>2</v>
      </c>
      <c r="P6">
        <v>20</v>
      </c>
      <c r="Q6" s="2">
        <f t="shared" si="0"/>
        <v>0.5</v>
      </c>
      <c r="R6" s="2">
        <f t="shared" si="1"/>
        <v>0.58333333333333337</v>
      </c>
      <c r="S6" s="2">
        <f t="shared" ref="S6:S41" si="5">L6/M6</f>
        <v>1</v>
      </c>
      <c r="T6">
        <v>32</v>
      </c>
      <c r="U6">
        <v>52</v>
      </c>
      <c r="V6">
        <v>0</v>
      </c>
      <c r="W6" s="3">
        <f t="shared" si="2"/>
        <v>39.296718750000004</v>
      </c>
      <c r="X6" s="4">
        <f t="shared" si="3"/>
        <v>46.2</v>
      </c>
      <c r="Y6" s="4">
        <f t="shared" si="4"/>
        <v>25.5</v>
      </c>
      <c r="Z6">
        <v>1</v>
      </c>
    </row>
    <row r="7" spans="1:26" x14ac:dyDescent="0.3">
      <c r="A7" s="1" t="str">
        <f>'Damian Lillard'!A7</f>
        <v>@ USA</v>
      </c>
      <c r="B7">
        <v>15</v>
      </c>
      <c r="C7">
        <v>1</v>
      </c>
      <c r="D7">
        <v>7</v>
      </c>
      <c r="E7">
        <v>0</v>
      </c>
      <c r="F7">
        <v>2</v>
      </c>
      <c r="G7">
        <v>1</v>
      </c>
      <c r="H7">
        <v>6</v>
      </c>
      <c r="I7">
        <v>14</v>
      </c>
      <c r="J7">
        <v>2</v>
      </c>
      <c r="K7">
        <v>7</v>
      </c>
      <c r="L7">
        <v>1</v>
      </c>
      <c r="M7">
        <v>1</v>
      </c>
      <c r="N7">
        <v>0</v>
      </c>
      <c r="O7">
        <v>4</v>
      </c>
      <c r="P7">
        <v>-7</v>
      </c>
      <c r="Q7" s="2">
        <f t="shared" si="0"/>
        <v>0.42857142857142855</v>
      </c>
      <c r="R7" s="2">
        <f t="shared" si="1"/>
        <v>0.2857142857142857</v>
      </c>
      <c r="S7" s="2">
        <f t="shared" si="5"/>
        <v>1</v>
      </c>
      <c r="T7">
        <v>34</v>
      </c>
      <c r="U7">
        <v>33</v>
      </c>
      <c r="V7">
        <v>0</v>
      </c>
      <c r="W7" s="3">
        <f t="shared" si="2"/>
        <v>17.498411764705885</v>
      </c>
      <c r="X7" s="4">
        <f t="shared" si="3"/>
        <v>31.700000000000003</v>
      </c>
      <c r="Y7" s="4">
        <f t="shared" si="4"/>
        <v>12.199999999999998</v>
      </c>
      <c r="Z7">
        <v>0</v>
      </c>
    </row>
    <row r="8" spans="1:26" x14ac:dyDescent="0.3">
      <c r="A8" s="1" t="str">
        <f>'Damian Lillard'!A8</f>
        <v>vs SPA</v>
      </c>
      <c r="B8">
        <v>12</v>
      </c>
      <c r="C8">
        <v>7</v>
      </c>
      <c r="D8">
        <v>8</v>
      </c>
      <c r="E8">
        <v>0</v>
      </c>
      <c r="F8">
        <v>0</v>
      </c>
      <c r="G8">
        <v>1</v>
      </c>
      <c r="H8">
        <v>4</v>
      </c>
      <c r="I8">
        <v>15</v>
      </c>
      <c r="J8">
        <v>4</v>
      </c>
      <c r="K8">
        <v>11</v>
      </c>
      <c r="L8">
        <v>0</v>
      </c>
      <c r="M8">
        <v>0</v>
      </c>
      <c r="N8">
        <v>0</v>
      </c>
      <c r="O8">
        <v>1</v>
      </c>
      <c r="P8">
        <v>4</v>
      </c>
      <c r="Q8" s="2">
        <f t="shared" si="0"/>
        <v>0.26666666666666666</v>
      </c>
      <c r="R8" s="2">
        <f t="shared" si="1"/>
        <v>0.36363636363636365</v>
      </c>
      <c r="S8" s="6" t="s">
        <v>45</v>
      </c>
      <c r="T8">
        <v>35</v>
      </c>
      <c r="U8">
        <v>33</v>
      </c>
      <c r="V8">
        <v>0</v>
      </c>
      <c r="W8" s="3">
        <f t="shared" si="2"/>
        <v>12.25348571428572</v>
      </c>
      <c r="X8" s="4">
        <f t="shared" si="3"/>
        <v>31.4</v>
      </c>
      <c r="Y8" s="4">
        <f t="shared" si="4"/>
        <v>9.3999999999999986</v>
      </c>
      <c r="Z8">
        <v>1</v>
      </c>
    </row>
    <row r="9" spans="1:26" x14ac:dyDescent="0.3">
      <c r="A9" s="1" t="str">
        <f>'Damian Lillard'!A9</f>
        <v>@ 6TH</v>
      </c>
      <c r="B9">
        <v>33</v>
      </c>
      <c r="C9">
        <v>5</v>
      </c>
      <c r="D9">
        <v>8</v>
      </c>
      <c r="E9">
        <v>0</v>
      </c>
      <c r="F9">
        <v>0</v>
      </c>
      <c r="G9">
        <v>1</v>
      </c>
      <c r="H9">
        <v>12</v>
      </c>
      <c r="I9">
        <v>20</v>
      </c>
      <c r="J9">
        <v>9</v>
      </c>
      <c r="K9">
        <v>15</v>
      </c>
      <c r="L9">
        <v>0</v>
      </c>
      <c r="M9">
        <v>0</v>
      </c>
      <c r="N9">
        <v>0</v>
      </c>
      <c r="O9">
        <v>0</v>
      </c>
      <c r="P9">
        <v>6</v>
      </c>
      <c r="Q9" s="2">
        <f t="shared" si="0"/>
        <v>0.6</v>
      </c>
      <c r="R9" s="2">
        <f t="shared" si="1"/>
        <v>0.6</v>
      </c>
      <c r="S9" s="6" t="s">
        <v>45</v>
      </c>
      <c r="T9">
        <v>35</v>
      </c>
      <c r="U9">
        <v>53</v>
      </c>
      <c r="V9">
        <v>0</v>
      </c>
      <c r="W9" s="3">
        <f t="shared" si="2"/>
        <v>42.293342857142868</v>
      </c>
      <c r="X9" s="4">
        <f t="shared" si="3"/>
        <v>50</v>
      </c>
      <c r="Y9" s="4">
        <f t="shared" si="4"/>
        <v>29.9</v>
      </c>
      <c r="Z9">
        <v>1</v>
      </c>
    </row>
    <row r="10" spans="1:26" x14ac:dyDescent="0.3">
      <c r="A10" s="1" t="str">
        <f>'Damian Lillard'!A10</f>
        <v>vs CAN</v>
      </c>
      <c r="B10">
        <v>24</v>
      </c>
      <c r="C10">
        <v>3</v>
      </c>
      <c r="D10">
        <v>4</v>
      </c>
      <c r="E10">
        <v>0</v>
      </c>
      <c r="F10">
        <v>1</v>
      </c>
      <c r="G10">
        <v>1</v>
      </c>
      <c r="H10">
        <v>9</v>
      </c>
      <c r="I10">
        <v>18</v>
      </c>
      <c r="J10">
        <v>6</v>
      </c>
      <c r="K10">
        <v>11</v>
      </c>
      <c r="L10">
        <v>0</v>
      </c>
      <c r="M10">
        <v>0</v>
      </c>
      <c r="N10">
        <v>0</v>
      </c>
      <c r="O10">
        <v>1</v>
      </c>
      <c r="P10">
        <v>-10</v>
      </c>
      <c r="Q10" s="2">
        <f t="shared" si="0"/>
        <v>0.5</v>
      </c>
      <c r="R10" s="2">
        <f t="shared" si="1"/>
        <v>0.54545454545454541</v>
      </c>
      <c r="S10" s="6" t="s">
        <v>45</v>
      </c>
      <c r="T10">
        <v>34</v>
      </c>
      <c r="U10">
        <v>35</v>
      </c>
      <c r="V10">
        <v>0</v>
      </c>
      <c r="W10" s="3">
        <f t="shared" si="2"/>
        <v>26.372852941176472</v>
      </c>
      <c r="X10" s="4">
        <f t="shared" si="3"/>
        <v>35.6</v>
      </c>
      <c r="Y10" s="4">
        <f t="shared" si="4"/>
        <v>18.300000000000004</v>
      </c>
      <c r="Z10">
        <v>0</v>
      </c>
    </row>
    <row r="11" spans="1:26" x14ac:dyDescent="0.3">
      <c r="A11" s="1" t="str">
        <f>'Damian Lillard'!A11</f>
        <v>@ DNK</v>
      </c>
      <c r="B11">
        <v>36</v>
      </c>
      <c r="C11">
        <v>2</v>
      </c>
      <c r="D11">
        <v>11</v>
      </c>
      <c r="E11">
        <v>0</v>
      </c>
      <c r="F11">
        <v>2</v>
      </c>
      <c r="G11">
        <v>5</v>
      </c>
      <c r="H11">
        <v>13</v>
      </c>
      <c r="I11">
        <v>23</v>
      </c>
      <c r="J11">
        <v>10</v>
      </c>
      <c r="K11">
        <v>18</v>
      </c>
      <c r="L11">
        <v>0</v>
      </c>
      <c r="M11">
        <v>0</v>
      </c>
      <c r="N11">
        <v>1</v>
      </c>
      <c r="O11">
        <v>3</v>
      </c>
      <c r="P11">
        <v>0</v>
      </c>
      <c r="Q11" s="2">
        <f t="shared" si="0"/>
        <v>0.56521739130434778</v>
      </c>
      <c r="R11" s="2">
        <f t="shared" si="1"/>
        <v>0.55555555555555558</v>
      </c>
      <c r="S11" s="6" t="s">
        <v>45</v>
      </c>
      <c r="T11">
        <v>42</v>
      </c>
      <c r="U11">
        <v>66</v>
      </c>
      <c r="V11">
        <v>0</v>
      </c>
      <c r="W11" s="3">
        <f t="shared" si="2"/>
        <v>34.872166666666665</v>
      </c>
      <c r="X11" s="4">
        <f t="shared" si="3"/>
        <v>55.9</v>
      </c>
      <c r="Y11" s="4">
        <f t="shared" si="4"/>
        <v>29.6</v>
      </c>
      <c r="Z11">
        <v>0</v>
      </c>
    </row>
    <row r="12" spans="1:26" x14ac:dyDescent="0.3">
      <c r="A12" s="1" t="str">
        <f>'Damian Lillard'!A12</f>
        <v>vs IMP</v>
      </c>
      <c r="B12">
        <v>19</v>
      </c>
      <c r="C12">
        <v>2</v>
      </c>
      <c r="D12">
        <v>8</v>
      </c>
      <c r="E12">
        <v>0</v>
      </c>
      <c r="F12">
        <v>0</v>
      </c>
      <c r="G12">
        <v>1</v>
      </c>
      <c r="H12">
        <v>6</v>
      </c>
      <c r="I12">
        <v>15</v>
      </c>
      <c r="J12">
        <v>5</v>
      </c>
      <c r="K12">
        <v>8</v>
      </c>
      <c r="L12">
        <v>2</v>
      </c>
      <c r="M12">
        <v>2</v>
      </c>
      <c r="N12">
        <v>1</v>
      </c>
      <c r="O12">
        <v>1</v>
      </c>
      <c r="P12">
        <v>0</v>
      </c>
      <c r="Q12" s="2">
        <f t="shared" si="0"/>
        <v>0.4</v>
      </c>
      <c r="R12" s="2">
        <f t="shared" si="1"/>
        <v>0.625</v>
      </c>
      <c r="S12" s="2">
        <f t="shared" si="5"/>
        <v>1</v>
      </c>
      <c r="T12">
        <v>28</v>
      </c>
      <c r="U12">
        <v>36</v>
      </c>
      <c r="V12">
        <v>0</v>
      </c>
      <c r="W12" s="3">
        <f t="shared" si="2"/>
        <v>27.695249999999998</v>
      </c>
      <c r="X12" s="4">
        <f t="shared" si="3"/>
        <v>32.4</v>
      </c>
      <c r="Y12" s="4">
        <f t="shared" si="4"/>
        <v>16.100000000000001</v>
      </c>
      <c r="Z12">
        <v>0</v>
      </c>
    </row>
    <row r="13" spans="1:26" x14ac:dyDescent="0.3">
      <c r="A13" s="1" t="str">
        <f>'Damian Lillard'!A13</f>
        <v>vs CHI</v>
      </c>
      <c r="B13">
        <v>28</v>
      </c>
      <c r="C13">
        <v>4</v>
      </c>
      <c r="D13">
        <v>6</v>
      </c>
      <c r="E13">
        <v>0</v>
      </c>
      <c r="F13">
        <v>1</v>
      </c>
      <c r="G13">
        <v>2</v>
      </c>
      <c r="H13">
        <v>10</v>
      </c>
      <c r="I13">
        <v>17</v>
      </c>
      <c r="J13">
        <v>6</v>
      </c>
      <c r="K13">
        <v>8</v>
      </c>
      <c r="L13">
        <v>2</v>
      </c>
      <c r="M13">
        <v>2</v>
      </c>
      <c r="N13">
        <v>0</v>
      </c>
      <c r="O13">
        <v>0</v>
      </c>
      <c r="P13">
        <v>16</v>
      </c>
      <c r="Q13" s="2">
        <f t="shared" si="0"/>
        <v>0.58823529411764708</v>
      </c>
      <c r="R13" s="2">
        <f t="shared" si="1"/>
        <v>0.75</v>
      </c>
      <c r="S13" s="2">
        <f t="shared" si="5"/>
        <v>1</v>
      </c>
      <c r="T13">
        <v>37</v>
      </c>
      <c r="U13">
        <v>42</v>
      </c>
      <c r="V13">
        <v>0</v>
      </c>
      <c r="W13" s="3">
        <f t="shared" si="2"/>
        <v>32.486351351351352</v>
      </c>
      <c r="X13" s="4">
        <f t="shared" si="3"/>
        <v>42.8</v>
      </c>
      <c r="Y13" s="4">
        <f t="shared" si="4"/>
        <v>24.5</v>
      </c>
      <c r="Z13">
        <v>1</v>
      </c>
    </row>
    <row r="14" spans="1:26" x14ac:dyDescent="0.3">
      <c r="A14" s="1" t="str">
        <f>'Damian Lillard'!A14</f>
        <v>@ DEF</v>
      </c>
      <c r="B14">
        <v>60</v>
      </c>
      <c r="C14">
        <v>4</v>
      </c>
      <c r="D14">
        <v>4</v>
      </c>
      <c r="E14">
        <v>1</v>
      </c>
      <c r="F14">
        <v>0</v>
      </c>
      <c r="G14">
        <v>1</v>
      </c>
      <c r="H14">
        <v>20</v>
      </c>
      <c r="I14">
        <v>28</v>
      </c>
      <c r="J14">
        <v>13</v>
      </c>
      <c r="K14">
        <v>17</v>
      </c>
      <c r="L14">
        <v>7</v>
      </c>
      <c r="M14">
        <v>7</v>
      </c>
      <c r="N14">
        <v>1</v>
      </c>
      <c r="O14">
        <v>0</v>
      </c>
      <c r="P14">
        <v>20</v>
      </c>
      <c r="Q14" s="2">
        <f t="shared" si="0"/>
        <v>0.7142857142857143</v>
      </c>
      <c r="R14" s="2">
        <f t="shared" si="1"/>
        <v>0.76470588235294112</v>
      </c>
      <c r="S14" s="2">
        <f t="shared" si="5"/>
        <v>1</v>
      </c>
      <c r="T14">
        <v>37</v>
      </c>
      <c r="U14">
        <v>71</v>
      </c>
      <c r="V14">
        <v>0</v>
      </c>
      <c r="W14" s="3">
        <f t="shared" si="2"/>
        <v>70.614810810810809</v>
      </c>
      <c r="X14" s="4">
        <f t="shared" si="3"/>
        <v>72.8</v>
      </c>
      <c r="Y14" s="4">
        <f t="shared" si="4"/>
        <v>52.500000000000007</v>
      </c>
      <c r="Z14">
        <v>1</v>
      </c>
    </row>
    <row r="15" spans="1:26" x14ac:dyDescent="0.3">
      <c r="A15" s="1" t="str">
        <f>'Damian Lillard'!A15</f>
        <v>vs OCE</v>
      </c>
      <c r="B15">
        <v>33</v>
      </c>
      <c r="C15">
        <v>3</v>
      </c>
      <c r="D15">
        <v>10</v>
      </c>
      <c r="E15">
        <v>0</v>
      </c>
      <c r="F15">
        <v>3</v>
      </c>
      <c r="G15">
        <v>3</v>
      </c>
      <c r="H15">
        <v>11</v>
      </c>
      <c r="I15">
        <v>21</v>
      </c>
      <c r="J15">
        <v>9</v>
      </c>
      <c r="K15">
        <v>15</v>
      </c>
      <c r="L15">
        <v>2</v>
      </c>
      <c r="M15">
        <v>2</v>
      </c>
      <c r="N15">
        <v>0</v>
      </c>
      <c r="O15">
        <v>1</v>
      </c>
      <c r="P15">
        <v>8</v>
      </c>
      <c r="Q15" s="2">
        <f t="shared" si="0"/>
        <v>0.52380952380952384</v>
      </c>
      <c r="R15" s="2">
        <f t="shared" si="1"/>
        <v>0.6</v>
      </c>
      <c r="S15" s="2">
        <f t="shared" si="5"/>
        <v>1</v>
      </c>
      <c r="T15">
        <v>37</v>
      </c>
      <c r="U15">
        <v>61</v>
      </c>
      <c r="V15">
        <v>0</v>
      </c>
      <c r="W15" s="3">
        <f t="shared" si="2"/>
        <v>40.171081081081084</v>
      </c>
      <c r="X15" s="4">
        <f t="shared" si="3"/>
        <v>57.6</v>
      </c>
      <c r="Y15" s="4">
        <f t="shared" si="4"/>
        <v>30.199999999999996</v>
      </c>
      <c r="Z15">
        <v>1</v>
      </c>
    </row>
    <row r="16" spans="1:26" x14ac:dyDescent="0.3">
      <c r="A16" s="1" t="str">
        <f>'Damian Lillard'!A16</f>
        <v>@ FRA</v>
      </c>
      <c r="B16">
        <v>41</v>
      </c>
      <c r="C16">
        <v>4</v>
      </c>
      <c r="D16">
        <v>10</v>
      </c>
      <c r="E16">
        <v>0</v>
      </c>
      <c r="F16">
        <v>1</v>
      </c>
      <c r="G16">
        <v>3</v>
      </c>
      <c r="H16">
        <v>14</v>
      </c>
      <c r="I16">
        <v>31</v>
      </c>
      <c r="J16">
        <v>11</v>
      </c>
      <c r="K16">
        <v>21</v>
      </c>
      <c r="L16">
        <v>2</v>
      </c>
      <c r="M16">
        <v>2</v>
      </c>
      <c r="N16">
        <v>1</v>
      </c>
      <c r="O16">
        <v>1</v>
      </c>
      <c r="P16">
        <v>6</v>
      </c>
      <c r="Q16" s="2">
        <f t="shared" si="0"/>
        <v>0.45161290322580644</v>
      </c>
      <c r="R16" s="2">
        <f t="shared" si="1"/>
        <v>0.52380952380952384</v>
      </c>
      <c r="S16" s="2">
        <f t="shared" si="5"/>
        <v>1</v>
      </c>
      <c r="T16">
        <v>36</v>
      </c>
      <c r="U16">
        <v>68</v>
      </c>
      <c r="V16">
        <v>0</v>
      </c>
      <c r="W16" s="3">
        <f t="shared" si="2"/>
        <v>41.795555555555559</v>
      </c>
      <c r="X16" s="4">
        <f t="shared" si="3"/>
        <v>60.8</v>
      </c>
      <c r="Y16" s="4">
        <f t="shared" si="4"/>
        <v>31.1</v>
      </c>
      <c r="Z16">
        <v>1</v>
      </c>
    </row>
    <row r="17" spans="1:26" x14ac:dyDescent="0.3">
      <c r="A17" s="1" t="str">
        <f>'Damian Lillard'!A17</f>
        <v>VS INJ</v>
      </c>
      <c r="B17">
        <v>45</v>
      </c>
      <c r="C17">
        <v>4</v>
      </c>
      <c r="D17">
        <v>17</v>
      </c>
      <c r="E17">
        <v>1</v>
      </c>
      <c r="F17">
        <v>1</v>
      </c>
      <c r="G17">
        <v>3</v>
      </c>
      <c r="H17">
        <v>16</v>
      </c>
      <c r="I17">
        <v>29</v>
      </c>
      <c r="J17">
        <v>11</v>
      </c>
      <c r="K17">
        <v>17</v>
      </c>
      <c r="L17">
        <v>2</v>
      </c>
      <c r="M17">
        <v>2</v>
      </c>
      <c r="N17">
        <v>0</v>
      </c>
      <c r="O17">
        <v>2</v>
      </c>
      <c r="P17">
        <v>0</v>
      </c>
      <c r="Q17" s="2">
        <f t="shared" si="0"/>
        <v>0.55172413793103448</v>
      </c>
      <c r="R17" s="2">
        <f t="shared" si="1"/>
        <v>0.6470588235294118</v>
      </c>
      <c r="S17" s="2">
        <f t="shared" si="5"/>
        <v>1</v>
      </c>
      <c r="T17">
        <v>49</v>
      </c>
      <c r="U17">
        <v>87</v>
      </c>
      <c r="V17">
        <v>0</v>
      </c>
      <c r="W17" s="3">
        <f t="shared" si="2"/>
        <v>42.316163265306123</v>
      </c>
      <c r="X17" s="4">
        <f t="shared" si="3"/>
        <v>78.3</v>
      </c>
      <c r="Y17" s="4">
        <f t="shared" si="4"/>
        <v>42.100000000000009</v>
      </c>
      <c r="Z17">
        <v>1</v>
      </c>
    </row>
    <row r="18" spans="1:26" x14ac:dyDescent="0.3">
      <c r="A18" s="1" t="str">
        <f>'Damian Lillard'!A18</f>
        <v>@ EUR</v>
      </c>
      <c r="B18">
        <v>19</v>
      </c>
      <c r="C18">
        <v>8</v>
      </c>
      <c r="D18">
        <v>7</v>
      </c>
      <c r="E18">
        <v>0</v>
      </c>
      <c r="F18">
        <v>0</v>
      </c>
      <c r="G18">
        <v>0</v>
      </c>
      <c r="H18">
        <v>6</v>
      </c>
      <c r="I18">
        <v>13</v>
      </c>
      <c r="J18">
        <v>5</v>
      </c>
      <c r="K18">
        <v>7</v>
      </c>
      <c r="L18">
        <v>2</v>
      </c>
      <c r="M18">
        <v>2</v>
      </c>
      <c r="N18">
        <v>1</v>
      </c>
      <c r="O18">
        <v>1</v>
      </c>
      <c r="P18">
        <v>-14</v>
      </c>
      <c r="Q18" s="2">
        <f t="shared" si="0"/>
        <v>0.46153846153846156</v>
      </c>
      <c r="R18" s="2">
        <f t="shared" si="1"/>
        <v>0.7142857142857143</v>
      </c>
      <c r="S18" s="2">
        <f t="shared" si="5"/>
        <v>1</v>
      </c>
      <c r="T18">
        <v>32</v>
      </c>
      <c r="U18">
        <v>38</v>
      </c>
      <c r="V18">
        <v>0</v>
      </c>
      <c r="W18" s="3">
        <f t="shared" si="2"/>
        <v>30.040906250000006</v>
      </c>
      <c r="X18" s="4">
        <f t="shared" si="3"/>
        <v>39.1</v>
      </c>
      <c r="Y18" s="4">
        <f t="shared" si="4"/>
        <v>19.599999999999998</v>
      </c>
      <c r="Z18">
        <v>0</v>
      </c>
    </row>
    <row r="19" spans="1:26" x14ac:dyDescent="0.3">
      <c r="A19" s="1" t="str">
        <f>'Damian Lillard'!A19</f>
        <v>@ RKS</v>
      </c>
      <c r="B19">
        <v>34</v>
      </c>
      <c r="C19">
        <v>3</v>
      </c>
      <c r="D19">
        <v>7</v>
      </c>
      <c r="E19">
        <v>0</v>
      </c>
      <c r="F19">
        <v>2</v>
      </c>
      <c r="G19">
        <v>0</v>
      </c>
      <c r="H19">
        <v>12</v>
      </c>
      <c r="I19">
        <v>17</v>
      </c>
      <c r="J19">
        <v>8</v>
      </c>
      <c r="K19">
        <v>12</v>
      </c>
      <c r="L19">
        <v>2</v>
      </c>
      <c r="M19">
        <v>2</v>
      </c>
      <c r="N19">
        <v>0</v>
      </c>
      <c r="O19">
        <v>2</v>
      </c>
      <c r="P19">
        <v>-12</v>
      </c>
      <c r="Q19" s="2">
        <f t="shared" si="0"/>
        <v>0.70588235294117652</v>
      </c>
      <c r="R19" s="2">
        <f t="shared" si="1"/>
        <v>0.66666666666666663</v>
      </c>
      <c r="S19" s="2">
        <f t="shared" si="5"/>
        <v>1</v>
      </c>
      <c r="T19">
        <v>37</v>
      </c>
      <c r="U19">
        <v>52</v>
      </c>
      <c r="V19">
        <v>0</v>
      </c>
      <c r="W19" s="3">
        <f t="shared" si="2"/>
        <v>46.027621621621634</v>
      </c>
      <c r="X19" s="4">
        <f t="shared" si="3"/>
        <v>54.1</v>
      </c>
      <c r="Y19" s="4">
        <f t="shared" si="4"/>
        <v>33.9</v>
      </c>
      <c r="Z19">
        <v>0</v>
      </c>
    </row>
    <row r="20" spans="1:26" x14ac:dyDescent="0.3">
      <c r="A20" s="1">
        <f>'Damian Lillard'!A20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'Damian Lillard'!A21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'Damian Lillard'!A22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'Damian Lillard'!A23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'Damian Lillard'!A24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'Damian Lillard'!A25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'Damian Lillard'!A26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'Damian Lillard'!A27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'Damian Lillard'!A28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'Damian Lillard'!A29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'Damian Lillard'!A30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'Damian Lillard'!A31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'Damian Lillard'!A32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'Damian Lillard'!A33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'Damian Lillard'!A34</f>
        <v>0</v>
      </c>
      <c r="Q34" s="2" t="e">
        <f t="shared" ref="Q34:Q46" si="6">H34/I34</f>
        <v>#DIV/0!</v>
      </c>
      <c r="R34" s="2" t="e">
        <f t="shared" ref="R34:R46" si="7">J34/K34</f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'Damian Lillard'!A35</f>
        <v>0</v>
      </c>
      <c r="Q35" s="2" t="e">
        <f t="shared" si="6"/>
        <v>#DIV/0!</v>
      </c>
      <c r="R35" s="2" t="e">
        <f t="shared" si="7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'Damian Lillard'!A36</f>
        <v>0</v>
      </c>
      <c r="Q36" s="2" t="e">
        <f t="shared" si="6"/>
        <v>#DIV/0!</v>
      </c>
      <c r="R36" s="2" t="e">
        <f t="shared" si="7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'Damian Lillard'!A37</f>
        <v>0</v>
      </c>
      <c r="Q37" s="2" t="e">
        <f t="shared" si="6"/>
        <v>#DIV/0!</v>
      </c>
      <c r="R37" s="2" t="e">
        <f t="shared" si="7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'Damian Lillard'!A38</f>
        <v>0</v>
      </c>
      <c r="Q38" s="2" t="e">
        <f t="shared" si="6"/>
        <v>#DIV/0!</v>
      </c>
      <c r="R38" s="2" t="e">
        <f t="shared" si="7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'Damian Lillard'!A39</f>
        <v>0</v>
      </c>
      <c r="Q39" s="2" t="e">
        <f t="shared" si="6"/>
        <v>#DIV/0!</v>
      </c>
      <c r="R39" s="2" t="e">
        <f t="shared" si="7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'Damian Lillard'!A40</f>
        <v>0</v>
      </c>
      <c r="Q40" s="2" t="e">
        <f t="shared" si="6"/>
        <v>#DIV/0!</v>
      </c>
      <c r="R40" s="2" t="e">
        <f t="shared" si="7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'Damian Lillard'!A41</f>
        <v>0</v>
      </c>
      <c r="Q41" s="2" t="e">
        <f t="shared" si="6"/>
        <v>#DIV/0!</v>
      </c>
      <c r="R41" s="2" t="e">
        <f t="shared" si="7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'Damian Lillard'!A42</f>
        <v>0</v>
      </c>
      <c r="Q42" s="2" t="e">
        <f t="shared" si="6"/>
        <v>#DIV/0!</v>
      </c>
      <c r="R42" s="2" t="e">
        <f t="shared" si="7"/>
        <v>#DIV/0!</v>
      </c>
      <c r="S42" s="2" t="e">
        <f t="shared" ref="S42:S46" si="8">L42/M42</f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'Damian Lillard'!A43</f>
        <v>0</v>
      </c>
      <c r="Q43" s="2" t="e">
        <f t="shared" si="6"/>
        <v>#DIV/0!</v>
      </c>
      <c r="R43" s="2" t="e">
        <f t="shared" si="7"/>
        <v>#DIV/0!</v>
      </c>
      <c r="S43" s="2" t="e">
        <f t="shared" si="8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'Damian Lillard'!A44</f>
        <v>0</v>
      </c>
      <c r="Q44" s="2" t="e">
        <f t="shared" si="6"/>
        <v>#DIV/0!</v>
      </c>
      <c r="R44" s="2" t="e">
        <f t="shared" si="7"/>
        <v>#DIV/0!</v>
      </c>
      <c r="S44" s="2" t="e">
        <f t="shared" si="8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'Damian Lillard'!A45</f>
        <v>0</v>
      </c>
      <c r="Q45" s="2" t="e">
        <f t="shared" si="6"/>
        <v>#DIV/0!</v>
      </c>
      <c r="R45" s="2" t="e">
        <f t="shared" si="7"/>
        <v>#DIV/0!</v>
      </c>
      <c r="S45" s="2" t="e">
        <f t="shared" si="8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'Damian Lillard'!A46</f>
        <v>0</v>
      </c>
      <c r="Q46" s="2" t="e">
        <f t="shared" si="6"/>
        <v>#DIV/0!</v>
      </c>
      <c r="R46" s="2" t="e">
        <f t="shared" si="7"/>
        <v>#DIV/0!</v>
      </c>
      <c r="S46" s="2" t="e">
        <f t="shared" si="8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29.5</v>
      </c>
      <c r="C47" s="4">
        <f t="shared" ref="C47:P47" si="9">AVERAGE(C2:C46)</f>
        <v>3.2777777777777777</v>
      </c>
      <c r="D47" s="4">
        <f t="shared" si="9"/>
        <v>7.7777777777777777</v>
      </c>
      <c r="E47" s="4">
        <f t="shared" si="9"/>
        <v>0.16666666666666666</v>
      </c>
      <c r="F47" s="4">
        <f t="shared" si="9"/>
        <v>1.1111111111111112</v>
      </c>
      <c r="G47" s="4">
        <f t="shared" si="9"/>
        <v>1.5555555555555556</v>
      </c>
      <c r="H47" s="4">
        <f t="shared" si="9"/>
        <v>10.5</v>
      </c>
      <c r="I47" s="4">
        <f t="shared" si="9"/>
        <v>20.166666666666668</v>
      </c>
      <c r="J47" s="4">
        <f t="shared" si="9"/>
        <v>6.9444444444444446</v>
      </c>
      <c r="K47" s="4">
        <f t="shared" si="9"/>
        <v>12.222222222222221</v>
      </c>
      <c r="L47" s="4">
        <f t="shared" si="9"/>
        <v>1.5555555555555556</v>
      </c>
      <c r="M47" s="4">
        <f t="shared" si="9"/>
        <v>1.5555555555555556</v>
      </c>
      <c r="N47" s="4">
        <f t="shared" si="9"/>
        <v>0.27777777777777779</v>
      </c>
      <c r="O47" s="4">
        <f t="shared" si="9"/>
        <v>1.5</v>
      </c>
      <c r="P47" s="4">
        <f t="shared" si="9"/>
        <v>-2</v>
      </c>
      <c r="Q47" s="2">
        <f>SUM(H2:H46)/SUM(I2:I46)</f>
        <v>0.52066115702479343</v>
      </c>
      <c r="R47" s="2">
        <f>SUM(J2:J46)/SUM(K2:K46)</f>
        <v>0.56818181818181823</v>
      </c>
      <c r="S47" s="2">
        <f>SUM(L2:L46)/SUM(M2:M46)</f>
        <v>1</v>
      </c>
      <c r="T47" s="4">
        <f t="shared" ref="T47:V47" si="10">AVERAGE(T2:T46)</f>
        <v>36</v>
      </c>
      <c r="U47" s="4">
        <f t="shared" si="10"/>
        <v>49.555555555555557</v>
      </c>
      <c r="V47" s="4">
        <f t="shared" si="10"/>
        <v>5.5555555555555552E-2</v>
      </c>
      <c r="W47" s="3">
        <f>((H49*85.91) +(F49*53.897)+(J49*51.757)+(L49*46.845)+(E49*39.19)+(N49*39.19)+(D49*34.677)+((C49-N49)*14.707)-(O49*17.174)-((M49-L49)*20.091)-((I49-H49)*39.19)-(G49*53.897))/T49</f>
        <v>34.362374999999993</v>
      </c>
      <c r="X47" s="4">
        <f t="shared" ref="X47" si="11">B47+(C47*1.2)+(D47*1.5)+(E47*3)+(F47*3)-G47</f>
        <v>47.377777777777773</v>
      </c>
      <c r="Y47" s="4">
        <f t="shared" ref="Y47" si="12">B47+0.4*H47-0.7*I47-0.4*(M47-L47)+0.7*N47+0.3*(C47-N47)+F47+D47*0.7+0.7*E47-0.4*O47-G47</f>
        <v>25.194444444444439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531</v>
      </c>
      <c r="C49">
        <f t="shared" ref="C49:P49" si="13">SUM(C2:C46)</f>
        <v>59</v>
      </c>
      <c r="D49">
        <f t="shared" si="13"/>
        <v>140</v>
      </c>
      <c r="E49">
        <f t="shared" si="13"/>
        <v>3</v>
      </c>
      <c r="F49">
        <f t="shared" si="13"/>
        <v>20</v>
      </c>
      <c r="G49">
        <f t="shared" si="13"/>
        <v>28</v>
      </c>
      <c r="H49">
        <f t="shared" si="13"/>
        <v>189</v>
      </c>
      <c r="I49">
        <f t="shared" si="13"/>
        <v>363</v>
      </c>
      <c r="J49">
        <f t="shared" si="13"/>
        <v>125</v>
      </c>
      <c r="K49">
        <f t="shared" si="13"/>
        <v>220</v>
      </c>
      <c r="L49">
        <f t="shared" si="13"/>
        <v>28</v>
      </c>
      <c r="M49">
        <f t="shared" si="13"/>
        <v>28</v>
      </c>
      <c r="N49">
        <f t="shared" si="13"/>
        <v>5</v>
      </c>
      <c r="O49">
        <f t="shared" si="13"/>
        <v>27</v>
      </c>
      <c r="P49">
        <f t="shared" si="13"/>
        <v>-36</v>
      </c>
      <c r="T49">
        <f>SUM(T2:T46)</f>
        <v>648</v>
      </c>
      <c r="U49">
        <f>SUM(U2:U46)</f>
        <v>892</v>
      </c>
      <c r="V49">
        <f>SUM(V2:V46)</f>
        <v>1</v>
      </c>
      <c r="X49" s="4">
        <f>SUM(X2:X46)</f>
        <v>852.8</v>
      </c>
      <c r="Z49">
        <f>SUM(Z2:Z46)</f>
        <v>8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B544-517E-469C-A783-C9D9608FD820}">
  <dimension ref="A1:Z56"/>
  <sheetViews>
    <sheetView topLeftCell="A25"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'Damian Lillard'!A2</f>
        <v>@ INJ</v>
      </c>
      <c r="B2">
        <v>23</v>
      </c>
      <c r="C2">
        <v>2</v>
      </c>
      <c r="D2">
        <v>2</v>
      </c>
      <c r="E2">
        <v>1</v>
      </c>
      <c r="F2">
        <v>1</v>
      </c>
      <c r="G2">
        <v>0</v>
      </c>
      <c r="H2">
        <v>9</v>
      </c>
      <c r="I2">
        <v>17</v>
      </c>
      <c r="J2">
        <v>5</v>
      </c>
      <c r="K2">
        <v>9</v>
      </c>
      <c r="L2">
        <v>0</v>
      </c>
      <c r="M2">
        <v>0</v>
      </c>
      <c r="N2">
        <v>1</v>
      </c>
      <c r="O2">
        <v>0</v>
      </c>
      <c r="P2">
        <v>-11</v>
      </c>
      <c r="Q2" s="2">
        <f t="shared" ref="Q2:Q46" si="0">H2/I2</f>
        <v>0.52941176470588236</v>
      </c>
      <c r="R2" s="2">
        <f t="shared" ref="R2:R46" si="1">J2/K2</f>
        <v>0.55555555555555558</v>
      </c>
      <c r="S2" s="6" t="s">
        <v>45</v>
      </c>
      <c r="T2">
        <v>39</v>
      </c>
      <c r="U2">
        <v>29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23.969051282051286</v>
      </c>
      <c r="X2" s="4">
        <f t="shared" ref="X2:X46" si="3">B2+(C2*1.2)+(D2*1.5)+(E2*3)+(F2*3)-G2</f>
        <v>34.4</v>
      </c>
      <c r="Y2" s="4">
        <f t="shared" ref="Y2:Y46" si="4">B2+0.4*H2-0.7*I2-0.4*(M2-L2)+0.7*N2+0.3*(C2-N2)+F2+D2*0.7+0.7*E2-0.4*O2-G2</f>
        <v>18.8</v>
      </c>
      <c r="Z2">
        <v>0</v>
      </c>
    </row>
    <row r="3" spans="1:26" x14ac:dyDescent="0.3">
      <c r="A3" s="1" t="str">
        <f>'Damian Lillard'!A3</f>
        <v>vs EUR</v>
      </c>
      <c r="B3">
        <v>9</v>
      </c>
      <c r="C3">
        <v>4</v>
      </c>
      <c r="D3">
        <v>2</v>
      </c>
      <c r="E3">
        <v>0</v>
      </c>
      <c r="F3">
        <v>0</v>
      </c>
      <c r="G3">
        <v>0</v>
      </c>
      <c r="H3">
        <v>3</v>
      </c>
      <c r="I3">
        <v>8</v>
      </c>
      <c r="J3">
        <v>3</v>
      </c>
      <c r="K3">
        <v>7</v>
      </c>
      <c r="L3">
        <v>0</v>
      </c>
      <c r="M3">
        <v>0</v>
      </c>
      <c r="N3">
        <v>0</v>
      </c>
      <c r="O3">
        <v>0</v>
      </c>
      <c r="P3">
        <v>-4</v>
      </c>
      <c r="Q3" s="2">
        <f t="shared" si="0"/>
        <v>0.375</v>
      </c>
      <c r="R3" s="2">
        <f t="shared" si="1"/>
        <v>0.42857142857142855</v>
      </c>
      <c r="S3" s="6" t="s">
        <v>45</v>
      </c>
      <c r="T3">
        <v>39</v>
      </c>
      <c r="U3">
        <v>14</v>
      </c>
      <c r="V3">
        <v>0</v>
      </c>
      <c r="W3" s="3">
        <f t="shared" si="2"/>
        <v>8.8521282051282046</v>
      </c>
      <c r="X3" s="4">
        <f t="shared" si="3"/>
        <v>16.8</v>
      </c>
      <c r="Y3" s="4">
        <f t="shared" si="4"/>
        <v>7.1999999999999993</v>
      </c>
      <c r="Z3">
        <v>0</v>
      </c>
    </row>
    <row r="4" spans="1:26" x14ac:dyDescent="0.3">
      <c r="A4" s="1" t="str">
        <f>'Damian Lillard'!A4</f>
        <v>vs RKS</v>
      </c>
      <c r="B4">
        <v>6</v>
      </c>
      <c r="C4">
        <v>5</v>
      </c>
      <c r="D4">
        <v>3</v>
      </c>
      <c r="E4">
        <v>0</v>
      </c>
      <c r="F4">
        <v>2</v>
      </c>
      <c r="G4">
        <v>1</v>
      </c>
      <c r="H4">
        <v>2</v>
      </c>
      <c r="I4">
        <v>8</v>
      </c>
      <c r="J4">
        <v>2</v>
      </c>
      <c r="K4">
        <v>6</v>
      </c>
      <c r="L4">
        <v>0</v>
      </c>
      <c r="M4">
        <v>0</v>
      </c>
      <c r="N4">
        <v>0</v>
      </c>
      <c r="O4">
        <v>3</v>
      </c>
      <c r="P4">
        <v>-22</v>
      </c>
      <c r="Q4" s="2">
        <f t="shared" si="0"/>
        <v>0.25</v>
      </c>
      <c r="R4" s="2">
        <f t="shared" si="1"/>
        <v>0.33333333333333331</v>
      </c>
      <c r="S4" s="6" t="s">
        <v>45</v>
      </c>
      <c r="T4">
        <v>37</v>
      </c>
      <c r="U4">
        <v>13</v>
      </c>
      <c r="V4">
        <v>0</v>
      </c>
      <c r="W4" s="3">
        <f t="shared" si="2"/>
        <v>5.9495945945945943</v>
      </c>
      <c r="X4" s="4">
        <f t="shared" si="3"/>
        <v>21.5</v>
      </c>
      <c r="Y4" s="4">
        <f t="shared" si="4"/>
        <v>4.5999999999999996</v>
      </c>
      <c r="Z4">
        <v>0</v>
      </c>
    </row>
    <row r="5" spans="1:26" x14ac:dyDescent="0.3">
      <c r="A5" s="1" t="str">
        <f>'Damian Lillard'!A5</f>
        <v>@ AFR</v>
      </c>
      <c r="B5">
        <v>11</v>
      </c>
      <c r="C5">
        <v>2</v>
      </c>
      <c r="D5">
        <v>2</v>
      </c>
      <c r="E5">
        <v>0</v>
      </c>
      <c r="F5">
        <v>1</v>
      </c>
      <c r="G5">
        <v>0</v>
      </c>
      <c r="H5">
        <v>4</v>
      </c>
      <c r="I5">
        <v>10</v>
      </c>
      <c r="J5">
        <v>3</v>
      </c>
      <c r="K5">
        <v>8</v>
      </c>
      <c r="L5">
        <v>0</v>
      </c>
      <c r="M5">
        <v>0</v>
      </c>
      <c r="N5">
        <v>0</v>
      </c>
      <c r="O5">
        <v>2</v>
      </c>
      <c r="P5">
        <v>-33</v>
      </c>
      <c r="Q5" s="2">
        <f t="shared" si="0"/>
        <v>0.4</v>
      </c>
      <c r="R5" s="2">
        <f t="shared" si="1"/>
        <v>0.375</v>
      </c>
      <c r="S5" s="6" t="s">
        <v>45</v>
      </c>
      <c r="T5">
        <v>38</v>
      </c>
      <c r="U5">
        <v>15</v>
      </c>
      <c r="V5">
        <v>0</v>
      </c>
      <c r="W5" s="3">
        <f t="shared" si="2"/>
        <v>10.054947368421054</v>
      </c>
      <c r="X5" s="4">
        <f t="shared" si="3"/>
        <v>19.399999999999999</v>
      </c>
      <c r="Y5" s="4">
        <f t="shared" si="4"/>
        <v>7.8</v>
      </c>
      <c r="Z5">
        <v>0</v>
      </c>
    </row>
    <row r="6" spans="1:26" x14ac:dyDescent="0.3">
      <c r="A6" s="1" t="str">
        <f>'Damian Lillard'!A6</f>
        <v>vs OLD</v>
      </c>
      <c r="B6">
        <v>15</v>
      </c>
      <c r="C6">
        <v>5</v>
      </c>
      <c r="D6">
        <v>2</v>
      </c>
      <c r="E6">
        <v>0</v>
      </c>
      <c r="F6">
        <v>0</v>
      </c>
      <c r="G6">
        <v>1</v>
      </c>
      <c r="H6">
        <v>5</v>
      </c>
      <c r="I6">
        <v>6</v>
      </c>
      <c r="J6">
        <v>3</v>
      </c>
      <c r="K6">
        <v>3</v>
      </c>
      <c r="L6">
        <v>2</v>
      </c>
      <c r="M6">
        <v>2</v>
      </c>
      <c r="N6">
        <v>0</v>
      </c>
      <c r="O6">
        <v>3</v>
      </c>
      <c r="P6">
        <v>31</v>
      </c>
      <c r="Q6" s="2">
        <f t="shared" si="0"/>
        <v>0.83333333333333337</v>
      </c>
      <c r="R6" s="2">
        <f t="shared" si="1"/>
        <v>1</v>
      </c>
      <c r="S6" s="2">
        <f t="shared" ref="S6:S46" si="5">L6/M6</f>
        <v>1</v>
      </c>
      <c r="T6">
        <v>41</v>
      </c>
      <c r="U6">
        <v>19</v>
      </c>
      <c r="V6">
        <v>0</v>
      </c>
      <c r="W6" s="3">
        <f t="shared" si="2"/>
        <v>16.507097560975605</v>
      </c>
      <c r="X6" s="4">
        <f t="shared" si="3"/>
        <v>23</v>
      </c>
      <c r="Y6" s="4">
        <f t="shared" si="4"/>
        <v>13.5</v>
      </c>
      <c r="Z6">
        <v>0</v>
      </c>
    </row>
    <row r="7" spans="1:26" x14ac:dyDescent="0.3">
      <c r="A7" s="1" t="str">
        <f>'Damian Lillard'!A7</f>
        <v>@ USA</v>
      </c>
      <c r="B7">
        <v>16</v>
      </c>
      <c r="C7">
        <v>4</v>
      </c>
      <c r="D7">
        <v>1</v>
      </c>
      <c r="E7">
        <v>1</v>
      </c>
      <c r="F7">
        <v>1</v>
      </c>
      <c r="G7">
        <v>3</v>
      </c>
      <c r="H7">
        <v>6</v>
      </c>
      <c r="I7">
        <v>10</v>
      </c>
      <c r="J7">
        <v>4</v>
      </c>
      <c r="K7">
        <v>7</v>
      </c>
      <c r="L7">
        <v>0</v>
      </c>
      <c r="M7">
        <v>0</v>
      </c>
      <c r="N7">
        <v>0</v>
      </c>
      <c r="O7">
        <v>0</v>
      </c>
      <c r="P7">
        <v>5</v>
      </c>
      <c r="Q7" s="2">
        <f t="shared" si="0"/>
        <v>0.6</v>
      </c>
      <c r="R7" s="2">
        <f t="shared" si="1"/>
        <v>0.5714285714285714</v>
      </c>
      <c r="S7" s="6" t="s">
        <v>45</v>
      </c>
      <c r="T7">
        <v>33</v>
      </c>
      <c r="U7">
        <v>19</v>
      </c>
      <c r="V7">
        <v>1</v>
      </c>
      <c r="W7" s="3">
        <f t="shared" si="2"/>
        <v>17.897848484848485</v>
      </c>
      <c r="X7" s="4">
        <f t="shared" si="3"/>
        <v>25.3</v>
      </c>
      <c r="Y7" s="4">
        <f t="shared" si="4"/>
        <v>11.999999999999996</v>
      </c>
      <c r="Z7">
        <v>0</v>
      </c>
    </row>
    <row r="8" spans="1:26" x14ac:dyDescent="0.3">
      <c r="A8" s="1" t="str">
        <f>'Damian Lillard'!A8</f>
        <v>vs SPA</v>
      </c>
      <c r="B8">
        <v>18</v>
      </c>
      <c r="C8">
        <v>2</v>
      </c>
      <c r="D8">
        <v>1</v>
      </c>
      <c r="E8">
        <v>0</v>
      </c>
      <c r="F8">
        <v>0</v>
      </c>
      <c r="G8">
        <v>0</v>
      </c>
      <c r="H8">
        <v>7</v>
      </c>
      <c r="I8">
        <v>11</v>
      </c>
      <c r="J8">
        <v>4</v>
      </c>
      <c r="K8">
        <v>7</v>
      </c>
      <c r="L8">
        <v>0</v>
      </c>
      <c r="M8">
        <v>0</v>
      </c>
      <c r="N8">
        <v>0</v>
      </c>
      <c r="O8">
        <v>0</v>
      </c>
      <c r="P8">
        <v>13</v>
      </c>
      <c r="Q8" s="2">
        <f t="shared" si="0"/>
        <v>0.63636363636363635</v>
      </c>
      <c r="R8" s="2">
        <f t="shared" si="1"/>
        <v>0.5714285714285714</v>
      </c>
      <c r="S8" s="6" t="s">
        <v>45</v>
      </c>
      <c r="T8">
        <v>37</v>
      </c>
      <c r="U8">
        <v>20</v>
      </c>
      <c r="V8">
        <v>0</v>
      </c>
      <c r="W8" s="3">
        <f t="shared" si="2"/>
        <v>19.344027027027028</v>
      </c>
      <c r="X8" s="4">
        <f t="shared" si="3"/>
        <v>21.9</v>
      </c>
      <c r="Y8" s="4">
        <f t="shared" si="4"/>
        <v>14.4</v>
      </c>
      <c r="Z8">
        <v>0</v>
      </c>
    </row>
    <row r="9" spans="1:26" x14ac:dyDescent="0.3">
      <c r="A9" s="1" t="str">
        <f>'Damian Lillard'!A9</f>
        <v>@ 6TH</v>
      </c>
      <c r="B9">
        <v>11</v>
      </c>
      <c r="C9">
        <v>4</v>
      </c>
      <c r="D9">
        <v>3</v>
      </c>
      <c r="E9">
        <v>0</v>
      </c>
      <c r="F9">
        <v>0</v>
      </c>
      <c r="G9">
        <v>1</v>
      </c>
      <c r="H9">
        <v>4</v>
      </c>
      <c r="I9">
        <v>10</v>
      </c>
      <c r="J9">
        <v>3</v>
      </c>
      <c r="K9">
        <v>7</v>
      </c>
      <c r="L9">
        <v>0</v>
      </c>
      <c r="M9">
        <v>0</v>
      </c>
      <c r="N9">
        <v>0</v>
      </c>
      <c r="O9">
        <v>4</v>
      </c>
      <c r="P9">
        <v>14</v>
      </c>
      <c r="Q9" s="2">
        <f t="shared" si="0"/>
        <v>0.4</v>
      </c>
      <c r="R9" s="2">
        <f t="shared" si="1"/>
        <v>0.42857142857142855</v>
      </c>
      <c r="S9" s="6" t="s">
        <v>45</v>
      </c>
      <c r="T9">
        <v>38</v>
      </c>
      <c r="U9">
        <v>18</v>
      </c>
      <c r="V9">
        <v>1</v>
      </c>
      <c r="W9" s="3">
        <f t="shared" si="2"/>
        <v>8.0009736842105266</v>
      </c>
      <c r="X9" s="4">
        <f t="shared" si="3"/>
        <v>19.3</v>
      </c>
      <c r="Y9" s="4">
        <f t="shared" si="4"/>
        <v>6.2999999999999989</v>
      </c>
      <c r="Z9">
        <v>0</v>
      </c>
    </row>
    <row r="10" spans="1:26" x14ac:dyDescent="0.3">
      <c r="A10" s="1" t="str">
        <f>'Damian Lillard'!A10</f>
        <v>vs CAN</v>
      </c>
      <c r="B10">
        <v>8</v>
      </c>
      <c r="C10">
        <v>3</v>
      </c>
      <c r="D10">
        <v>4</v>
      </c>
      <c r="E10">
        <v>0</v>
      </c>
      <c r="F10">
        <v>2</v>
      </c>
      <c r="G10">
        <v>0</v>
      </c>
      <c r="H10">
        <v>3</v>
      </c>
      <c r="I10">
        <v>7</v>
      </c>
      <c r="J10">
        <v>2</v>
      </c>
      <c r="K10">
        <v>4</v>
      </c>
      <c r="L10">
        <v>0</v>
      </c>
      <c r="M10">
        <v>0</v>
      </c>
      <c r="N10">
        <v>0</v>
      </c>
      <c r="O10">
        <v>2</v>
      </c>
      <c r="P10">
        <v>-7</v>
      </c>
      <c r="Q10" s="2">
        <f t="shared" si="0"/>
        <v>0.42857142857142855</v>
      </c>
      <c r="R10" s="2">
        <f t="shared" si="1"/>
        <v>0.5</v>
      </c>
      <c r="S10" s="6" t="s">
        <v>45</v>
      </c>
      <c r="T10">
        <v>33</v>
      </c>
      <c r="U10">
        <v>19</v>
      </c>
      <c r="V10">
        <v>0</v>
      </c>
      <c r="W10" s="3">
        <f t="shared" si="2"/>
        <v>13.962393939393939</v>
      </c>
      <c r="X10" s="4">
        <f t="shared" si="3"/>
        <v>23.6</v>
      </c>
      <c r="Y10" s="4">
        <f t="shared" si="4"/>
        <v>9.1999999999999993</v>
      </c>
      <c r="Z10">
        <v>0</v>
      </c>
    </row>
    <row r="11" spans="1:26" x14ac:dyDescent="0.3">
      <c r="A11" s="1" t="str">
        <f>'Damian Lillard'!A11</f>
        <v>@ DNK</v>
      </c>
      <c r="B11">
        <v>24</v>
      </c>
      <c r="C11">
        <v>2</v>
      </c>
      <c r="D11">
        <v>1</v>
      </c>
      <c r="E11">
        <v>1</v>
      </c>
      <c r="F11">
        <v>2</v>
      </c>
      <c r="G11">
        <v>0</v>
      </c>
      <c r="H11">
        <v>8</v>
      </c>
      <c r="I11">
        <v>14</v>
      </c>
      <c r="J11">
        <v>8</v>
      </c>
      <c r="K11">
        <v>12</v>
      </c>
      <c r="L11">
        <v>0</v>
      </c>
      <c r="M11">
        <v>0</v>
      </c>
      <c r="N11">
        <v>0</v>
      </c>
      <c r="O11">
        <v>0</v>
      </c>
      <c r="P11">
        <v>4</v>
      </c>
      <c r="Q11" s="2">
        <f t="shared" si="0"/>
        <v>0.5714285714285714</v>
      </c>
      <c r="R11" s="2">
        <f t="shared" si="1"/>
        <v>0.66666666666666663</v>
      </c>
      <c r="S11" s="6" t="s">
        <v>45</v>
      </c>
      <c r="T11">
        <v>43</v>
      </c>
      <c r="U11">
        <v>27</v>
      </c>
      <c r="V11">
        <v>0</v>
      </c>
      <c r="W11" s="3">
        <f t="shared" si="2"/>
        <v>25.052813953488364</v>
      </c>
      <c r="X11" s="4">
        <f t="shared" si="3"/>
        <v>36.9</v>
      </c>
      <c r="Y11" s="4">
        <f t="shared" si="4"/>
        <v>21.4</v>
      </c>
      <c r="Z11">
        <v>0</v>
      </c>
    </row>
    <row r="12" spans="1:26" x14ac:dyDescent="0.3">
      <c r="A12" s="1" t="str">
        <f>'Damian Lillard'!A12</f>
        <v>vs IMP</v>
      </c>
      <c r="B12">
        <v>10</v>
      </c>
      <c r="C12">
        <v>5</v>
      </c>
      <c r="D12">
        <v>1</v>
      </c>
      <c r="E12">
        <v>0</v>
      </c>
      <c r="F12">
        <v>0</v>
      </c>
      <c r="G12">
        <v>1</v>
      </c>
      <c r="H12">
        <v>5</v>
      </c>
      <c r="I12">
        <v>9</v>
      </c>
      <c r="J12">
        <v>0</v>
      </c>
      <c r="K12">
        <v>2</v>
      </c>
      <c r="L12">
        <v>0</v>
      </c>
      <c r="M12">
        <v>0</v>
      </c>
      <c r="N12">
        <v>1</v>
      </c>
      <c r="O12">
        <v>0</v>
      </c>
      <c r="P12">
        <v>-5</v>
      </c>
      <c r="Q12" s="2">
        <f t="shared" si="0"/>
        <v>0.55555555555555558</v>
      </c>
      <c r="R12" s="2">
        <f t="shared" si="1"/>
        <v>0</v>
      </c>
      <c r="S12" s="6" t="s">
        <v>45</v>
      </c>
      <c r="T12">
        <v>38</v>
      </c>
      <c r="U12">
        <v>12</v>
      </c>
      <c r="V12">
        <v>0</v>
      </c>
      <c r="W12" s="3">
        <f t="shared" si="2"/>
        <v>9.252315789473684</v>
      </c>
      <c r="X12" s="4">
        <f t="shared" si="3"/>
        <v>16.5</v>
      </c>
      <c r="Y12" s="4">
        <f t="shared" si="4"/>
        <v>7.3000000000000007</v>
      </c>
      <c r="Z12">
        <v>0</v>
      </c>
    </row>
    <row r="13" spans="1:26" x14ac:dyDescent="0.3">
      <c r="A13" s="1" t="str">
        <f>'Damian Lillard'!A13</f>
        <v>vs CHI</v>
      </c>
      <c r="B13">
        <v>5</v>
      </c>
      <c r="C13">
        <v>5</v>
      </c>
      <c r="D13">
        <v>3</v>
      </c>
      <c r="E13">
        <v>1</v>
      </c>
      <c r="F13">
        <v>0</v>
      </c>
      <c r="G13">
        <v>0</v>
      </c>
      <c r="H13">
        <v>2</v>
      </c>
      <c r="I13">
        <v>6</v>
      </c>
      <c r="J13">
        <v>1</v>
      </c>
      <c r="K13">
        <v>4</v>
      </c>
      <c r="L13">
        <v>0</v>
      </c>
      <c r="M13">
        <v>0</v>
      </c>
      <c r="N13">
        <v>0</v>
      </c>
      <c r="O13">
        <v>3</v>
      </c>
      <c r="P13">
        <v>15</v>
      </c>
      <c r="Q13" s="2">
        <f t="shared" si="0"/>
        <v>0.33333333333333331</v>
      </c>
      <c r="R13" s="2">
        <f t="shared" si="1"/>
        <v>0.25</v>
      </c>
      <c r="S13" s="6" t="s">
        <v>45</v>
      </c>
      <c r="T13">
        <v>34</v>
      </c>
      <c r="U13">
        <v>13</v>
      </c>
      <c r="V13">
        <v>0</v>
      </c>
      <c r="W13" s="3">
        <f t="shared" si="2"/>
        <v>6.8250294117647057</v>
      </c>
      <c r="X13" s="4">
        <f t="shared" si="3"/>
        <v>18.5</v>
      </c>
      <c r="Y13" s="4">
        <f t="shared" si="4"/>
        <v>4.7</v>
      </c>
      <c r="Z13">
        <v>0</v>
      </c>
    </row>
    <row r="14" spans="1:26" x14ac:dyDescent="0.3">
      <c r="A14" s="1" t="str">
        <f>'Damian Lillard'!A14</f>
        <v>@ DEF</v>
      </c>
      <c r="B14">
        <v>12</v>
      </c>
      <c r="C14">
        <v>1</v>
      </c>
      <c r="D14">
        <v>1</v>
      </c>
      <c r="E14">
        <v>0</v>
      </c>
      <c r="F14">
        <v>1</v>
      </c>
      <c r="G14">
        <v>0</v>
      </c>
      <c r="H14">
        <v>5</v>
      </c>
      <c r="I14">
        <v>12</v>
      </c>
      <c r="J14">
        <v>2</v>
      </c>
      <c r="K14">
        <v>3</v>
      </c>
      <c r="L14">
        <v>0</v>
      </c>
      <c r="M14">
        <v>0</v>
      </c>
      <c r="N14">
        <v>0</v>
      </c>
      <c r="O14">
        <v>1</v>
      </c>
      <c r="P14">
        <v>18</v>
      </c>
      <c r="Q14" s="2">
        <f t="shared" si="0"/>
        <v>0.41666666666666669</v>
      </c>
      <c r="R14" s="2">
        <f t="shared" si="1"/>
        <v>0.66666666666666663</v>
      </c>
      <c r="S14" s="6" t="s">
        <v>45</v>
      </c>
      <c r="T14">
        <v>32</v>
      </c>
      <c r="U14">
        <v>15</v>
      </c>
      <c r="V14">
        <v>0</v>
      </c>
      <c r="W14" s="3">
        <f t="shared" si="2"/>
        <v>10.776281249999998</v>
      </c>
      <c r="X14" s="4">
        <f t="shared" si="3"/>
        <v>17.7</v>
      </c>
      <c r="Y14" s="4">
        <f t="shared" si="4"/>
        <v>7.2000000000000011</v>
      </c>
      <c r="Z14">
        <v>0</v>
      </c>
    </row>
    <row r="15" spans="1:26" x14ac:dyDescent="0.3">
      <c r="A15" s="1" t="str">
        <f>'Damian Lillard'!A15</f>
        <v>vs OCE</v>
      </c>
      <c r="B15">
        <v>9</v>
      </c>
      <c r="C15">
        <v>2</v>
      </c>
      <c r="D15">
        <v>2</v>
      </c>
      <c r="E15">
        <v>0</v>
      </c>
      <c r="F15">
        <v>1</v>
      </c>
      <c r="G15">
        <v>0</v>
      </c>
      <c r="H15">
        <v>4</v>
      </c>
      <c r="I15">
        <v>9</v>
      </c>
      <c r="J15">
        <v>1</v>
      </c>
      <c r="K15">
        <v>3</v>
      </c>
      <c r="L15">
        <v>0</v>
      </c>
      <c r="M15">
        <v>0</v>
      </c>
      <c r="N15">
        <v>0</v>
      </c>
      <c r="O15">
        <v>1</v>
      </c>
      <c r="P15">
        <v>11</v>
      </c>
      <c r="Q15" s="2">
        <f t="shared" si="0"/>
        <v>0.44444444444444442</v>
      </c>
      <c r="R15" s="2">
        <f t="shared" si="1"/>
        <v>0.33333333333333331</v>
      </c>
      <c r="S15" s="6" t="s">
        <v>45</v>
      </c>
      <c r="T15">
        <v>37</v>
      </c>
      <c r="U15">
        <v>15</v>
      </c>
      <c r="V15">
        <v>0</v>
      </c>
      <c r="W15" s="3">
        <f t="shared" si="2"/>
        <v>9.0523783783783802</v>
      </c>
      <c r="X15" s="4">
        <f t="shared" si="3"/>
        <v>17.399999999999999</v>
      </c>
      <c r="Y15" s="4">
        <f t="shared" si="4"/>
        <v>6.8999999999999986</v>
      </c>
      <c r="Z15">
        <v>0</v>
      </c>
    </row>
    <row r="16" spans="1:26" x14ac:dyDescent="0.3">
      <c r="A16" s="1" t="str">
        <f>'Damian Lillard'!A16</f>
        <v>@ FRA</v>
      </c>
      <c r="B16">
        <v>11</v>
      </c>
      <c r="C16">
        <v>3</v>
      </c>
      <c r="D16">
        <v>0</v>
      </c>
      <c r="E16">
        <v>1</v>
      </c>
      <c r="F16">
        <v>3</v>
      </c>
      <c r="G16">
        <v>0</v>
      </c>
      <c r="H16">
        <v>3</v>
      </c>
      <c r="I16">
        <v>4</v>
      </c>
      <c r="J16">
        <v>3</v>
      </c>
      <c r="K16">
        <v>4</v>
      </c>
      <c r="L16">
        <v>2</v>
      </c>
      <c r="M16">
        <v>2</v>
      </c>
      <c r="N16">
        <v>0</v>
      </c>
      <c r="O16">
        <v>0</v>
      </c>
      <c r="P16">
        <v>7</v>
      </c>
      <c r="Q16" s="2">
        <f t="shared" si="0"/>
        <v>0.75</v>
      </c>
      <c r="R16" s="2">
        <f t="shared" si="1"/>
        <v>0.75</v>
      </c>
      <c r="S16" s="2">
        <f t="shared" si="5"/>
        <v>1</v>
      </c>
      <c r="T16">
        <v>33</v>
      </c>
      <c r="U16">
        <v>11</v>
      </c>
      <c r="V16">
        <v>0</v>
      </c>
      <c r="W16" s="3">
        <f t="shared" si="2"/>
        <v>21.591000000000005</v>
      </c>
      <c r="X16" s="4">
        <f t="shared" si="3"/>
        <v>26.6</v>
      </c>
      <c r="Y16" s="4">
        <f t="shared" si="4"/>
        <v>13.999999999999998</v>
      </c>
      <c r="Z16">
        <v>0</v>
      </c>
    </row>
    <row r="17" spans="1:26" x14ac:dyDescent="0.3">
      <c r="A17" s="1" t="str">
        <f>'Damian Lillard'!A17</f>
        <v>VS INJ</v>
      </c>
      <c r="B17">
        <v>8</v>
      </c>
      <c r="C17">
        <v>2</v>
      </c>
      <c r="D17">
        <v>1</v>
      </c>
      <c r="E17">
        <v>0</v>
      </c>
      <c r="F17">
        <v>1</v>
      </c>
      <c r="G17">
        <v>0</v>
      </c>
      <c r="H17">
        <v>2</v>
      </c>
      <c r="I17">
        <v>7</v>
      </c>
      <c r="J17">
        <v>1</v>
      </c>
      <c r="K17">
        <v>5</v>
      </c>
      <c r="L17">
        <v>3</v>
      </c>
      <c r="M17">
        <v>4</v>
      </c>
      <c r="N17">
        <v>1</v>
      </c>
      <c r="O17">
        <v>2</v>
      </c>
      <c r="P17">
        <v>2</v>
      </c>
      <c r="Q17" s="2">
        <f t="shared" si="0"/>
        <v>0.2857142857142857</v>
      </c>
      <c r="R17" s="2">
        <f t="shared" si="1"/>
        <v>0.2</v>
      </c>
      <c r="S17" s="2">
        <f t="shared" si="5"/>
        <v>0.75</v>
      </c>
      <c r="T17">
        <v>44</v>
      </c>
      <c r="U17">
        <v>11</v>
      </c>
      <c r="V17">
        <v>0</v>
      </c>
      <c r="W17" s="3">
        <f t="shared" si="2"/>
        <v>5.8225909090909092</v>
      </c>
      <c r="X17" s="4">
        <f t="shared" si="3"/>
        <v>14.9</v>
      </c>
      <c r="Y17" s="4">
        <f t="shared" si="4"/>
        <v>5.4000000000000012</v>
      </c>
      <c r="Z17">
        <v>0</v>
      </c>
    </row>
    <row r="18" spans="1:26" x14ac:dyDescent="0.3">
      <c r="A18" s="1" t="str">
        <f>'Damian Lillard'!A18</f>
        <v>@ EUR</v>
      </c>
      <c r="B18">
        <v>13</v>
      </c>
      <c r="C18">
        <v>3</v>
      </c>
      <c r="D18">
        <v>4</v>
      </c>
      <c r="E18">
        <v>0</v>
      </c>
      <c r="F18">
        <v>4</v>
      </c>
      <c r="G18">
        <v>1</v>
      </c>
      <c r="H18">
        <v>5</v>
      </c>
      <c r="I18">
        <v>12</v>
      </c>
      <c r="J18">
        <v>3</v>
      </c>
      <c r="K18">
        <v>7</v>
      </c>
      <c r="L18">
        <v>0</v>
      </c>
      <c r="M18">
        <v>0</v>
      </c>
      <c r="N18">
        <v>0</v>
      </c>
      <c r="O18">
        <v>1</v>
      </c>
      <c r="P18">
        <v>-9</v>
      </c>
      <c r="Q18" s="2">
        <f t="shared" si="0"/>
        <v>0.41666666666666669</v>
      </c>
      <c r="R18" s="2">
        <f t="shared" si="1"/>
        <v>0.42857142857142855</v>
      </c>
      <c r="S18" s="6" t="s">
        <v>45</v>
      </c>
      <c r="T18">
        <v>34</v>
      </c>
      <c r="U18">
        <v>24</v>
      </c>
      <c r="V18">
        <v>0</v>
      </c>
      <c r="W18" s="3">
        <f t="shared" si="2"/>
        <v>18.75991176470588</v>
      </c>
      <c r="X18" s="4">
        <f t="shared" si="3"/>
        <v>33.6</v>
      </c>
      <c r="Y18" s="4">
        <f t="shared" si="4"/>
        <v>12.9</v>
      </c>
      <c r="Z18">
        <v>0</v>
      </c>
    </row>
    <row r="19" spans="1:26" x14ac:dyDescent="0.3">
      <c r="A19" s="1" t="str">
        <f>'Damian Lillard'!A19</f>
        <v>@ RKS</v>
      </c>
      <c r="B19">
        <v>11</v>
      </c>
      <c r="C19">
        <v>4</v>
      </c>
      <c r="D19">
        <v>0</v>
      </c>
      <c r="E19">
        <v>0</v>
      </c>
      <c r="F19">
        <v>1</v>
      </c>
      <c r="G19">
        <v>2</v>
      </c>
      <c r="H19">
        <v>5</v>
      </c>
      <c r="I19">
        <v>10</v>
      </c>
      <c r="J19">
        <v>1</v>
      </c>
      <c r="K19">
        <v>3</v>
      </c>
      <c r="L19">
        <v>0</v>
      </c>
      <c r="M19">
        <v>0</v>
      </c>
      <c r="N19">
        <v>2</v>
      </c>
      <c r="O19">
        <v>1</v>
      </c>
      <c r="P19">
        <v>-17</v>
      </c>
      <c r="Q19" s="2">
        <f t="shared" si="0"/>
        <v>0.5</v>
      </c>
      <c r="R19" s="2">
        <f t="shared" si="1"/>
        <v>0.33333333333333331</v>
      </c>
      <c r="S19" s="6" t="s">
        <v>45</v>
      </c>
      <c r="T19">
        <v>30</v>
      </c>
      <c r="U19">
        <v>11</v>
      </c>
      <c r="V19">
        <v>0</v>
      </c>
      <c r="W19" s="3">
        <f t="shared" si="2"/>
        <v>10.735999999999999</v>
      </c>
      <c r="X19" s="4">
        <f t="shared" si="3"/>
        <v>16.8</v>
      </c>
      <c r="Y19" s="4">
        <f t="shared" si="4"/>
        <v>6.6</v>
      </c>
      <c r="Z19">
        <v>0</v>
      </c>
    </row>
    <row r="20" spans="1:26" x14ac:dyDescent="0.3">
      <c r="A20" s="1">
        <f>'Damian Lillard'!A20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'Damian Lillard'!A21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'Damian Lillard'!A22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'Damian Lillard'!A23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'Damian Lillard'!A24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'Damian Lillard'!A25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'Damian Lillard'!A26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'Damian Lillard'!A27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'Damian Lillard'!A28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'Damian Lillard'!A29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'Damian Lillard'!A30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'Damian Lillard'!A31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'Damian Lillard'!A32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'Damian Lillard'!A33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'Damian Lillard'!A34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'Damian Lillard'!A35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'Damian Lillard'!A36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'Damian Lillard'!A37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'Damian Lillard'!A38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'Damian Lillard'!A39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'Damian Lillard'!A40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'Damian Lillard'!A41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'Damian Lillard'!A42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'Damian Lillard'!A43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'Damian Lillard'!A44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'Damian Lillard'!A45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'Damian Lillard'!A46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12.222222222222221</v>
      </c>
      <c r="C47" s="4">
        <f t="shared" ref="C47:P47" si="6">AVERAGE(C2:C46)</f>
        <v>3.2222222222222223</v>
      </c>
      <c r="D47" s="4">
        <f t="shared" si="6"/>
        <v>1.8333333333333333</v>
      </c>
      <c r="E47" s="4">
        <f t="shared" si="6"/>
        <v>0.27777777777777779</v>
      </c>
      <c r="F47" s="4">
        <f t="shared" si="6"/>
        <v>1.1111111111111112</v>
      </c>
      <c r="G47" s="4">
        <f t="shared" si="6"/>
        <v>0.55555555555555558</v>
      </c>
      <c r="H47" s="4">
        <f t="shared" si="6"/>
        <v>4.5555555555555554</v>
      </c>
      <c r="I47" s="4">
        <f t="shared" si="6"/>
        <v>9.4444444444444446</v>
      </c>
      <c r="J47" s="4">
        <f t="shared" si="6"/>
        <v>2.7222222222222223</v>
      </c>
      <c r="K47" s="4">
        <f t="shared" si="6"/>
        <v>5.6111111111111107</v>
      </c>
      <c r="L47" s="4">
        <f t="shared" si="6"/>
        <v>0.3888888888888889</v>
      </c>
      <c r="M47" s="4">
        <f t="shared" si="6"/>
        <v>0.44444444444444442</v>
      </c>
      <c r="N47" s="4">
        <f t="shared" si="6"/>
        <v>0.27777777777777779</v>
      </c>
      <c r="O47" s="4">
        <f t="shared" si="6"/>
        <v>1.2777777777777777</v>
      </c>
      <c r="P47" s="4">
        <f t="shared" si="6"/>
        <v>0.66666666666666663</v>
      </c>
      <c r="Q47" s="2">
        <f>SUM(H2:H46)/SUM(I2:I46)</f>
        <v>0.4823529411764706</v>
      </c>
      <c r="R47" s="2">
        <f>SUM(J2:J46)/SUM(K2:K46)</f>
        <v>0.48514851485148514</v>
      </c>
      <c r="S47" s="2">
        <f>SUM(L2:L46)/SUM(M2:M46)</f>
        <v>0.875</v>
      </c>
      <c r="T47" s="4">
        <f t="shared" ref="T47:V47" si="7">AVERAGE(T2:T46)</f>
        <v>36.666666666666664</v>
      </c>
      <c r="U47" s="4">
        <f t="shared" si="7"/>
        <v>16.944444444444443</v>
      </c>
      <c r="V47" s="4">
        <f t="shared" si="7"/>
        <v>0.1111111111111111</v>
      </c>
      <c r="W47" s="3">
        <f>((H49*85.91) +(F49*53.897)+(J49*51.757)+(L49*46.845)+(E49*39.19)+(N49*39.19)+(D49*34.677)+((C49-N49)*14.707)-(O49*17.174)-((M49-L49)*20.091)-((I49-H49)*39.19)-(G49*53.897))/T49</f>
        <v>13.484086363636365</v>
      </c>
      <c r="X47" s="4">
        <f t="shared" ref="X47" si="8">B47+(C47*1.2)+(D47*1.5)+(E47*3)+(F47*3)-G47</f>
        <v>22.449999999999996</v>
      </c>
      <c r="Y47" s="4">
        <f t="shared" ref="Y47" si="9">B47+0.4*H47-0.7*I47-0.4*(M47-L47)+0.7*N47+0.3*(C47-N47)+F47+D47*0.7+0.7*E47-0.4*O47-G47</f>
        <v>10.011111111111111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220</v>
      </c>
      <c r="C49">
        <f t="shared" ref="C49:P49" si="10">SUM(C2:C46)</f>
        <v>58</v>
      </c>
      <c r="D49">
        <f t="shared" si="10"/>
        <v>33</v>
      </c>
      <c r="E49">
        <f t="shared" si="10"/>
        <v>5</v>
      </c>
      <c r="F49">
        <f t="shared" si="10"/>
        <v>20</v>
      </c>
      <c r="G49">
        <f t="shared" si="10"/>
        <v>10</v>
      </c>
      <c r="H49">
        <f t="shared" si="10"/>
        <v>82</v>
      </c>
      <c r="I49">
        <f t="shared" si="10"/>
        <v>170</v>
      </c>
      <c r="J49">
        <f t="shared" si="10"/>
        <v>49</v>
      </c>
      <c r="K49">
        <f t="shared" si="10"/>
        <v>101</v>
      </c>
      <c r="L49">
        <f t="shared" si="10"/>
        <v>7</v>
      </c>
      <c r="M49">
        <f t="shared" si="10"/>
        <v>8</v>
      </c>
      <c r="N49">
        <f t="shared" si="10"/>
        <v>5</v>
      </c>
      <c r="O49">
        <f t="shared" si="10"/>
        <v>23</v>
      </c>
      <c r="P49">
        <f t="shared" si="10"/>
        <v>12</v>
      </c>
      <c r="T49">
        <f>SUM(T2:T46)</f>
        <v>660</v>
      </c>
      <c r="U49">
        <f>SUM(U2:U46)</f>
        <v>305</v>
      </c>
      <c r="V49">
        <f>SUM(V2:V46)</f>
        <v>2</v>
      </c>
      <c r="X49" s="4">
        <f>SUM(X2:X46)</f>
        <v>404.1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D2F3-062D-4516-A234-355E5E7467CF}">
  <dimension ref="A1:Z56"/>
  <sheetViews>
    <sheetView topLeftCell="A25"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'Damian Lillard'!A2</f>
        <v>@ INJ</v>
      </c>
      <c r="B2">
        <v>9</v>
      </c>
      <c r="C2">
        <v>5</v>
      </c>
      <c r="D2">
        <v>1</v>
      </c>
      <c r="E2">
        <v>1</v>
      </c>
      <c r="F2">
        <v>1</v>
      </c>
      <c r="G2">
        <v>0</v>
      </c>
      <c r="H2">
        <v>3</v>
      </c>
      <c r="I2">
        <v>7</v>
      </c>
      <c r="J2">
        <v>3</v>
      </c>
      <c r="K2">
        <v>6</v>
      </c>
      <c r="L2">
        <v>0</v>
      </c>
      <c r="M2">
        <v>0</v>
      </c>
      <c r="N2">
        <v>1</v>
      </c>
      <c r="O2">
        <v>0</v>
      </c>
      <c r="P2">
        <v>-10</v>
      </c>
      <c r="Q2" s="2">
        <f t="shared" ref="Q2:Q46" si="0">H2/I2</f>
        <v>0.42857142857142855</v>
      </c>
      <c r="R2" s="2">
        <f t="shared" ref="R2:R46" si="1">J2/K2</f>
        <v>0.5</v>
      </c>
      <c r="S2" s="6" t="s">
        <v>45</v>
      </c>
      <c r="T2">
        <v>29</v>
      </c>
      <c r="U2">
        <v>11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16.62148275862069</v>
      </c>
      <c r="X2" s="4">
        <f t="shared" ref="X2:X46" si="3">B2+(C2*1.2)+(D2*1.5)+(E2*3)+(F2*3)-G2</f>
        <v>22.5</v>
      </c>
      <c r="Y2" s="4">
        <f t="shared" ref="Y2:Y46" si="4">B2+0.4*H2-0.7*I2-0.4*(M2-L2)+0.7*N2+0.3*(C2-N2)+F2+D2*0.7+0.7*E2-0.4*O2-G2</f>
        <v>9.5999999999999979</v>
      </c>
      <c r="Z2">
        <v>0</v>
      </c>
    </row>
    <row r="3" spans="1:26" x14ac:dyDescent="0.3">
      <c r="A3" s="1" t="str">
        <f>'Damian Lillard'!A3</f>
        <v>vs EUR</v>
      </c>
      <c r="B3">
        <v>14</v>
      </c>
      <c r="C3">
        <v>3</v>
      </c>
      <c r="D3">
        <v>5</v>
      </c>
      <c r="E3">
        <v>1</v>
      </c>
      <c r="F3">
        <v>1</v>
      </c>
      <c r="G3">
        <v>1</v>
      </c>
      <c r="H3">
        <v>6</v>
      </c>
      <c r="I3">
        <v>10</v>
      </c>
      <c r="J3">
        <v>2</v>
      </c>
      <c r="K3">
        <v>5</v>
      </c>
      <c r="L3">
        <v>0</v>
      </c>
      <c r="M3">
        <v>0</v>
      </c>
      <c r="N3">
        <v>0</v>
      </c>
      <c r="O3">
        <v>0</v>
      </c>
      <c r="P3">
        <v>-14</v>
      </c>
      <c r="Q3" s="2">
        <f t="shared" si="0"/>
        <v>0.6</v>
      </c>
      <c r="R3" s="2">
        <f t="shared" si="1"/>
        <v>0.4</v>
      </c>
      <c r="S3" s="6" t="s">
        <v>45</v>
      </c>
      <c r="T3">
        <v>34</v>
      </c>
      <c r="U3">
        <v>26</v>
      </c>
      <c r="V3">
        <v>0</v>
      </c>
      <c r="W3" s="3">
        <f t="shared" si="2"/>
        <v>21.144411764705886</v>
      </c>
      <c r="X3" s="4">
        <f t="shared" si="3"/>
        <v>30.1</v>
      </c>
      <c r="Y3" s="4">
        <f t="shared" si="4"/>
        <v>14.499999999999998</v>
      </c>
      <c r="Z3">
        <v>0</v>
      </c>
    </row>
    <row r="4" spans="1:26" x14ac:dyDescent="0.3">
      <c r="A4" s="1" t="str">
        <f>'Damian Lillard'!A4</f>
        <v>vs RKS</v>
      </c>
      <c r="B4">
        <v>6</v>
      </c>
      <c r="C4">
        <v>5</v>
      </c>
      <c r="D4">
        <v>4</v>
      </c>
      <c r="E4">
        <v>0</v>
      </c>
      <c r="F4">
        <v>0</v>
      </c>
      <c r="G4">
        <v>0</v>
      </c>
      <c r="H4">
        <v>2</v>
      </c>
      <c r="I4">
        <v>5</v>
      </c>
      <c r="J4">
        <v>2</v>
      </c>
      <c r="K4">
        <v>3</v>
      </c>
      <c r="L4">
        <v>0</v>
      </c>
      <c r="M4">
        <v>0</v>
      </c>
      <c r="N4">
        <v>0</v>
      </c>
      <c r="O4">
        <v>1</v>
      </c>
      <c r="P4">
        <v>-21</v>
      </c>
      <c r="Q4" s="2">
        <f t="shared" si="0"/>
        <v>0.4</v>
      </c>
      <c r="R4" s="2">
        <f t="shared" si="1"/>
        <v>0.66666666666666663</v>
      </c>
      <c r="S4" s="6" t="s">
        <v>45</v>
      </c>
      <c r="T4">
        <v>36</v>
      </c>
      <c r="U4">
        <v>16</v>
      </c>
      <c r="V4">
        <v>0</v>
      </c>
      <c r="W4" s="3">
        <f t="shared" si="2"/>
        <v>9.8009166666666676</v>
      </c>
      <c r="X4" s="4">
        <f t="shared" si="3"/>
        <v>18</v>
      </c>
      <c r="Y4" s="4">
        <f t="shared" si="4"/>
        <v>7.1999999999999993</v>
      </c>
      <c r="Z4">
        <v>0</v>
      </c>
    </row>
    <row r="5" spans="1:26" x14ac:dyDescent="0.3">
      <c r="A5" s="1" t="str">
        <f>'Damian Lillard'!A5</f>
        <v>@ AFR</v>
      </c>
      <c r="B5">
        <v>8</v>
      </c>
      <c r="C5">
        <v>7</v>
      </c>
      <c r="D5">
        <v>2</v>
      </c>
      <c r="E5">
        <v>0</v>
      </c>
      <c r="F5">
        <v>1</v>
      </c>
      <c r="G5">
        <v>1</v>
      </c>
      <c r="H5">
        <v>3</v>
      </c>
      <c r="I5">
        <v>6</v>
      </c>
      <c r="J5">
        <v>2</v>
      </c>
      <c r="K5">
        <v>5</v>
      </c>
      <c r="L5">
        <v>0</v>
      </c>
      <c r="M5">
        <v>0</v>
      </c>
      <c r="N5">
        <v>0</v>
      </c>
      <c r="O5">
        <v>2</v>
      </c>
      <c r="P5">
        <v>-33</v>
      </c>
      <c r="Q5" s="2">
        <f t="shared" si="0"/>
        <v>0.5</v>
      </c>
      <c r="R5" s="2">
        <f t="shared" si="1"/>
        <v>0.4</v>
      </c>
      <c r="S5" s="6" t="s">
        <v>45</v>
      </c>
      <c r="T5">
        <v>31</v>
      </c>
      <c r="U5">
        <v>12</v>
      </c>
      <c r="V5">
        <v>0</v>
      </c>
      <c r="W5" s="3">
        <f t="shared" si="2"/>
        <v>12.310612903225808</v>
      </c>
      <c r="X5" s="4">
        <f t="shared" si="3"/>
        <v>21.4</v>
      </c>
      <c r="Y5" s="4">
        <f t="shared" si="4"/>
        <v>7.6999999999999993</v>
      </c>
      <c r="Z5">
        <v>0</v>
      </c>
    </row>
    <row r="6" spans="1:26" x14ac:dyDescent="0.3">
      <c r="A6" s="1" t="str">
        <f>'Damian Lillard'!A6</f>
        <v>vs OLD</v>
      </c>
      <c r="B6">
        <v>6</v>
      </c>
      <c r="C6">
        <v>5</v>
      </c>
      <c r="D6">
        <v>3</v>
      </c>
      <c r="E6">
        <v>1</v>
      </c>
      <c r="F6">
        <v>1</v>
      </c>
      <c r="G6">
        <v>1</v>
      </c>
      <c r="H6">
        <v>2</v>
      </c>
      <c r="I6">
        <v>8</v>
      </c>
      <c r="J6">
        <v>2</v>
      </c>
      <c r="K6">
        <v>5</v>
      </c>
      <c r="L6">
        <v>0</v>
      </c>
      <c r="M6">
        <v>0</v>
      </c>
      <c r="N6">
        <v>1</v>
      </c>
      <c r="O6">
        <v>0</v>
      </c>
      <c r="P6">
        <v>20</v>
      </c>
      <c r="Q6" s="2">
        <f t="shared" si="0"/>
        <v>0.25</v>
      </c>
      <c r="R6" s="2">
        <f t="shared" si="1"/>
        <v>0.4</v>
      </c>
      <c r="S6" s="6" t="s">
        <v>45</v>
      </c>
      <c r="T6">
        <v>35</v>
      </c>
      <c r="U6">
        <v>14</v>
      </c>
      <c r="V6">
        <v>0</v>
      </c>
      <c r="W6" s="3">
        <f t="shared" si="2"/>
        <v>8.0409428571428592</v>
      </c>
      <c r="X6" s="4">
        <f t="shared" si="3"/>
        <v>21.5</v>
      </c>
      <c r="Y6" s="4">
        <f t="shared" si="4"/>
        <v>5.8999999999999995</v>
      </c>
      <c r="Z6">
        <v>0</v>
      </c>
    </row>
    <row r="7" spans="1:26" x14ac:dyDescent="0.3">
      <c r="A7" s="1" t="str">
        <f>'Damian Lillard'!A7</f>
        <v>@ USA</v>
      </c>
      <c r="B7">
        <v>11</v>
      </c>
      <c r="C7">
        <v>5</v>
      </c>
      <c r="D7">
        <v>2</v>
      </c>
      <c r="E7">
        <v>0</v>
      </c>
      <c r="F7">
        <v>1</v>
      </c>
      <c r="G7">
        <v>1</v>
      </c>
      <c r="H7">
        <v>4</v>
      </c>
      <c r="I7">
        <v>7</v>
      </c>
      <c r="J7">
        <v>1</v>
      </c>
      <c r="K7">
        <v>3</v>
      </c>
      <c r="L7">
        <v>2</v>
      </c>
      <c r="M7">
        <v>2</v>
      </c>
      <c r="N7">
        <v>0</v>
      </c>
      <c r="O7">
        <v>3</v>
      </c>
      <c r="P7">
        <v>2</v>
      </c>
      <c r="Q7" s="2">
        <f t="shared" si="0"/>
        <v>0.5714285714285714</v>
      </c>
      <c r="R7" s="2">
        <f t="shared" si="1"/>
        <v>0.33333333333333331</v>
      </c>
      <c r="S7" s="2">
        <f t="shared" ref="S7:S46" si="5">L7/M7</f>
        <v>1</v>
      </c>
      <c r="T7">
        <v>25</v>
      </c>
      <c r="U7">
        <v>17</v>
      </c>
      <c r="V7">
        <v>0</v>
      </c>
      <c r="W7" s="3">
        <f t="shared" si="2"/>
        <v>18.515359999999998</v>
      </c>
      <c r="X7" s="4">
        <f t="shared" si="3"/>
        <v>22</v>
      </c>
      <c r="Y7" s="4">
        <f t="shared" si="4"/>
        <v>9.3999999999999986</v>
      </c>
      <c r="Z7">
        <v>0</v>
      </c>
    </row>
    <row r="8" spans="1:26" x14ac:dyDescent="0.3">
      <c r="A8" s="1" t="str">
        <f>'Damian Lillard'!A8</f>
        <v>vs SPA</v>
      </c>
      <c r="B8">
        <v>18</v>
      </c>
      <c r="C8">
        <v>1</v>
      </c>
      <c r="D8">
        <v>1</v>
      </c>
      <c r="E8">
        <v>0</v>
      </c>
      <c r="F8">
        <v>1</v>
      </c>
      <c r="G8">
        <v>0</v>
      </c>
      <c r="H8">
        <v>7</v>
      </c>
      <c r="I8">
        <v>9</v>
      </c>
      <c r="J8">
        <v>4</v>
      </c>
      <c r="K8">
        <v>6</v>
      </c>
      <c r="L8">
        <v>0</v>
      </c>
      <c r="M8">
        <v>0</v>
      </c>
      <c r="N8">
        <v>0</v>
      </c>
      <c r="O8">
        <v>1</v>
      </c>
      <c r="P8">
        <v>19</v>
      </c>
      <c r="Q8" s="2">
        <f t="shared" si="0"/>
        <v>0.77777777777777779</v>
      </c>
      <c r="R8" s="2">
        <f t="shared" si="1"/>
        <v>0.66666666666666663</v>
      </c>
      <c r="S8" s="6" t="s">
        <v>45</v>
      </c>
      <c r="T8">
        <v>30</v>
      </c>
      <c r="U8">
        <v>21</v>
      </c>
      <c r="V8">
        <v>0</v>
      </c>
      <c r="W8" s="3">
        <f t="shared" si="2"/>
        <v>27.204166666666669</v>
      </c>
      <c r="X8" s="4">
        <f t="shared" si="3"/>
        <v>23.7</v>
      </c>
      <c r="Y8" s="4">
        <f t="shared" si="4"/>
        <v>16.100000000000001</v>
      </c>
      <c r="Z8">
        <v>0</v>
      </c>
    </row>
    <row r="9" spans="1:26" x14ac:dyDescent="0.3">
      <c r="A9" s="1" t="str">
        <f>'Damian Lillard'!A9</f>
        <v>@ 6TH</v>
      </c>
      <c r="B9">
        <v>18</v>
      </c>
      <c r="C9">
        <v>1</v>
      </c>
      <c r="D9">
        <v>0</v>
      </c>
      <c r="E9">
        <v>0</v>
      </c>
      <c r="F9">
        <v>0</v>
      </c>
      <c r="G9">
        <v>0</v>
      </c>
      <c r="H9">
        <v>6</v>
      </c>
      <c r="I9">
        <v>8</v>
      </c>
      <c r="J9">
        <v>4</v>
      </c>
      <c r="K9">
        <v>6</v>
      </c>
      <c r="L9">
        <v>2</v>
      </c>
      <c r="M9">
        <v>2</v>
      </c>
      <c r="N9">
        <v>0</v>
      </c>
      <c r="O9">
        <v>0</v>
      </c>
      <c r="P9">
        <v>-1</v>
      </c>
      <c r="Q9" s="2">
        <f t="shared" si="0"/>
        <v>0.75</v>
      </c>
      <c r="R9" s="2">
        <f t="shared" si="1"/>
        <v>0.66666666666666663</v>
      </c>
      <c r="S9" s="2">
        <f t="shared" si="5"/>
        <v>1</v>
      </c>
      <c r="T9">
        <v>28</v>
      </c>
      <c r="U9">
        <v>18</v>
      </c>
      <c r="V9">
        <v>0</v>
      </c>
      <c r="W9" s="3">
        <f t="shared" si="2"/>
        <v>26.875178571428574</v>
      </c>
      <c r="X9" s="4">
        <f t="shared" si="3"/>
        <v>19.2</v>
      </c>
      <c r="Y9" s="4">
        <f t="shared" si="4"/>
        <v>15.1</v>
      </c>
      <c r="Z9">
        <v>0</v>
      </c>
    </row>
    <row r="10" spans="1:26" x14ac:dyDescent="0.3">
      <c r="A10" s="1" t="str">
        <f>'Damian Lillard'!A10</f>
        <v>vs CAN</v>
      </c>
      <c r="B10">
        <v>8</v>
      </c>
      <c r="C10">
        <v>7</v>
      </c>
      <c r="D10">
        <v>1</v>
      </c>
      <c r="E10">
        <v>0</v>
      </c>
      <c r="F10">
        <v>0</v>
      </c>
      <c r="G10">
        <v>1</v>
      </c>
      <c r="H10">
        <v>3</v>
      </c>
      <c r="I10">
        <v>6</v>
      </c>
      <c r="J10">
        <v>2</v>
      </c>
      <c r="K10">
        <v>4</v>
      </c>
      <c r="L10">
        <v>0</v>
      </c>
      <c r="M10">
        <v>0</v>
      </c>
      <c r="N10">
        <v>1</v>
      </c>
      <c r="O10">
        <v>4</v>
      </c>
      <c r="P10">
        <v>-12</v>
      </c>
      <c r="Q10" s="2">
        <f t="shared" si="0"/>
        <v>0.5</v>
      </c>
      <c r="R10" s="2">
        <f t="shared" si="1"/>
        <v>0.5</v>
      </c>
      <c r="S10" s="6" t="s">
        <v>45</v>
      </c>
      <c r="T10">
        <v>32</v>
      </c>
      <c r="U10">
        <v>11</v>
      </c>
      <c r="V10">
        <v>0</v>
      </c>
      <c r="W10" s="3">
        <f t="shared" si="2"/>
        <v>8.8496875000000017</v>
      </c>
      <c r="X10" s="4">
        <f t="shared" si="3"/>
        <v>16.899999999999999</v>
      </c>
      <c r="Y10" s="4">
        <f t="shared" si="4"/>
        <v>5.6</v>
      </c>
      <c r="Z10">
        <v>0</v>
      </c>
    </row>
    <row r="11" spans="1:26" x14ac:dyDescent="0.3">
      <c r="A11" s="1" t="str">
        <f>'Damian Lillard'!A11</f>
        <v>@ DNK</v>
      </c>
      <c r="B11">
        <v>10</v>
      </c>
      <c r="C11">
        <v>8</v>
      </c>
      <c r="D11">
        <v>2</v>
      </c>
      <c r="E11">
        <v>0</v>
      </c>
      <c r="F11">
        <v>1</v>
      </c>
      <c r="G11">
        <v>0</v>
      </c>
      <c r="H11">
        <v>4</v>
      </c>
      <c r="I11">
        <v>8</v>
      </c>
      <c r="J11">
        <v>2</v>
      </c>
      <c r="K11">
        <v>4</v>
      </c>
      <c r="L11">
        <v>0</v>
      </c>
      <c r="M11">
        <v>0</v>
      </c>
      <c r="N11">
        <v>0</v>
      </c>
      <c r="O11">
        <v>3</v>
      </c>
      <c r="P11">
        <v>4</v>
      </c>
      <c r="Q11" s="2">
        <f t="shared" si="0"/>
        <v>0.5</v>
      </c>
      <c r="R11" s="2">
        <f t="shared" si="1"/>
        <v>0.5</v>
      </c>
      <c r="S11" s="6" t="s">
        <v>45</v>
      </c>
      <c r="T11">
        <v>40</v>
      </c>
      <c r="U11">
        <v>15</v>
      </c>
      <c r="V11">
        <v>0</v>
      </c>
      <c r="W11" s="3">
        <f t="shared" si="2"/>
        <v>11.994474999999998</v>
      </c>
      <c r="X11" s="4">
        <f t="shared" si="3"/>
        <v>25.6</v>
      </c>
      <c r="Y11" s="4">
        <f t="shared" si="4"/>
        <v>9.6000000000000014</v>
      </c>
      <c r="Z11">
        <v>0</v>
      </c>
    </row>
    <row r="12" spans="1:26" x14ac:dyDescent="0.3">
      <c r="A12" s="1" t="str">
        <f>'Damian Lillard'!A12</f>
        <v>vs IMP</v>
      </c>
      <c r="B12">
        <v>3</v>
      </c>
      <c r="C12">
        <v>5</v>
      </c>
      <c r="D12">
        <v>3</v>
      </c>
      <c r="E12">
        <v>1</v>
      </c>
      <c r="F12">
        <v>1</v>
      </c>
      <c r="G12">
        <v>0</v>
      </c>
      <c r="H12">
        <v>1</v>
      </c>
      <c r="I12">
        <v>4</v>
      </c>
      <c r="J12">
        <v>1</v>
      </c>
      <c r="K12">
        <v>3</v>
      </c>
      <c r="L12">
        <v>0</v>
      </c>
      <c r="M12">
        <v>0</v>
      </c>
      <c r="N12">
        <v>2</v>
      </c>
      <c r="O12">
        <v>1</v>
      </c>
      <c r="P12">
        <v>-11</v>
      </c>
      <c r="Q12" s="2">
        <f t="shared" si="0"/>
        <v>0.25</v>
      </c>
      <c r="R12" s="2">
        <f t="shared" si="1"/>
        <v>0.33333333333333331</v>
      </c>
      <c r="S12" s="6" t="s">
        <v>45</v>
      </c>
      <c r="T12">
        <v>32</v>
      </c>
      <c r="U12">
        <v>10</v>
      </c>
      <c r="V12">
        <v>0</v>
      </c>
      <c r="W12" s="3">
        <f t="shared" si="2"/>
        <v>10.079437500000001</v>
      </c>
      <c r="X12" s="4">
        <f t="shared" si="3"/>
        <v>19.5</v>
      </c>
      <c r="Y12" s="4">
        <f t="shared" si="4"/>
        <v>6.3</v>
      </c>
      <c r="Z12">
        <v>0</v>
      </c>
    </row>
    <row r="13" spans="1:26" x14ac:dyDescent="0.3">
      <c r="A13" s="1" t="str">
        <f>'Damian Lillard'!A13</f>
        <v>vs CHI</v>
      </c>
      <c r="B13">
        <v>7</v>
      </c>
      <c r="C13">
        <v>6</v>
      </c>
      <c r="D13">
        <v>0</v>
      </c>
      <c r="E13">
        <v>1</v>
      </c>
      <c r="F13">
        <v>1</v>
      </c>
      <c r="G13">
        <v>0</v>
      </c>
      <c r="H13">
        <v>3</v>
      </c>
      <c r="I13">
        <v>8</v>
      </c>
      <c r="J13">
        <v>1</v>
      </c>
      <c r="K13">
        <v>4</v>
      </c>
      <c r="L13">
        <v>0</v>
      </c>
      <c r="M13">
        <v>0</v>
      </c>
      <c r="N13">
        <v>0</v>
      </c>
      <c r="O13">
        <v>0</v>
      </c>
      <c r="P13">
        <v>17</v>
      </c>
      <c r="Q13" s="2">
        <f t="shared" si="0"/>
        <v>0.375</v>
      </c>
      <c r="R13" s="2">
        <f t="shared" si="1"/>
        <v>0.25</v>
      </c>
      <c r="S13" s="6" t="s">
        <v>45</v>
      </c>
      <c r="T13">
        <v>34</v>
      </c>
      <c r="U13">
        <v>7</v>
      </c>
      <c r="V13">
        <v>0</v>
      </c>
      <c r="W13" s="3">
        <f t="shared" si="2"/>
        <v>8.6725294117647067</v>
      </c>
      <c r="X13" s="4">
        <f t="shared" si="3"/>
        <v>20.2</v>
      </c>
      <c r="Y13" s="4">
        <f t="shared" si="4"/>
        <v>6.1</v>
      </c>
      <c r="Z13">
        <v>0</v>
      </c>
    </row>
    <row r="14" spans="1:26" x14ac:dyDescent="0.3">
      <c r="A14" s="1" t="str">
        <f>'Damian Lillard'!A14</f>
        <v>@ DEF</v>
      </c>
      <c r="B14">
        <v>8</v>
      </c>
      <c r="C14">
        <v>10</v>
      </c>
      <c r="D14">
        <v>2</v>
      </c>
      <c r="E14">
        <v>0</v>
      </c>
      <c r="F14">
        <v>1</v>
      </c>
      <c r="G14">
        <v>1</v>
      </c>
      <c r="H14">
        <v>3</v>
      </c>
      <c r="I14">
        <v>10</v>
      </c>
      <c r="J14">
        <v>2</v>
      </c>
      <c r="K14">
        <v>6</v>
      </c>
      <c r="L14">
        <v>0</v>
      </c>
      <c r="M14">
        <v>0</v>
      </c>
      <c r="N14">
        <v>1</v>
      </c>
      <c r="O14">
        <v>20</v>
      </c>
      <c r="P14">
        <v>14</v>
      </c>
      <c r="Q14" s="2">
        <f t="shared" si="0"/>
        <v>0.3</v>
      </c>
      <c r="R14" s="2">
        <f t="shared" si="1"/>
        <v>0.33333333333333331</v>
      </c>
      <c r="S14" s="6" t="s">
        <v>45</v>
      </c>
      <c r="T14">
        <v>30</v>
      </c>
      <c r="U14">
        <v>14</v>
      </c>
      <c r="V14">
        <v>0</v>
      </c>
      <c r="W14" s="3">
        <f t="shared" si="2"/>
        <v>-0.52196666666666658</v>
      </c>
      <c r="X14" s="4">
        <f t="shared" si="3"/>
        <v>25</v>
      </c>
      <c r="Y14" s="4">
        <f t="shared" si="4"/>
        <v>-1</v>
      </c>
      <c r="Z14">
        <v>0</v>
      </c>
    </row>
    <row r="15" spans="1:26" x14ac:dyDescent="0.3">
      <c r="A15" s="1" t="str">
        <f>'Damian Lillard'!A15</f>
        <v>vs OCE</v>
      </c>
      <c r="B15">
        <v>9</v>
      </c>
      <c r="C15">
        <v>4</v>
      </c>
      <c r="D15">
        <v>1</v>
      </c>
      <c r="E15">
        <v>1</v>
      </c>
      <c r="F15">
        <v>0</v>
      </c>
      <c r="G15">
        <v>2</v>
      </c>
      <c r="H15">
        <v>3</v>
      </c>
      <c r="I15">
        <v>8</v>
      </c>
      <c r="J15">
        <v>2</v>
      </c>
      <c r="K15">
        <v>7</v>
      </c>
      <c r="L15">
        <v>1</v>
      </c>
      <c r="M15">
        <v>1</v>
      </c>
      <c r="N15">
        <v>0</v>
      </c>
      <c r="O15">
        <v>5</v>
      </c>
      <c r="P15">
        <v>8</v>
      </c>
      <c r="Q15" s="2">
        <f t="shared" si="0"/>
        <v>0.375</v>
      </c>
      <c r="R15" s="2">
        <f t="shared" si="1"/>
        <v>0.2857142857142857</v>
      </c>
      <c r="S15" s="2">
        <f t="shared" si="5"/>
        <v>1</v>
      </c>
      <c r="T15">
        <v>28</v>
      </c>
      <c r="U15">
        <v>12</v>
      </c>
      <c r="V15">
        <v>0</v>
      </c>
      <c r="W15" s="3">
        <f t="shared" si="2"/>
        <v>5.3989285714285762</v>
      </c>
      <c r="X15" s="4">
        <f t="shared" si="3"/>
        <v>16.3</v>
      </c>
      <c r="Y15" s="4">
        <f t="shared" si="4"/>
        <v>3.2</v>
      </c>
      <c r="Z15">
        <v>0</v>
      </c>
    </row>
    <row r="16" spans="1:26" x14ac:dyDescent="0.3">
      <c r="A16" s="1" t="str">
        <f>'Damian Lillard'!A16</f>
        <v>@ FRA</v>
      </c>
      <c r="B16">
        <v>2</v>
      </c>
      <c r="C16">
        <v>5</v>
      </c>
      <c r="D16">
        <v>1</v>
      </c>
      <c r="E16">
        <v>1</v>
      </c>
      <c r="F16">
        <v>0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-3</v>
      </c>
      <c r="Q16" s="2">
        <f t="shared" si="0"/>
        <v>1</v>
      </c>
      <c r="R16" s="6" t="s">
        <v>45</v>
      </c>
      <c r="S16" s="6" t="s">
        <v>45</v>
      </c>
      <c r="T16">
        <v>33</v>
      </c>
      <c r="U16">
        <v>5</v>
      </c>
      <c r="V16">
        <v>0</v>
      </c>
      <c r="W16" s="3">
        <f t="shared" si="2"/>
        <v>4.9163939393939389</v>
      </c>
      <c r="X16" s="4">
        <f t="shared" si="3"/>
        <v>11.5</v>
      </c>
      <c r="Y16" s="4">
        <f t="shared" si="4"/>
        <v>3.2</v>
      </c>
      <c r="Z16">
        <v>0</v>
      </c>
    </row>
    <row r="17" spans="1:26" x14ac:dyDescent="0.3">
      <c r="A17" s="1" t="str">
        <f>'Damian Lillard'!A17</f>
        <v>VS INJ</v>
      </c>
      <c r="B17">
        <v>5</v>
      </c>
      <c r="C17">
        <v>3</v>
      </c>
      <c r="D17">
        <v>1</v>
      </c>
      <c r="E17">
        <v>1</v>
      </c>
      <c r="F17">
        <v>1</v>
      </c>
      <c r="G17">
        <v>2</v>
      </c>
      <c r="H17">
        <v>2</v>
      </c>
      <c r="I17">
        <v>9</v>
      </c>
      <c r="J17">
        <v>1</v>
      </c>
      <c r="K17">
        <v>4</v>
      </c>
      <c r="L17">
        <v>0</v>
      </c>
      <c r="M17">
        <v>0</v>
      </c>
      <c r="N17">
        <v>0</v>
      </c>
      <c r="O17">
        <v>2</v>
      </c>
      <c r="P17">
        <v>-8</v>
      </c>
      <c r="Q17" s="2">
        <f t="shared" si="0"/>
        <v>0.22222222222222221</v>
      </c>
      <c r="R17" s="2">
        <f t="shared" si="1"/>
        <v>0.25</v>
      </c>
      <c r="S17" s="6" t="s">
        <v>45</v>
      </c>
      <c r="T17">
        <v>41</v>
      </c>
      <c r="U17">
        <v>8</v>
      </c>
      <c r="V17">
        <v>0</v>
      </c>
      <c r="W17" s="3">
        <f t="shared" si="2"/>
        <v>-0.51243902439024402</v>
      </c>
      <c r="X17" s="4">
        <f t="shared" si="3"/>
        <v>14.100000000000001</v>
      </c>
      <c r="Y17" s="4">
        <f t="shared" si="4"/>
        <v>0</v>
      </c>
      <c r="Z17">
        <v>0</v>
      </c>
    </row>
    <row r="18" spans="1:26" x14ac:dyDescent="0.3">
      <c r="A18" s="1" t="str">
        <f>'Damian Lillard'!A18</f>
        <v>@ EUR</v>
      </c>
      <c r="B18">
        <v>6</v>
      </c>
      <c r="C18">
        <v>2</v>
      </c>
      <c r="D18">
        <v>2</v>
      </c>
      <c r="E18">
        <v>1</v>
      </c>
      <c r="F18">
        <v>0</v>
      </c>
      <c r="G18">
        <v>1</v>
      </c>
      <c r="H18">
        <v>2</v>
      </c>
      <c r="I18">
        <v>8</v>
      </c>
      <c r="J18">
        <v>2</v>
      </c>
      <c r="K18">
        <v>7</v>
      </c>
      <c r="L18">
        <v>0</v>
      </c>
      <c r="M18">
        <v>0</v>
      </c>
      <c r="N18">
        <v>0</v>
      </c>
      <c r="O18">
        <v>0</v>
      </c>
      <c r="P18">
        <v>-10</v>
      </c>
      <c r="Q18" s="2">
        <f t="shared" si="0"/>
        <v>0.25</v>
      </c>
      <c r="R18" s="2">
        <f t="shared" si="1"/>
        <v>0.2857142857142857</v>
      </c>
      <c r="S18" s="6" t="s">
        <v>45</v>
      </c>
      <c r="T18">
        <v>31</v>
      </c>
      <c r="U18">
        <v>12</v>
      </c>
      <c r="V18">
        <v>0</v>
      </c>
      <c r="W18" s="3">
        <f t="shared" si="2"/>
        <v>4.0082258064516125</v>
      </c>
      <c r="X18" s="4">
        <f t="shared" si="3"/>
        <v>13.4</v>
      </c>
      <c r="Y18" s="4">
        <f t="shared" si="4"/>
        <v>2.9000000000000004</v>
      </c>
      <c r="Z18">
        <v>0</v>
      </c>
    </row>
    <row r="19" spans="1:26" x14ac:dyDescent="0.3">
      <c r="A19" s="1" t="str">
        <f>'Damian Lillard'!A19</f>
        <v>@ RKS</v>
      </c>
      <c r="B19">
        <v>7</v>
      </c>
      <c r="C19">
        <v>4</v>
      </c>
      <c r="D19">
        <v>0</v>
      </c>
      <c r="E19">
        <v>0</v>
      </c>
      <c r="F19">
        <v>0</v>
      </c>
      <c r="G19">
        <v>1</v>
      </c>
      <c r="H19">
        <v>3</v>
      </c>
      <c r="I19">
        <v>5</v>
      </c>
      <c r="J19">
        <v>1</v>
      </c>
      <c r="K19">
        <v>3</v>
      </c>
      <c r="L19">
        <v>0</v>
      </c>
      <c r="M19">
        <v>0</v>
      </c>
      <c r="N19">
        <v>0</v>
      </c>
      <c r="O19">
        <v>0</v>
      </c>
      <c r="P19">
        <v>-20</v>
      </c>
      <c r="Q19" s="2">
        <f t="shared" si="0"/>
        <v>0.6</v>
      </c>
      <c r="R19" s="2">
        <f t="shared" si="1"/>
        <v>0.33333333333333331</v>
      </c>
      <c r="S19" s="6" t="s">
        <v>45</v>
      </c>
      <c r="T19">
        <v>34</v>
      </c>
      <c r="U19">
        <v>7</v>
      </c>
      <c r="V19">
        <v>0</v>
      </c>
      <c r="W19" s="3">
        <f t="shared" si="2"/>
        <v>6.9422941176470605</v>
      </c>
      <c r="X19" s="4">
        <f t="shared" si="3"/>
        <v>10.8</v>
      </c>
      <c r="Y19" s="4">
        <f t="shared" si="4"/>
        <v>4.8999999999999995</v>
      </c>
      <c r="Z19">
        <v>0</v>
      </c>
    </row>
    <row r="20" spans="1:26" x14ac:dyDescent="0.3">
      <c r="A20" s="1">
        <f>'Damian Lillard'!A20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'Damian Lillard'!A21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'Damian Lillard'!A22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'Damian Lillard'!A23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'Damian Lillard'!A24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'Damian Lillard'!A25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'Damian Lillard'!A26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'Damian Lillard'!A27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'Damian Lillard'!A28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'Damian Lillard'!A29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'Damian Lillard'!A30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'Damian Lillard'!A31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'Damian Lillard'!A32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'Damian Lillard'!A33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'Damian Lillard'!A34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'Damian Lillard'!A35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'Damian Lillard'!A36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'Damian Lillard'!A37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'Damian Lillard'!A38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'Damian Lillard'!A39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'Damian Lillard'!A40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'Damian Lillard'!A41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'Damian Lillard'!A42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'Damian Lillard'!A43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'Damian Lillard'!A44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'Damian Lillard'!A45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'Damian Lillard'!A46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8.6111111111111107</v>
      </c>
      <c r="C47" s="4">
        <f t="shared" ref="C47:P47" si="6">AVERAGE(C2:C46)</f>
        <v>4.7777777777777777</v>
      </c>
      <c r="D47" s="4">
        <f t="shared" si="6"/>
        <v>1.7222222222222223</v>
      </c>
      <c r="E47" s="4">
        <f t="shared" si="6"/>
        <v>0.5</v>
      </c>
      <c r="F47" s="4">
        <f t="shared" si="6"/>
        <v>0.61111111111111116</v>
      </c>
      <c r="G47" s="4">
        <f t="shared" si="6"/>
        <v>0.72222222222222221</v>
      </c>
      <c r="H47" s="4">
        <f t="shared" si="6"/>
        <v>3.2222222222222223</v>
      </c>
      <c r="I47" s="4">
        <f t="shared" si="6"/>
        <v>7.0555555555555554</v>
      </c>
      <c r="J47" s="4">
        <f t="shared" si="6"/>
        <v>1.8888888888888888</v>
      </c>
      <c r="K47" s="4">
        <f t="shared" si="6"/>
        <v>4.5</v>
      </c>
      <c r="L47" s="4">
        <f t="shared" si="6"/>
        <v>0.27777777777777779</v>
      </c>
      <c r="M47" s="4">
        <f t="shared" si="6"/>
        <v>0.27777777777777779</v>
      </c>
      <c r="N47" s="4">
        <f t="shared" si="6"/>
        <v>0.33333333333333331</v>
      </c>
      <c r="O47" s="4">
        <f t="shared" si="6"/>
        <v>2.3888888888888888</v>
      </c>
      <c r="P47" s="4">
        <f t="shared" si="6"/>
        <v>-3.2777777777777777</v>
      </c>
      <c r="Q47" s="2">
        <f>SUM(H2:H46)/SUM(I2:I46)</f>
        <v>0.45669291338582679</v>
      </c>
      <c r="R47" s="2">
        <f>SUM(J2:J46)/SUM(K2:K46)</f>
        <v>0.41975308641975306</v>
      </c>
      <c r="S47" s="2">
        <f>SUM(L2:L46)/SUM(M2:M46)</f>
        <v>1</v>
      </c>
      <c r="T47" s="4">
        <f t="shared" ref="T47:V47" si="7">AVERAGE(T2:T46)</f>
        <v>32.388888888888886</v>
      </c>
      <c r="U47" s="4">
        <f t="shared" si="7"/>
        <v>13.111111111111111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10.74743396226415</v>
      </c>
      <c r="X47" s="4">
        <f t="shared" ref="X47" si="8">B47+(C47*1.2)+(D47*1.5)+(E47*3)+(F47*3)-G47</f>
        <v>19.538888888888888</v>
      </c>
      <c r="Y47" s="4">
        <f t="shared" ref="Y47" si="9">B47+0.4*H47-0.7*I47-0.4*(M47-L47)+0.7*N47+0.3*(C47-N47)+F47+D47*0.7+0.7*E47-0.4*O47-G47</f>
        <v>7.0166666666666666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155</v>
      </c>
      <c r="C49">
        <f t="shared" ref="C49:P49" si="10">SUM(C2:C46)</f>
        <v>86</v>
      </c>
      <c r="D49">
        <f t="shared" si="10"/>
        <v>31</v>
      </c>
      <c r="E49">
        <f t="shared" si="10"/>
        <v>9</v>
      </c>
      <c r="F49">
        <f t="shared" si="10"/>
        <v>11</v>
      </c>
      <c r="G49">
        <f t="shared" si="10"/>
        <v>13</v>
      </c>
      <c r="H49">
        <f t="shared" si="10"/>
        <v>58</v>
      </c>
      <c r="I49">
        <f t="shared" si="10"/>
        <v>127</v>
      </c>
      <c r="J49">
        <f t="shared" si="10"/>
        <v>34</v>
      </c>
      <c r="K49">
        <f t="shared" si="10"/>
        <v>81</v>
      </c>
      <c r="L49">
        <f t="shared" si="10"/>
        <v>5</v>
      </c>
      <c r="M49">
        <f t="shared" si="10"/>
        <v>5</v>
      </c>
      <c r="N49">
        <f t="shared" si="10"/>
        <v>6</v>
      </c>
      <c r="O49">
        <f t="shared" si="10"/>
        <v>43</v>
      </c>
      <c r="P49">
        <f t="shared" si="10"/>
        <v>-59</v>
      </c>
      <c r="T49">
        <f>SUM(T2:T46)</f>
        <v>583</v>
      </c>
      <c r="U49">
        <f>SUM(U2:U46)</f>
        <v>236</v>
      </c>
      <c r="V49">
        <f>SUM(V2:V46)</f>
        <v>0</v>
      </c>
      <c r="X49" s="4">
        <f>SUM(X2:X46)</f>
        <v>351.7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4F6B-0742-498E-9E1B-6BD81C14DC5A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'Damian Lillard'!A2</f>
        <v>@ INJ</v>
      </c>
      <c r="B2">
        <v>9</v>
      </c>
      <c r="C2">
        <v>13</v>
      </c>
      <c r="D2">
        <v>2</v>
      </c>
      <c r="E2">
        <v>2</v>
      </c>
      <c r="F2">
        <v>0</v>
      </c>
      <c r="G2">
        <v>0</v>
      </c>
      <c r="H2">
        <v>3</v>
      </c>
      <c r="I2">
        <v>5</v>
      </c>
      <c r="J2">
        <v>1</v>
      </c>
      <c r="K2">
        <v>2</v>
      </c>
      <c r="L2">
        <v>2</v>
      </c>
      <c r="M2">
        <v>2</v>
      </c>
      <c r="N2">
        <v>5</v>
      </c>
      <c r="O2">
        <v>4</v>
      </c>
      <c r="P2">
        <v>-16</v>
      </c>
      <c r="Q2" s="2">
        <f t="shared" ref="Q2:Q46" si="0">H2/I2</f>
        <v>0.6</v>
      </c>
      <c r="R2" s="2">
        <f t="shared" ref="R2:R46" si="1">J2/K2</f>
        <v>0.5</v>
      </c>
      <c r="S2" s="2">
        <f>L2/M2</f>
        <v>1</v>
      </c>
      <c r="T2">
        <v>42</v>
      </c>
      <c r="U2">
        <v>14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17.081928571428573</v>
      </c>
      <c r="X2" s="4">
        <f t="shared" ref="X2:X46" si="3">B2+(C2*1.2)+(D2*1.5)+(E2*3)+(F2*3)-G2</f>
        <v>33.6</v>
      </c>
      <c r="Y2" s="4">
        <f t="shared" ref="Y2:Y46" si="4">B2+0.4*H2-0.7*I2-0.4*(M2-L2)+0.7*N2+0.3*(C2-N2)+F2+D2*0.7+0.7*E2-0.4*O2-G2</f>
        <v>13.8</v>
      </c>
      <c r="Z2">
        <v>0</v>
      </c>
    </row>
    <row r="3" spans="1:26" x14ac:dyDescent="0.3">
      <c r="A3" s="1" t="str">
        <f>'Damian Lillard'!A3</f>
        <v>vs EUR</v>
      </c>
      <c r="B3">
        <v>17</v>
      </c>
      <c r="C3">
        <v>13</v>
      </c>
      <c r="D3">
        <v>2</v>
      </c>
      <c r="E3">
        <v>0</v>
      </c>
      <c r="F3">
        <v>1</v>
      </c>
      <c r="G3">
        <v>0</v>
      </c>
      <c r="H3">
        <v>7</v>
      </c>
      <c r="I3">
        <v>12</v>
      </c>
      <c r="J3">
        <v>1</v>
      </c>
      <c r="K3">
        <v>3</v>
      </c>
      <c r="L3">
        <v>2</v>
      </c>
      <c r="M3">
        <v>2</v>
      </c>
      <c r="N3">
        <v>6</v>
      </c>
      <c r="O3">
        <v>5</v>
      </c>
      <c r="P3">
        <v>-9</v>
      </c>
      <c r="Q3" s="2">
        <f t="shared" si="0"/>
        <v>0.58333333333333337</v>
      </c>
      <c r="R3" s="2">
        <f t="shared" si="1"/>
        <v>0.33333333333333331</v>
      </c>
      <c r="S3" s="2">
        <f>L3/M3</f>
        <v>1</v>
      </c>
      <c r="T3">
        <v>42</v>
      </c>
      <c r="U3">
        <v>23</v>
      </c>
      <c r="V3">
        <v>4</v>
      </c>
      <c r="W3" s="3">
        <f t="shared" si="2"/>
        <v>22.05564285714285</v>
      </c>
      <c r="X3" s="4">
        <f t="shared" si="3"/>
        <v>38.6</v>
      </c>
      <c r="Y3" s="4">
        <f t="shared" si="4"/>
        <v>18.100000000000001</v>
      </c>
      <c r="Z3">
        <v>0</v>
      </c>
    </row>
    <row r="4" spans="1:26" x14ac:dyDescent="0.3">
      <c r="A4" s="1" t="str">
        <f>'Damian Lillard'!A4</f>
        <v>vs RKS</v>
      </c>
      <c r="B4">
        <v>7</v>
      </c>
      <c r="C4">
        <v>6</v>
      </c>
      <c r="D4">
        <v>2</v>
      </c>
      <c r="E4">
        <v>2</v>
      </c>
      <c r="F4">
        <v>1</v>
      </c>
      <c r="G4">
        <v>0</v>
      </c>
      <c r="H4">
        <v>3</v>
      </c>
      <c r="I4">
        <v>7</v>
      </c>
      <c r="J4">
        <v>1</v>
      </c>
      <c r="K4">
        <v>4</v>
      </c>
      <c r="L4">
        <v>0</v>
      </c>
      <c r="M4">
        <v>0</v>
      </c>
      <c r="N4">
        <v>1</v>
      </c>
      <c r="O4">
        <v>5</v>
      </c>
      <c r="P4">
        <v>-21</v>
      </c>
      <c r="Q4" s="2">
        <f t="shared" si="0"/>
        <v>0.42857142857142855</v>
      </c>
      <c r="R4" s="2">
        <f t="shared" si="1"/>
        <v>0.25</v>
      </c>
      <c r="S4" s="6" t="s">
        <v>45</v>
      </c>
      <c r="T4">
        <v>37</v>
      </c>
      <c r="U4">
        <v>13</v>
      </c>
      <c r="V4">
        <v>2</v>
      </c>
      <c r="W4" s="3">
        <f t="shared" si="2"/>
        <v>10.303054054054053</v>
      </c>
      <c r="X4" s="4">
        <f t="shared" si="3"/>
        <v>26.2</v>
      </c>
      <c r="Y4" s="4">
        <f t="shared" si="4"/>
        <v>7.3000000000000007</v>
      </c>
      <c r="Z4">
        <v>0</v>
      </c>
    </row>
    <row r="5" spans="1:26" x14ac:dyDescent="0.3">
      <c r="A5" s="1" t="str">
        <f>'Damian Lillard'!A5</f>
        <v>@ AFR</v>
      </c>
      <c r="B5">
        <v>12</v>
      </c>
      <c r="C5">
        <v>8</v>
      </c>
      <c r="D5">
        <v>0</v>
      </c>
      <c r="E5">
        <v>0</v>
      </c>
      <c r="F5">
        <v>0</v>
      </c>
      <c r="G5">
        <v>0</v>
      </c>
      <c r="H5">
        <v>3</v>
      </c>
      <c r="I5">
        <v>4</v>
      </c>
      <c r="J5">
        <v>0</v>
      </c>
      <c r="K5">
        <v>0</v>
      </c>
      <c r="L5">
        <v>6</v>
      </c>
      <c r="M5">
        <v>6</v>
      </c>
      <c r="N5">
        <v>4</v>
      </c>
      <c r="O5">
        <v>2</v>
      </c>
      <c r="P5">
        <v>-19</v>
      </c>
      <c r="Q5" s="2">
        <f t="shared" si="0"/>
        <v>0.75</v>
      </c>
      <c r="R5" s="6" t="s">
        <v>45</v>
      </c>
      <c r="S5" s="2">
        <f>L5/M5</f>
        <v>1</v>
      </c>
      <c r="T5">
        <v>36</v>
      </c>
      <c r="U5">
        <v>12</v>
      </c>
      <c r="V5">
        <v>2</v>
      </c>
      <c r="W5" s="3">
        <f t="shared" si="2"/>
        <v>18.912499999999998</v>
      </c>
      <c r="X5" s="4">
        <f t="shared" si="3"/>
        <v>21.6</v>
      </c>
      <c r="Y5" s="4">
        <f t="shared" si="4"/>
        <v>13.599999999999998</v>
      </c>
      <c r="Z5">
        <v>0</v>
      </c>
    </row>
    <row r="6" spans="1:26" x14ac:dyDescent="0.3">
      <c r="A6" s="1" t="str">
        <f>'Damian Lillard'!A6</f>
        <v>vs OLD</v>
      </c>
      <c r="B6">
        <v>17</v>
      </c>
      <c r="C6">
        <v>15</v>
      </c>
      <c r="D6">
        <v>2</v>
      </c>
      <c r="E6">
        <v>2</v>
      </c>
      <c r="F6">
        <v>2</v>
      </c>
      <c r="G6">
        <v>2</v>
      </c>
      <c r="H6">
        <v>7</v>
      </c>
      <c r="I6">
        <v>9</v>
      </c>
      <c r="J6">
        <v>1</v>
      </c>
      <c r="K6">
        <v>1</v>
      </c>
      <c r="L6">
        <v>2</v>
      </c>
      <c r="M6">
        <v>2</v>
      </c>
      <c r="N6">
        <v>6</v>
      </c>
      <c r="O6">
        <v>5</v>
      </c>
      <c r="P6">
        <v>28</v>
      </c>
      <c r="Q6" s="2">
        <f t="shared" si="0"/>
        <v>0.77777777777777779</v>
      </c>
      <c r="R6" s="2">
        <f t="shared" si="1"/>
        <v>1</v>
      </c>
      <c r="S6" s="2">
        <f t="shared" ref="S6:S46" si="5">L6/M6</f>
        <v>1</v>
      </c>
      <c r="T6">
        <v>39</v>
      </c>
      <c r="U6">
        <v>23</v>
      </c>
      <c r="V6">
        <v>0</v>
      </c>
      <c r="W6" s="3">
        <f t="shared" si="2"/>
        <v>28.14882051282051</v>
      </c>
      <c r="X6" s="4">
        <f t="shared" si="3"/>
        <v>48</v>
      </c>
      <c r="Y6" s="4">
        <f t="shared" si="4"/>
        <v>21.199999999999996</v>
      </c>
      <c r="Z6">
        <v>0</v>
      </c>
    </row>
    <row r="7" spans="1:26" x14ac:dyDescent="0.3">
      <c r="A7" s="1" t="str">
        <f>'Damian Lillard'!A7</f>
        <v>@ USA</v>
      </c>
      <c r="B7">
        <v>9</v>
      </c>
      <c r="C7">
        <v>7</v>
      </c>
      <c r="D7">
        <v>4</v>
      </c>
      <c r="E7">
        <v>2</v>
      </c>
      <c r="F7">
        <v>1</v>
      </c>
      <c r="G7">
        <v>1</v>
      </c>
      <c r="H7">
        <v>3</v>
      </c>
      <c r="I7">
        <v>7</v>
      </c>
      <c r="J7">
        <v>1</v>
      </c>
      <c r="K7">
        <v>4</v>
      </c>
      <c r="L7">
        <v>2</v>
      </c>
      <c r="M7">
        <v>2</v>
      </c>
      <c r="N7">
        <v>3</v>
      </c>
      <c r="O7">
        <v>1</v>
      </c>
      <c r="P7">
        <v>-7</v>
      </c>
      <c r="Q7" s="2">
        <f t="shared" si="0"/>
        <v>0.42857142857142855</v>
      </c>
      <c r="R7" s="2">
        <f t="shared" si="1"/>
        <v>0.25</v>
      </c>
      <c r="S7" s="2">
        <f t="shared" si="5"/>
        <v>1</v>
      </c>
      <c r="T7">
        <v>39</v>
      </c>
      <c r="U7">
        <v>19</v>
      </c>
      <c r="V7">
        <v>1</v>
      </c>
      <c r="W7" s="3">
        <f t="shared" si="2"/>
        <v>15.967410256410252</v>
      </c>
      <c r="X7" s="4">
        <f t="shared" si="3"/>
        <v>31.4</v>
      </c>
      <c r="Y7" s="4">
        <f t="shared" si="4"/>
        <v>12.399999999999999</v>
      </c>
      <c r="Z7">
        <v>0</v>
      </c>
    </row>
    <row r="8" spans="1:26" x14ac:dyDescent="0.3">
      <c r="A8" s="1" t="str">
        <f>'Damian Lillard'!A8</f>
        <v>vs SPA</v>
      </c>
      <c r="B8">
        <v>8</v>
      </c>
      <c r="C8">
        <v>7</v>
      </c>
      <c r="D8">
        <v>2</v>
      </c>
      <c r="E8">
        <v>1</v>
      </c>
      <c r="F8">
        <v>1</v>
      </c>
      <c r="G8">
        <v>0</v>
      </c>
      <c r="H8">
        <v>4</v>
      </c>
      <c r="I8">
        <v>8</v>
      </c>
      <c r="J8">
        <v>0</v>
      </c>
      <c r="K8">
        <v>0</v>
      </c>
      <c r="L8">
        <v>0</v>
      </c>
      <c r="M8">
        <v>0</v>
      </c>
      <c r="N8">
        <v>2</v>
      </c>
      <c r="O8">
        <v>1</v>
      </c>
      <c r="P8">
        <v>20</v>
      </c>
      <c r="Q8" s="2">
        <f t="shared" si="0"/>
        <v>0.5</v>
      </c>
      <c r="R8" s="6" t="s">
        <v>45</v>
      </c>
      <c r="S8" s="6" t="s">
        <v>45</v>
      </c>
      <c r="T8">
        <v>40</v>
      </c>
      <c r="U8">
        <v>12</v>
      </c>
      <c r="V8">
        <v>1</v>
      </c>
      <c r="W8" s="3">
        <f t="shared" si="2"/>
        <v>12.10155</v>
      </c>
      <c r="X8" s="4">
        <f t="shared" si="3"/>
        <v>25.4</v>
      </c>
      <c r="Y8" s="4">
        <f t="shared" si="4"/>
        <v>9.6</v>
      </c>
      <c r="Z8">
        <v>0</v>
      </c>
    </row>
    <row r="9" spans="1:26" x14ac:dyDescent="0.3">
      <c r="A9" s="1" t="str">
        <f>'Damian Lillard'!A9</f>
        <v>@ 6TH</v>
      </c>
      <c r="B9">
        <v>12</v>
      </c>
      <c r="C9">
        <v>14</v>
      </c>
      <c r="D9">
        <v>3</v>
      </c>
      <c r="E9">
        <v>1</v>
      </c>
      <c r="F9">
        <v>2</v>
      </c>
      <c r="G9">
        <v>0</v>
      </c>
      <c r="H9">
        <v>5</v>
      </c>
      <c r="I9">
        <v>6</v>
      </c>
      <c r="J9">
        <v>1</v>
      </c>
      <c r="K9">
        <v>2</v>
      </c>
      <c r="L9">
        <v>1</v>
      </c>
      <c r="M9">
        <v>1</v>
      </c>
      <c r="N9">
        <v>2</v>
      </c>
      <c r="O9">
        <v>2</v>
      </c>
      <c r="P9">
        <v>7</v>
      </c>
      <c r="Q9" s="2">
        <f t="shared" si="0"/>
        <v>0.83333333333333337</v>
      </c>
      <c r="R9" s="2">
        <f t="shared" si="1"/>
        <v>0.5</v>
      </c>
      <c r="S9" s="2">
        <f t="shared" si="5"/>
        <v>1</v>
      </c>
      <c r="T9">
        <v>39</v>
      </c>
      <c r="U9">
        <v>21</v>
      </c>
      <c r="V9">
        <v>3</v>
      </c>
      <c r="W9" s="3">
        <f t="shared" si="2"/>
        <v>24.628025641025641</v>
      </c>
      <c r="X9" s="4">
        <f t="shared" si="3"/>
        <v>42.3</v>
      </c>
      <c r="Y9" s="4">
        <f t="shared" si="4"/>
        <v>18.799999999999997</v>
      </c>
      <c r="Z9">
        <v>0</v>
      </c>
    </row>
    <row r="10" spans="1:26" x14ac:dyDescent="0.3">
      <c r="A10" s="1" t="str">
        <f>'Damian Lillard'!A10</f>
        <v>vs CAN</v>
      </c>
      <c r="B10">
        <v>21</v>
      </c>
      <c r="C10">
        <v>12</v>
      </c>
      <c r="D10">
        <v>2</v>
      </c>
      <c r="E10">
        <v>1</v>
      </c>
      <c r="F10">
        <v>0</v>
      </c>
      <c r="G10">
        <v>0</v>
      </c>
      <c r="H10">
        <v>8</v>
      </c>
      <c r="I10">
        <v>11</v>
      </c>
      <c r="J10">
        <v>3</v>
      </c>
      <c r="K10">
        <v>6</v>
      </c>
      <c r="L10">
        <v>2</v>
      </c>
      <c r="M10">
        <v>2</v>
      </c>
      <c r="N10">
        <v>5</v>
      </c>
      <c r="O10">
        <v>4</v>
      </c>
      <c r="P10">
        <v>-8</v>
      </c>
      <c r="Q10" s="2">
        <f t="shared" si="0"/>
        <v>0.72727272727272729</v>
      </c>
      <c r="R10" s="2">
        <f t="shared" si="1"/>
        <v>0.5</v>
      </c>
      <c r="S10" s="2">
        <f t="shared" si="5"/>
        <v>1</v>
      </c>
      <c r="T10">
        <v>38</v>
      </c>
      <c r="U10">
        <v>27</v>
      </c>
      <c r="V10">
        <v>1</v>
      </c>
      <c r="W10" s="3">
        <f t="shared" si="2"/>
        <v>30.45836842105264</v>
      </c>
      <c r="X10" s="4">
        <f t="shared" si="3"/>
        <v>41.4</v>
      </c>
      <c r="Y10" s="4">
        <f t="shared" si="4"/>
        <v>22.599999999999998</v>
      </c>
      <c r="Z10">
        <v>0</v>
      </c>
    </row>
    <row r="11" spans="1:26" x14ac:dyDescent="0.3">
      <c r="A11" s="1" t="str">
        <f>'Damian Lillard'!A11</f>
        <v>@ DNK</v>
      </c>
      <c r="B11">
        <v>13</v>
      </c>
      <c r="C11">
        <v>11</v>
      </c>
      <c r="D11">
        <v>2</v>
      </c>
      <c r="E11">
        <v>1</v>
      </c>
      <c r="F11">
        <v>2</v>
      </c>
      <c r="G11">
        <v>1</v>
      </c>
      <c r="H11">
        <v>5</v>
      </c>
      <c r="I11">
        <v>13</v>
      </c>
      <c r="J11">
        <v>1</v>
      </c>
      <c r="K11">
        <v>6</v>
      </c>
      <c r="L11">
        <v>2</v>
      </c>
      <c r="M11">
        <v>3</v>
      </c>
      <c r="N11">
        <v>5</v>
      </c>
      <c r="O11">
        <v>1</v>
      </c>
      <c r="P11">
        <v>-3</v>
      </c>
      <c r="Q11" s="2">
        <f t="shared" si="0"/>
        <v>0.38461538461538464</v>
      </c>
      <c r="R11" s="2">
        <f t="shared" si="1"/>
        <v>0.16666666666666666</v>
      </c>
      <c r="S11" s="2">
        <f t="shared" si="5"/>
        <v>0.66666666666666663</v>
      </c>
      <c r="T11">
        <v>42</v>
      </c>
      <c r="U11">
        <v>19</v>
      </c>
      <c r="V11">
        <v>1</v>
      </c>
      <c r="W11" s="3">
        <f t="shared" si="2"/>
        <v>15.972500000000004</v>
      </c>
      <c r="X11" s="4">
        <f t="shared" si="3"/>
        <v>37.200000000000003</v>
      </c>
      <c r="Y11" s="4">
        <f t="shared" si="4"/>
        <v>13.5</v>
      </c>
      <c r="Z11">
        <v>0</v>
      </c>
    </row>
    <row r="12" spans="1:26" x14ac:dyDescent="0.3">
      <c r="A12" s="1" t="str">
        <f>'Damian Lillard'!A12</f>
        <v>vs IMP</v>
      </c>
      <c r="B12">
        <v>18</v>
      </c>
      <c r="C12">
        <v>15</v>
      </c>
      <c r="D12">
        <v>2</v>
      </c>
      <c r="E12">
        <v>1</v>
      </c>
      <c r="F12">
        <v>3</v>
      </c>
      <c r="G12">
        <v>0</v>
      </c>
      <c r="H12">
        <v>9</v>
      </c>
      <c r="I12">
        <v>13</v>
      </c>
      <c r="J12">
        <v>0</v>
      </c>
      <c r="K12">
        <v>2</v>
      </c>
      <c r="L12">
        <v>0</v>
      </c>
      <c r="M12">
        <v>0</v>
      </c>
      <c r="N12">
        <v>5</v>
      </c>
      <c r="O12">
        <v>1</v>
      </c>
      <c r="P12">
        <v>-10</v>
      </c>
      <c r="Q12" s="2">
        <f t="shared" si="0"/>
        <v>0.69230769230769229</v>
      </c>
      <c r="R12" s="2">
        <f t="shared" si="1"/>
        <v>0</v>
      </c>
      <c r="S12" s="6" t="s">
        <v>45</v>
      </c>
      <c r="T12">
        <v>42</v>
      </c>
      <c r="U12">
        <v>23</v>
      </c>
      <c r="V12">
        <v>3</v>
      </c>
      <c r="W12" s="3">
        <f t="shared" si="2"/>
        <v>28.869309523809523</v>
      </c>
      <c r="X12" s="4">
        <f t="shared" si="3"/>
        <v>51</v>
      </c>
      <c r="Y12" s="4">
        <f t="shared" si="4"/>
        <v>23.7</v>
      </c>
      <c r="Z12">
        <v>0</v>
      </c>
    </row>
    <row r="13" spans="1:26" x14ac:dyDescent="0.3">
      <c r="A13" s="1" t="str">
        <f>'Damian Lillard'!A13</f>
        <v>vs CHI</v>
      </c>
      <c r="B13">
        <v>5</v>
      </c>
      <c r="C13">
        <v>7</v>
      </c>
      <c r="D13">
        <v>2</v>
      </c>
      <c r="E13">
        <v>2</v>
      </c>
      <c r="F13">
        <v>1</v>
      </c>
      <c r="G13">
        <v>0</v>
      </c>
      <c r="H13">
        <v>2</v>
      </c>
      <c r="I13">
        <v>6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11</v>
      </c>
      <c r="Q13" s="2">
        <f t="shared" si="0"/>
        <v>0.33333333333333331</v>
      </c>
      <c r="R13" s="2">
        <f t="shared" si="1"/>
        <v>1</v>
      </c>
      <c r="S13" s="6" t="s">
        <v>45</v>
      </c>
      <c r="T13">
        <v>39</v>
      </c>
      <c r="U13">
        <v>9</v>
      </c>
      <c r="V13">
        <v>0</v>
      </c>
      <c r="W13" s="3">
        <f t="shared" si="2"/>
        <v>9.7104102564102561</v>
      </c>
      <c r="X13" s="4">
        <f t="shared" si="3"/>
        <v>25.4</v>
      </c>
      <c r="Y13" s="4">
        <f t="shared" si="4"/>
        <v>7.5</v>
      </c>
      <c r="Z13">
        <v>0</v>
      </c>
    </row>
    <row r="14" spans="1:26" x14ac:dyDescent="0.3">
      <c r="A14" s="1" t="str">
        <f>'Damian Lillard'!A14</f>
        <v>@ DEF</v>
      </c>
      <c r="B14">
        <v>11</v>
      </c>
      <c r="C14">
        <v>7</v>
      </c>
      <c r="D14">
        <v>2</v>
      </c>
      <c r="E14">
        <v>5</v>
      </c>
      <c r="F14">
        <v>0</v>
      </c>
      <c r="G14">
        <v>0</v>
      </c>
      <c r="H14">
        <v>5</v>
      </c>
      <c r="I14">
        <v>6</v>
      </c>
      <c r="J14">
        <v>1</v>
      </c>
      <c r="K14">
        <v>1</v>
      </c>
      <c r="L14">
        <v>0</v>
      </c>
      <c r="M14">
        <v>0</v>
      </c>
      <c r="N14">
        <v>2</v>
      </c>
      <c r="O14">
        <v>3</v>
      </c>
      <c r="P14">
        <v>23</v>
      </c>
      <c r="Q14" s="2">
        <f t="shared" si="0"/>
        <v>0.83333333333333337</v>
      </c>
      <c r="R14" s="2">
        <f t="shared" si="1"/>
        <v>1</v>
      </c>
      <c r="S14" s="6" t="s">
        <v>45</v>
      </c>
      <c r="T14">
        <v>37</v>
      </c>
      <c r="U14">
        <v>15</v>
      </c>
      <c r="V14">
        <v>1</v>
      </c>
      <c r="W14" s="3">
        <f t="shared" si="2"/>
        <v>21.832810810810805</v>
      </c>
      <c r="X14" s="4">
        <f t="shared" si="3"/>
        <v>37.4</v>
      </c>
      <c r="Y14" s="4">
        <f t="shared" si="4"/>
        <v>15.400000000000002</v>
      </c>
      <c r="Z14">
        <v>0</v>
      </c>
    </row>
    <row r="15" spans="1:26" x14ac:dyDescent="0.3">
      <c r="A15" s="1" t="str">
        <f>'Damian Lillard'!A15</f>
        <v>vs OCE</v>
      </c>
      <c r="B15">
        <v>10</v>
      </c>
      <c r="C15">
        <v>15</v>
      </c>
      <c r="D15">
        <v>3</v>
      </c>
      <c r="E15">
        <v>3</v>
      </c>
      <c r="F15">
        <v>1</v>
      </c>
      <c r="G15">
        <v>0</v>
      </c>
      <c r="H15">
        <v>2</v>
      </c>
      <c r="I15">
        <v>6</v>
      </c>
      <c r="J15">
        <v>0</v>
      </c>
      <c r="K15">
        <v>1</v>
      </c>
      <c r="L15">
        <v>5</v>
      </c>
      <c r="M15">
        <v>6</v>
      </c>
      <c r="N15">
        <v>5</v>
      </c>
      <c r="O15">
        <v>1</v>
      </c>
      <c r="P15">
        <v>2</v>
      </c>
      <c r="Q15" s="2">
        <f t="shared" si="0"/>
        <v>0.33333333333333331</v>
      </c>
      <c r="R15" s="2">
        <f t="shared" si="1"/>
        <v>0</v>
      </c>
      <c r="S15" s="2">
        <f t="shared" si="5"/>
        <v>0.83333333333333337</v>
      </c>
      <c r="T15">
        <v>40</v>
      </c>
      <c r="U15">
        <v>18</v>
      </c>
      <c r="V15">
        <v>1</v>
      </c>
      <c r="W15" s="3">
        <f t="shared" si="2"/>
        <v>20.763449999999999</v>
      </c>
      <c r="X15" s="4">
        <f t="shared" si="3"/>
        <v>44.5</v>
      </c>
      <c r="Y15" s="4">
        <f t="shared" si="4"/>
        <v>17.5</v>
      </c>
      <c r="Z15">
        <v>0</v>
      </c>
    </row>
    <row r="16" spans="1:26" x14ac:dyDescent="0.3">
      <c r="A16" s="1" t="str">
        <f>'Damian Lillard'!A16</f>
        <v>@ FRA</v>
      </c>
      <c r="B16">
        <v>25</v>
      </c>
      <c r="C16">
        <v>16</v>
      </c>
      <c r="D16">
        <v>0</v>
      </c>
      <c r="E16">
        <v>0</v>
      </c>
      <c r="F16">
        <v>0</v>
      </c>
      <c r="G16">
        <v>0</v>
      </c>
      <c r="H16">
        <v>10</v>
      </c>
      <c r="I16">
        <v>18</v>
      </c>
      <c r="J16">
        <v>3</v>
      </c>
      <c r="K16">
        <v>7</v>
      </c>
      <c r="L16">
        <v>2</v>
      </c>
      <c r="M16">
        <v>3</v>
      </c>
      <c r="N16">
        <v>4</v>
      </c>
      <c r="O16">
        <v>4</v>
      </c>
      <c r="P16">
        <v>13</v>
      </c>
      <c r="Q16" s="2">
        <f t="shared" si="0"/>
        <v>0.55555555555555558</v>
      </c>
      <c r="R16" s="2">
        <f t="shared" si="1"/>
        <v>0.42857142857142855</v>
      </c>
      <c r="S16" s="2">
        <f t="shared" si="5"/>
        <v>0.66666666666666663</v>
      </c>
      <c r="T16">
        <v>40</v>
      </c>
      <c r="U16">
        <v>25</v>
      </c>
      <c r="V16">
        <v>2</v>
      </c>
      <c r="W16" s="3">
        <f t="shared" si="2"/>
        <v>25.97495</v>
      </c>
      <c r="X16" s="4">
        <f t="shared" si="3"/>
        <v>44.2</v>
      </c>
      <c r="Y16" s="4">
        <f t="shared" si="4"/>
        <v>20.799999999999997</v>
      </c>
      <c r="Z16">
        <v>0</v>
      </c>
    </row>
    <row r="17" spans="1:26" x14ac:dyDescent="0.3">
      <c r="A17" s="1" t="str">
        <f>'Damian Lillard'!A17</f>
        <v>VS INJ</v>
      </c>
      <c r="B17">
        <v>23</v>
      </c>
      <c r="C17">
        <v>16</v>
      </c>
      <c r="D17">
        <v>1</v>
      </c>
      <c r="E17">
        <v>1</v>
      </c>
      <c r="F17">
        <v>0</v>
      </c>
      <c r="G17">
        <v>2</v>
      </c>
      <c r="H17">
        <v>10</v>
      </c>
      <c r="I17">
        <v>15</v>
      </c>
      <c r="J17">
        <v>2</v>
      </c>
      <c r="K17">
        <v>5</v>
      </c>
      <c r="L17">
        <v>1</v>
      </c>
      <c r="M17">
        <v>1</v>
      </c>
      <c r="N17">
        <v>5</v>
      </c>
      <c r="O17">
        <v>3</v>
      </c>
      <c r="P17">
        <v>9</v>
      </c>
      <c r="Q17" s="2">
        <f t="shared" si="0"/>
        <v>0.66666666666666663</v>
      </c>
      <c r="R17" s="2">
        <f t="shared" si="1"/>
        <v>0.4</v>
      </c>
      <c r="S17" s="2">
        <f t="shared" si="5"/>
        <v>1</v>
      </c>
      <c r="T17">
        <v>51</v>
      </c>
      <c r="U17">
        <v>26</v>
      </c>
      <c r="V17">
        <v>2</v>
      </c>
      <c r="W17" s="3">
        <f t="shared" si="2"/>
        <v>21.289941176470585</v>
      </c>
      <c r="X17" s="4">
        <f t="shared" si="3"/>
        <v>44.7</v>
      </c>
      <c r="Y17" s="4">
        <f t="shared" si="4"/>
        <v>21.5</v>
      </c>
      <c r="Z17">
        <v>0</v>
      </c>
    </row>
    <row r="18" spans="1:26" x14ac:dyDescent="0.3">
      <c r="A18" s="1" t="str">
        <f>'Damian Lillard'!A18</f>
        <v>@ EUR</v>
      </c>
      <c r="B18">
        <v>5</v>
      </c>
      <c r="C18">
        <v>5</v>
      </c>
      <c r="D18">
        <v>0</v>
      </c>
      <c r="E18">
        <v>1</v>
      </c>
      <c r="F18">
        <v>0</v>
      </c>
      <c r="G18">
        <v>0</v>
      </c>
      <c r="H18">
        <v>2</v>
      </c>
      <c r="I18">
        <v>5</v>
      </c>
      <c r="J18">
        <v>0</v>
      </c>
      <c r="K18">
        <v>2</v>
      </c>
      <c r="L18">
        <v>1</v>
      </c>
      <c r="M18">
        <v>1</v>
      </c>
      <c r="N18">
        <v>0</v>
      </c>
      <c r="O18">
        <v>1</v>
      </c>
      <c r="P18">
        <v>-13</v>
      </c>
      <c r="Q18" s="2">
        <f t="shared" si="0"/>
        <v>0.4</v>
      </c>
      <c r="R18" s="2">
        <f t="shared" si="1"/>
        <v>0</v>
      </c>
      <c r="S18" s="2">
        <f t="shared" si="5"/>
        <v>1</v>
      </c>
      <c r="T18">
        <v>36</v>
      </c>
      <c r="U18">
        <v>5</v>
      </c>
      <c r="V18">
        <v>0</v>
      </c>
      <c r="W18" s="3">
        <f t="shared" si="2"/>
        <v>5.4623888888888894</v>
      </c>
      <c r="X18" s="4">
        <f t="shared" si="3"/>
        <v>14</v>
      </c>
      <c r="Y18" s="4">
        <f t="shared" si="4"/>
        <v>4.0999999999999996</v>
      </c>
      <c r="Z18">
        <v>0</v>
      </c>
    </row>
    <row r="19" spans="1:26" x14ac:dyDescent="0.3">
      <c r="A19" s="1" t="str">
        <f>'Damian Lillard'!A19</f>
        <v>@ RKS</v>
      </c>
      <c r="B19">
        <v>15</v>
      </c>
      <c r="C19">
        <v>9</v>
      </c>
      <c r="D19">
        <v>3</v>
      </c>
      <c r="E19">
        <v>1</v>
      </c>
      <c r="F19">
        <v>0</v>
      </c>
      <c r="G19">
        <v>1</v>
      </c>
      <c r="H19">
        <v>6</v>
      </c>
      <c r="I19">
        <v>9</v>
      </c>
      <c r="J19">
        <v>1</v>
      </c>
      <c r="K19">
        <v>2</v>
      </c>
      <c r="L19">
        <v>2</v>
      </c>
      <c r="M19">
        <v>2</v>
      </c>
      <c r="N19">
        <v>3</v>
      </c>
      <c r="O19">
        <v>3</v>
      </c>
      <c r="P19">
        <v>-13</v>
      </c>
      <c r="Q19" s="2">
        <f t="shared" si="0"/>
        <v>0.66666666666666663</v>
      </c>
      <c r="R19" s="2">
        <f t="shared" si="1"/>
        <v>0.5</v>
      </c>
      <c r="S19" s="2">
        <f t="shared" si="5"/>
        <v>1</v>
      </c>
      <c r="T19">
        <v>37</v>
      </c>
      <c r="U19">
        <v>23</v>
      </c>
      <c r="V19">
        <v>2</v>
      </c>
      <c r="W19" s="3">
        <f t="shared" si="2"/>
        <v>21.268945945945937</v>
      </c>
      <c r="X19" s="4">
        <f t="shared" si="3"/>
        <v>32.299999999999997</v>
      </c>
      <c r="Y19" s="4">
        <f t="shared" si="4"/>
        <v>15.599999999999994</v>
      </c>
      <c r="Z19">
        <v>0</v>
      </c>
    </row>
    <row r="20" spans="1:26" x14ac:dyDescent="0.3">
      <c r="A20" s="1">
        <f>'Damian Lillard'!A20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'Damian Lillard'!A21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'Damian Lillard'!A22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'Damian Lillard'!A23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'Damian Lillard'!A24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'Damian Lillard'!A25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'Damian Lillard'!A26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'Damian Lillard'!A27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'Damian Lillard'!A28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'Damian Lillard'!A29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'Damian Lillard'!A30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'Damian Lillard'!A31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'Damian Lillard'!A32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'Damian Lillard'!A33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'Damian Lillard'!A34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'Damian Lillard'!A35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'Damian Lillard'!A36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'Damian Lillard'!A37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'Damian Lillard'!A38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'Damian Lillard'!A39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'Damian Lillard'!A40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'Damian Lillard'!A41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'Damian Lillard'!A42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'Damian Lillard'!A43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'Damian Lillard'!A44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'Damian Lillard'!A45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'Damian Lillard'!A46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13.166666666666666</v>
      </c>
      <c r="C47" s="4">
        <f t="shared" ref="C47:P47" si="6">AVERAGE(C2:C46)</f>
        <v>10.888888888888889</v>
      </c>
      <c r="D47" s="4">
        <f t="shared" si="6"/>
        <v>1.8888888888888888</v>
      </c>
      <c r="E47" s="4">
        <f t="shared" si="6"/>
        <v>1.4444444444444444</v>
      </c>
      <c r="F47" s="4">
        <f t="shared" si="6"/>
        <v>0.83333333333333337</v>
      </c>
      <c r="G47" s="4">
        <f t="shared" si="6"/>
        <v>0.3888888888888889</v>
      </c>
      <c r="H47" s="4">
        <f t="shared" si="6"/>
        <v>5.2222222222222223</v>
      </c>
      <c r="I47" s="4">
        <f t="shared" si="6"/>
        <v>8.8888888888888893</v>
      </c>
      <c r="J47" s="4">
        <f t="shared" si="6"/>
        <v>1</v>
      </c>
      <c r="K47" s="4">
        <f t="shared" si="6"/>
        <v>2.7222222222222223</v>
      </c>
      <c r="L47" s="4">
        <f t="shared" si="6"/>
        <v>1.6666666666666667</v>
      </c>
      <c r="M47" s="4">
        <f t="shared" si="6"/>
        <v>1.8333333333333333</v>
      </c>
      <c r="N47" s="4">
        <f t="shared" si="6"/>
        <v>3.5555555555555554</v>
      </c>
      <c r="O47" s="4">
        <f t="shared" si="6"/>
        <v>2.6111111111111112</v>
      </c>
      <c r="P47" s="4">
        <f t="shared" si="6"/>
        <v>-0.33333333333333331</v>
      </c>
      <c r="Q47" s="2">
        <f>SUM(H2:H46)/SUM(I2:I46)</f>
        <v>0.58750000000000002</v>
      </c>
      <c r="R47" s="2">
        <f>SUM(J2:J46)/SUM(K2:K46)</f>
        <v>0.36734693877551022</v>
      </c>
      <c r="S47" s="2">
        <f>SUM(L2:L46)/SUM(M2:M46)</f>
        <v>0.90909090909090906</v>
      </c>
      <c r="T47" s="4">
        <f t="shared" ref="T47:V47" si="7">AVERAGE(T2:T46)</f>
        <v>39.777777777777779</v>
      </c>
      <c r="U47" s="4">
        <f t="shared" si="7"/>
        <v>18.166666666666668</v>
      </c>
      <c r="V47" s="4">
        <f t="shared" si="7"/>
        <v>1.4444444444444444</v>
      </c>
      <c r="W47" s="3">
        <f>((H49*85.91) +(F49*53.897)+(J49*51.757)+(L49*46.845)+(E49*39.19)+(N49*39.19)+(D49*34.677)+((C49-N49)*14.707)-(O49*17.174)-((M49-L49)*20.091)-((I49-H49)*39.19)-(G49*53.897))/T49</f>
        <v>19.604948324022345</v>
      </c>
      <c r="X47" s="4">
        <f t="shared" ref="X47" si="8">B47+(C47*1.2)+(D47*1.5)+(E47*3)+(F47*3)-G47</f>
        <v>35.511111111111113</v>
      </c>
      <c r="Y47" s="4">
        <f t="shared" ref="Y47" si="9">B47+0.4*H47-0.7*I47-0.4*(M47-L47)+0.7*N47+0.3*(C47-N47)+F47+D47*0.7+0.7*E47-0.4*O47-G47</f>
        <v>15.388888888888889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237</v>
      </c>
      <c r="C49">
        <f t="shared" ref="C49:P49" si="10">SUM(C2:C46)</f>
        <v>196</v>
      </c>
      <c r="D49">
        <f t="shared" si="10"/>
        <v>34</v>
      </c>
      <c r="E49">
        <f t="shared" si="10"/>
        <v>26</v>
      </c>
      <c r="F49">
        <f t="shared" si="10"/>
        <v>15</v>
      </c>
      <c r="G49">
        <f t="shared" si="10"/>
        <v>7</v>
      </c>
      <c r="H49">
        <f t="shared" si="10"/>
        <v>94</v>
      </c>
      <c r="I49">
        <f t="shared" si="10"/>
        <v>160</v>
      </c>
      <c r="J49">
        <f t="shared" si="10"/>
        <v>18</v>
      </c>
      <c r="K49">
        <f t="shared" si="10"/>
        <v>49</v>
      </c>
      <c r="L49">
        <f t="shared" si="10"/>
        <v>30</v>
      </c>
      <c r="M49">
        <f t="shared" si="10"/>
        <v>33</v>
      </c>
      <c r="N49">
        <f t="shared" si="10"/>
        <v>64</v>
      </c>
      <c r="O49">
        <f t="shared" si="10"/>
        <v>47</v>
      </c>
      <c r="P49">
        <f t="shared" si="10"/>
        <v>-6</v>
      </c>
      <c r="T49">
        <f>SUM(T2:T46)</f>
        <v>716</v>
      </c>
      <c r="U49">
        <f>SUM(U2:U46)</f>
        <v>327</v>
      </c>
      <c r="V49">
        <f>SUM(V2:V46)</f>
        <v>26</v>
      </c>
      <c r="X49" s="4">
        <f>SUM(X2:X46)</f>
        <v>639.19999999999993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F820-8CAE-4BC0-9EA5-C4E2B3D5D1E0}">
  <dimension ref="A1:Z56"/>
  <sheetViews>
    <sheetView topLeftCell="A25" workbookViewId="0">
      <selection activeCell="E50" sqref="E50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'Damian Lillard'!A2</f>
        <v>@ INJ</v>
      </c>
      <c r="B2">
        <v>15</v>
      </c>
      <c r="C2">
        <v>5</v>
      </c>
      <c r="D2">
        <v>5</v>
      </c>
      <c r="E2">
        <v>0</v>
      </c>
      <c r="F2">
        <v>0</v>
      </c>
      <c r="G2">
        <v>0</v>
      </c>
      <c r="H2">
        <v>6</v>
      </c>
      <c r="I2">
        <v>11</v>
      </c>
      <c r="J2">
        <v>2</v>
      </c>
      <c r="K2">
        <v>5</v>
      </c>
      <c r="L2">
        <v>1</v>
      </c>
      <c r="M2">
        <v>1</v>
      </c>
      <c r="N2">
        <v>1</v>
      </c>
      <c r="O2">
        <v>5</v>
      </c>
      <c r="P2">
        <v>-1</v>
      </c>
      <c r="Q2" s="2">
        <f t="shared" ref="Q2:Q46" si="0">H2/I2</f>
        <v>0.54545454545454541</v>
      </c>
      <c r="R2" s="2">
        <f t="shared" ref="R2:R46" si="1">J2/K2</f>
        <v>0.4</v>
      </c>
      <c r="S2" s="2">
        <f>L2/M2</f>
        <v>1</v>
      </c>
      <c r="T2">
        <v>19</v>
      </c>
      <c r="U2">
        <v>28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34.49484210526316</v>
      </c>
      <c r="X2" s="4">
        <f t="shared" ref="X2:X46" si="3">B2+(C2*1.2)+(D2*1.5)+(E2*3)+(F2*3)-G2</f>
        <v>28.5</v>
      </c>
      <c r="Y2" s="4">
        <f t="shared" ref="Y2:Y46" si="4">B2+0.4*H2-0.7*I2-0.4*(M2-L2)+0.7*N2+0.3*(C2-N2)+F2+D2*0.7+0.7*E2-0.4*O2-G2</f>
        <v>13.099999999999998</v>
      </c>
      <c r="Z2">
        <v>0</v>
      </c>
    </row>
    <row r="3" spans="1:26" x14ac:dyDescent="0.3">
      <c r="A3" s="1" t="str">
        <f>'Damian Lillard'!A3</f>
        <v>vs EUR</v>
      </c>
      <c r="B3">
        <v>13</v>
      </c>
      <c r="C3">
        <v>3</v>
      </c>
      <c r="D3">
        <v>9</v>
      </c>
      <c r="E3">
        <v>0</v>
      </c>
      <c r="F3">
        <v>1</v>
      </c>
      <c r="G3">
        <v>1</v>
      </c>
      <c r="H3">
        <v>6</v>
      </c>
      <c r="I3">
        <v>10</v>
      </c>
      <c r="J3">
        <v>1</v>
      </c>
      <c r="K3">
        <v>3</v>
      </c>
      <c r="L3">
        <v>0</v>
      </c>
      <c r="M3">
        <v>0</v>
      </c>
      <c r="N3">
        <v>0</v>
      </c>
      <c r="O3">
        <v>0</v>
      </c>
      <c r="P3">
        <v>9</v>
      </c>
      <c r="Q3" s="2">
        <f t="shared" si="0"/>
        <v>0.6</v>
      </c>
      <c r="R3" s="2">
        <f t="shared" si="1"/>
        <v>0.33333333333333331</v>
      </c>
      <c r="S3" s="6" t="s">
        <v>45</v>
      </c>
      <c r="T3">
        <v>22</v>
      </c>
      <c r="U3">
        <v>36</v>
      </c>
      <c r="V3">
        <v>0</v>
      </c>
      <c r="W3" s="3">
        <f t="shared" si="2"/>
        <v>34.848681818181824</v>
      </c>
      <c r="X3" s="4">
        <f t="shared" si="3"/>
        <v>32.1</v>
      </c>
      <c r="Y3" s="4">
        <f t="shared" si="4"/>
        <v>15.600000000000001</v>
      </c>
      <c r="Z3">
        <v>0</v>
      </c>
    </row>
    <row r="4" spans="1:26" x14ac:dyDescent="0.3">
      <c r="A4" s="1" t="str">
        <f>'Damian Lillard'!A4</f>
        <v>vs RKS</v>
      </c>
      <c r="B4">
        <v>11</v>
      </c>
      <c r="C4">
        <v>3</v>
      </c>
      <c r="D4">
        <v>5</v>
      </c>
      <c r="E4">
        <v>0</v>
      </c>
      <c r="F4">
        <v>0</v>
      </c>
      <c r="G4">
        <v>2</v>
      </c>
      <c r="H4">
        <v>4</v>
      </c>
      <c r="I4">
        <v>10</v>
      </c>
      <c r="J4">
        <v>3</v>
      </c>
      <c r="K4">
        <v>7</v>
      </c>
      <c r="L4">
        <v>0</v>
      </c>
      <c r="M4">
        <v>0</v>
      </c>
      <c r="N4">
        <v>0</v>
      </c>
      <c r="O4">
        <v>0</v>
      </c>
      <c r="P4">
        <v>3</v>
      </c>
      <c r="Q4" s="2">
        <f t="shared" si="0"/>
        <v>0.4</v>
      </c>
      <c r="R4" s="2">
        <f t="shared" si="1"/>
        <v>0.42857142857142855</v>
      </c>
      <c r="S4" s="6" t="s">
        <v>45</v>
      </c>
      <c r="T4">
        <v>14</v>
      </c>
      <c r="U4">
        <v>26</v>
      </c>
      <c r="V4">
        <v>0</v>
      </c>
      <c r="W4" s="3">
        <f t="shared" si="2"/>
        <v>26.67735714285714</v>
      </c>
      <c r="X4" s="4">
        <f t="shared" si="3"/>
        <v>20.100000000000001</v>
      </c>
      <c r="Y4" s="4">
        <f t="shared" si="4"/>
        <v>8</v>
      </c>
      <c r="Z4">
        <v>0</v>
      </c>
    </row>
    <row r="5" spans="1:26" x14ac:dyDescent="0.3">
      <c r="A5" s="1" t="str">
        <f>'Damian Lillard'!A5</f>
        <v>@ AFR</v>
      </c>
      <c r="B5">
        <v>13</v>
      </c>
      <c r="C5">
        <v>2</v>
      </c>
      <c r="D5">
        <v>7</v>
      </c>
      <c r="E5">
        <v>0</v>
      </c>
      <c r="F5">
        <v>0</v>
      </c>
      <c r="G5">
        <v>4</v>
      </c>
      <c r="H5">
        <v>4</v>
      </c>
      <c r="I5">
        <v>7</v>
      </c>
      <c r="J5">
        <v>3</v>
      </c>
      <c r="K5">
        <v>3</v>
      </c>
      <c r="L5">
        <v>2</v>
      </c>
      <c r="M5">
        <v>2</v>
      </c>
      <c r="N5">
        <v>0</v>
      </c>
      <c r="O5">
        <v>0</v>
      </c>
      <c r="P5">
        <v>-6</v>
      </c>
      <c r="Q5" s="2">
        <f t="shared" si="0"/>
        <v>0.5714285714285714</v>
      </c>
      <c r="R5" s="2">
        <f t="shared" si="1"/>
        <v>1</v>
      </c>
      <c r="S5" s="2">
        <f>L5/M5</f>
        <v>1</v>
      </c>
      <c r="T5">
        <v>21</v>
      </c>
      <c r="U5">
        <v>33</v>
      </c>
      <c r="V5">
        <v>0</v>
      </c>
      <c r="W5" s="3">
        <f t="shared" si="2"/>
        <v>25.314095238095238</v>
      </c>
      <c r="X5" s="4">
        <f t="shared" si="3"/>
        <v>21.9</v>
      </c>
      <c r="Y5" s="4">
        <f t="shared" si="4"/>
        <v>11.2</v>
      </c>
      <c r="Z5">
        <v>0</v>
      </c>
    </row>
    <row r="6" spans="1:26" x14ac:dyDescent="0.3">
      <c r="A6" s="1" t="str">
        <f>'Damian Lillard'!A6</f>
        <v>vs OLD</v>
      </c>
      <c r="B6">
        <v>14</v>
      </c>
      <c r="C6">
        <v>1</v>
      </c>
      <c r="D6">
        <v>4</v>
      </c>
      <c r="E6">
        <v>0</v>
      </c>
      <c r="F6">
        <v>1</v>
      </c>
      <c r="G6">
        <v>0</v>
      </c>
      <c r="H6">
        <v>6</v>
      </c>
      <c r="I6">
        <v>9</v>
      </c>
      <c r="J6">
        <v>2</v>
      </c>
      <c r="K6">
        <v>4</v>
      </c>
      <c r="L6">
        <v>0</v>
      </c>
      <c r="M6">
        <v>0</v>
      </c>
      <c r="N6">
        <v>0</v>
      </c>
      <c r="O6">
        <v>0</v>
      </c>
      <c r="P6">
        <v>9</v>
      </c>
      <c r="Q6" s="2">
        <f t="shared" si="0"/>
        <v>0.66666666666666663</v>
      </c>
      <c r="R6" s="2">
        <f t="shared" si="1"/>
        <v>0.5</v>
      </c>
      <c r="S6" s="6" t="s">
        <v>45</v>
      </c>
      <c r="T6">
        <v>15</v>
      </c>
      <c r="U6">
        <v>25</v>
      </c>
      <c r="V6">
        <v>1</v>
      </c>
      <c r="W6" s="3">
        <f t="shared" si="2"/>
        <v>47.247733333333343</v>
      </c>
      <c r="X6" s="4">
        <f t="shared" si="3"/>
        <v>24.2</v>
      </c>
      <c r="Y6" s="4">
        <f t="shared" si="4"/>
        <v>14.2</v>
      </c>
      <c r="Z6">
        <v>0</v>
      </c>
    </row>
    <row r="7" spans="1:26" x14ac:dyDescent="0.3">
      <c r="A7" s="1" t="str">
        <f>'Damian Lillard'!A7</f>
        <v>@ USA</v>
      </c>
      <c r="B7">
        <v>13</v>
      </c>
      <c r="C7">
        <v>1</v>
      </c>
      <c r="D7">
        <v>4</v>
      </c>
      <c r="E7">
        <v>0</v>
      </c>
      <c r="F7">
        <v>1</v>
      </c>
      <c r="G7">
        <v>1</v>
      </c>
      <c r="H7">
        <v>5</v>
      </c>
      <c r="I7">
        <v>11</v>
      </c>
      <c r="J7">
        <v>3</v>
      </c>
      <c r="K7">
        <v>5</v>
      </c>
      <c r="L7">
        <v>0</v>
      </c>
      <c r="M7">
        <v>0</v>
      </c>
      <c r="N7">
        <v>0</v>
      </c>
      <c r="O7">
        <v>0</v>
      </c>
      <c r="P7">
        <v>-19</v>
      </c>
      <c r="Q7" s="2">
        <f t="shared" si="0"/>
        <v>0.45454545454545453</v>
      </c>
      <c r="R7" s="2">
        <f t="shared" si="1"/>
        <v>0.6</v>
      </c>
      <c r="S7" s="6" t="s">
        <v>45</v>
      </c>
      <c r="T7">
        <v>20</v>
      </c>
      <c r="U7">
        <v>23</v>
      </c>
      <c r="V7">
        <v>0</v>
      </c>
      <c r="W7" s="3">
        <f t="shared" si="2"/>
        <v>25.154799999999998</v>
      </c>
      <c r="X7" s="4">
        <f t="shared" si="3"/>
        <v>22.2</v>
      </c>
      <c r="Y7" s="4">
        <f t="shared" si="4"/>
        <v>10.400000000000002</v>
      </c>
      <c r="Z7">
        <v>0</v>
      </c>
    </row>
    <row r="8" spans="1:26" x14ac:dyDescent="0.3">
      <c r="A8" s="1" t="str">
        <f>'Damian Lillard'!A8</f>
        <v>vs SPA</v>
      </c>
      <c r="B8">
        <v>13</v>
      </c>
      <c r="C8">
        <v>3</v>
      </c>
      <c r="D8">
        <v>8</v>
      </c>
      <c r="E8">
        <v>0</v>
      </c>
      <c r="F8">
        <v>2</v>
      </c>
      <c r="G8">
        <v>1</v>
      </c>
      <c r="H8">
        <v>5</v>
      </c>
      <c r="I8">
        <v>7</v>
      </c>
      <c r="J8">
        <v>3</v>
      </c>
      <c r="K8">
        <v>3</v>
      </c>
      <c r="L8">
        <v>0</v>
      </c>
      <c r="M8">
        <v>0</v>
      </c>
      <c r="N8">
        <v>0</v>
      </c>
      <c r="O8">
        <v>1</v>
      </c>
      <c r="P8">
        <v>7</v>
      </c>
      <c r="Q8" s="2">
        <f t="shared" si="0"/>
        <v>0.7142857142857143</v>
      </c>
      <c r="R8" s="2">
        <f t="shared" si="1"/>
        <v>1</v>
      </c>
      <c r="S8" s="6" t="s">
        <v>45</v>
      </c>
      <c r="T8">
        <v>22</v>
      </c>
      <c r="U8">
        <v>34</v>
      </c>
      <c r="V8">
        <v>1</v>
      </c>
      <c r="W8" s="3">
        <f t="shared" si="2"/>
        <v>39.304590909090905</v>
      </c>
      <c r="X8" s="4">
        <f t="shared" si="3"/>
        <v>33.6</v>
      </c>
      <c r="Y8" s="4">
        <f t="shared" si="4"/>
        <v>17.200000000000003</v>
      </c>
      <c r="Z8">
        <v>0</v>
      </c>
    </row>
    <row r="9" spans="1:26" x14ac:dyDescent="0.3">
      <c r="A9" s="1" t="str">
        <f>'Damian Lillard'!A9</f>
        <v>@ 6TH</v>
      </c>
      <c r="B9">
        <v>12</v>
      </c>
      <c r="C9">
        <v>4</v>
      </c>
      <c r="D9">
        <v>7</v>
      </c>
      <c r="E9">
        <v>0</v>
      </c>
      <c r="F9">
        <v>0</v>
      </c>
      <c r="G9">
        <v>0</v>
      </c>
      <c r="H9">
        <v>5</v>
      </c>
      <c r="I9">
        <v>8</v>
      </c>
      <c r="J9">
        <v>2</v>
      </c>
      <c r="K9">
        <v>5</v>
      </c>
      <c r="L9">
        <v>0</v>
      </c>
      <c r="M9">
        <v>0</v>
      </c>
      <c r="N9">
        <v>0</v>
      </c>
      <c r="O9">
        <v>0</v>
      </c>
      <c r="P9">
        <v>9</v>
      </c>
      <c r="Q9" s="2">
        <f t="shared" si="0"/>
        <v>0.625</v>
      </c>
      <c r="R9" s="2">
        <f t="shared" si="1"/>
        <v>0.4</v>
      </c>
      <c r="S9" s="6" t="s">
        <v>45</v>
      </c>
      <c r="T9">
        <v>22</v>
      </c>
      <c r="U9">
        <v>30</v>
      </c>
      <c r="V9">
        <v>0</v>
      </c>
      <c r="W9" s="3">
        <f t="shared" si="2"/>
        <v>32.593681818181814</v>
      </c>
      <c r="X9" s="4">
        <f t="shared" si="3"/>
        <v>27.3</v>
      </c>
      <c r="Y9" s="4">
        <f t="shared" si="4"/>
        <v>14.5</v>
      </c>
      <c r="Z9">
        <v>0</v>
      </c>
    </row>
    <row r="10" spans="1:26" x14ac:dyDescent="0.3">
      <c r="A10" s="1" t="str">
        <f>'Damian Lillard'!A10</f>
        <v>vs CAN</v>
      </c>
      <c r="B10">
        <v>16</v>
      </c>
      <c r="C10">
        <v>0</v>
      </c>
      <c r="D10">
        <v>3</v>
      </c>
      <c r="E10">
        <v>1</v>
      </c>
      <c r="F10">
        <v>0</v>
      </c>
      <c r="G10">
        <v>2</v>
      </c>
      <c r="H10">
        <v>6</v>
      </c>
      <c r="I10">
        <v>11</v>
      </c>
      <c r="J10">
        <v>2</v>
      </c>
      <c r="K10">
        <v>3</v>
      </c>
      <c r="L10">
        <v>2</v>
      </c>
      <c r="M10">
        <v>2</v>
      </c>
      <c r="N10">
        <v>0</v>
      </c>
      <c r="O10">
        <v>0</v>
      </c>
      <c r="P10">
        <v>-6</v>
      </c>
      <c r="Q10" s="2">
        <f t="shared" si="0"/>
        <v>0.54545454545454541</v>
      </c>
      <c r="R10" s="2">
        <f t="shared" si="1"/>
        <v>0.66666666666666663</v>
      </c>
      <c r="S10" s="2">
        <f t="shared" ref="S10:S46" si="5">L10/M10</f>
        <v>1</v>
      </c>
      <c r="T10">
        <v>21</v>
      </c>
      <c r="U10">
        <v>24</v>
      </c>
      <c r="V10">
        <v>0</v>
      </c>
      <c r="W10" s="3">
        <f t="shared" si="2"/>
        <v>26.292428571428569</v>
      </c>
      <c r="X10" s="4">
        <f t="shared" si="3"/>
        <v>21.5</v>
      </c>
      <c r="Y10" s="4">
        <f t="shared" si="4"/>
        <v>11.499999999999998</v>
      </c>
      <c r="Z10">
        <v>0</v>
      </c>
    </row>
    <row r="11" spans="1:26" x14ac:dyDescent="0.3">
      <c r="A11" s="1" t="str">
        <f>'Damian Lillard'!A11</f>
        <v>@ DNK</v>
      </c>
      <c r="B11">
        <v>20</v>
      </c>
      <c r="C11">
        <v>2</v>
      </c>
      <c r="D11">
        <v>4</v>
      </c>
      <c r="E11">
        <v>0</v>
      </c>
      <c r="F11">
        <v>0</v>
      </c>
      <c r="G11">
        <v>0</v>
      </c>
      <c r="H11">
        <v>8</v>
      </c>
      <c r="I11">
        <v>12</v>
      </c>
      <c r="J11">
        <v>4</v>
      </c>
      <c r="K11">
        <v>7</v>
      </c>
      <c r="L11">
        <v>0</v>
      </c>
      <c r="M11">
        <v>0</v>
      </c>
      <c r="N11">
        <v>0</v>
      </c>
      <c r="O11">
        <v>2</v>
      </c>
      <c r="P11">
        <v>4</v>
      </c>
      <c r="Q11" s="2">
        <f t="shared" si="0"/>
        <v>0.66666666666666663</v>
      </c>
      <c r="R11" s="2">
        <f t="shared" si="1"/>
        <v>0.5714285714285714</v>
      </c>
      <c r="S11" s="6" t="s">
        <v>45</v>
      </c>
      <c r="T11">
        <v>22</v>
      </c>
      <c r="U11">
        <v>31</v>
      </c>
      <c r="V11">
        <v>0</v>
      </c>
      <c r="W11" s="3">
        <f t="shared" si="2"/>
        <v>39.605545454545457</v>
      </c>
      <c r="X11" s="4">
        <f t="shared" si="3"/>
        <v>28.4</v>
      </c>
      <c r="Y11" s="4">
        <f t="shared" si="4"/>
        <v>17.399999999999999</v>
      </c>
      <c r="Z11">
        <v>0</v>
      </c>
    </row>
    <row r="12" spans="1:26" x14ac:dyDescent="0.3">
      <c r="A12" s="1" t="str">
        <f>'Damian Lillard'!A12</f>
        <v>vs IMP</v>
      </c>
      <c r="B12">
        <v>7</v>
      </c>
      <c r="C12">
        <v>1</v>
      </c>
      <c r="D12">
        <v>7</v>
      </c>
      <c r="E12">
        <v>0</v>
      </c>
      <c r="F12">
        <v>0</v>
      </c>
      <c r="G12">
        <v>1</v>
      </c>
      <c r="H12">
        <v>2</v>
      </c>
      <c r="I12">
        <v>9</v>
      </c>
      <c r="J12">
        <v>1</v>
      </c>
      <c r="K12">
        <v>5</v>
      </c>
      <c r="L12">
        <v>2</v>
      </c>
      <c r="M12">
        <v>2</v>
      </c>
      <c r="N12">
        <v>0</v>
      </c>
      <c r="O12">
        <v>0</v>
      </c>
      <c r="P12">
        <v>-20</v>
      </c>
      <c r="Q12" s="2">
        <f t="shared" si="0"/>
        <v>0.22222222222222221</v>
      </c>
      <c r="R12" s="2">
        <f t="shared" si="1"/>
        <v>0.2</v>
      </c>
      <c r="S12" s="2">
        <f t="shared" si="5"/>
        <v>1</v>
      </c>
      <c r="T12">
        <v>20</v>
      </c>
      <c r="U12">
        <v>24</v>
      </c>
      <c r="V12">
        <v>0</v>
      </c>
      <c r="W12" s="3">
        <f t="shared" si="2"/>
        <v>12.324299999999999</v>
      </c>
      <c r="X12" s="4">
        <f t="shared" si="3"/>
        <v>17.7</v>
      </c>
      <c r="Y12" s="4">
        <f t="shared" si="4"/>
        <v>5.6999999999999993</v>
      </c>
      <c r="Z12">
        <v>0</v>
      </c>
    </row>
    <row r="13" spans="1:26" x14ac:dyDescent="0.3">
      <c r="A13" s="1" t="str">
        <f>'Damian Lillard'!A13</f>
        <v>vs CHI</v>
      </c>
      <c r="B13">
        <v>6</v>
      </c>
      <c r="C13">
        <v>3</v>
      </c>
      <c r="D13">
        <v>5</v>
      </c>
      <c r="E13">
        <v>0</v>
      </c>
      <c r="F13">
        <v>0</v>
      </c>
      <c r="G13">
        <v>1</v>
      </c>
      <c r="H13">
        <v>2</v>
      </c>
      <c r="I13">
        <v>8</v>
      </c>
      <c r="J13">
        <v>1</v>
      </c>
      <c r="K13">
        <v>5</v>
      </c>
      <c r="L13">
        <v>1</v>
      </c>
      <c r="M13">
        <v>1</v>
      </c>
      <c r="N13">
        <v>0</v>
      </c>
      <c r="O13">
        <v>3</v>
      </c>
      <c r="P13">
        <v>-5</v>
      </c>
      <c r="Q13" s="2">
        <f t="shared" si="0"/>
        <v>0.25</v>
      </c>
      <c r="R13" s="2">
        <f t="shared" si="1"/>
        <v>0.2</v>
      </c>
      <c r="S13" s="2">
        <f t="shared" si="5"/>
        <v>1</v>
      </c>
      <c r="T13">
        <v>20</v>
      </c>
      <c r="U13">
        <v>20</v>
      </c>
      <c r="V13">
        <v>0</v>
      </c>
      <c r="W13" s="3">
        <f t="shared" si="2"/>
        <v>7.3684500000000011</v>
      </c>
      <c r="X13" s="4">
        <f t="shared" si="3"/>
        <v>16.100000000000001</v>
      </c>
      <c r="Y13" s="4">
        <f t="shared" si="4"/>
        <v>3.3999999999999995</v>
      </c>
      <c r="Z13">
        <v>0</v>
      </c>
    </row>
    <row r="14" spans="1:26" x14ac:dyDescent="0.3">
      <c r="A14" s="1" t="str">
        <f>'Damian Lillard'!A14</f>
        <v>@ DEF</v>
      </c>
      <c r="B14">
        <v>5</v>
      </c>
      <c r="C14">
        <v>1</v>
      </c>
      <c r="D14">
        <v>4</v>
      </c>
      <c r="E14">
        <v>0</v>
      </c>
      <c r="F14">
        <v>0</v>
      </c>
      <c r="G14">
        <v>4</v>
      </c>
      <c r="H14">
        <v>2</v>
      </c>
      <c r="I14">
        <v>3</v>
      </c>
      <c r="J14">
        <v>1</v>
      </c>
      <c r="K14">
        <v>1</v>
      </c>
      <c r="L14">
        <v>0</v>
      </c>
      <c r="M14">
        <v>0</v>
      </c>
      <c r="N14">
        <v>0</v>
      </c>
      <c r="O14">
        <v>3</v>
      </c>
      <c r="P14">
        <v>-14</v>
      </c>
      <c r="Q14" s="2">
        <f t="shared" si="0"/>
        <v>0.66666666666666663</v>
      </c>
      <c r="R14" s="2">
        <f t="shared" si="1"/>
        <v>1</v>
      </c>
      <c r="S14" s="6" t="s">
        <v>45</v>
      </c>
      <c r="T14">
        <v>19</v>
      </c>
      <c r="U14">
        <v>16</v>
      </c>
      <c r="V14">
        <v>0</v>
      </c>
      <c r="W14" s="3">
        <f t="shared" si="2"/>
        <v>3.7206315789473674</v>
      </c>
      <c r="X14" s="4">
        <f t="shared" si="3"/>
        <v>8.1999999999999993</v>
      </c>
      <c r="Y14" s="4">
        <f t="shared" si="4"/>
        <v>1.5999999999999996</v>
      </c>
      <c r="Z14">
        <v>0</v>
      </c>
    </row>
    <row r="15" spans="1:26" x14ac:dyDescent="0.3">
      <c r="A15" s="1" t="str">
        <f>'Damian Lillard'!A15</f>
        <v>vs OCE</v>
      </c>
      <c r="B15">
        <v>7</v>
      </c>
      <c r="C15">
        <v>1</v>
      </c>
      <c r="D15">
        <v>6</v>
      </c>
      <c r="E15">
        <v>0</v>
      </c>
      <c r="F15">
        <v>0</v>
      </c>
      <c r="G15">
        <v>0</v>
      </c>
      <c r="H15">
        <v>3</v>
      </c>
      <c r="I15">
        <v>7</v>
      </c>
      <c r="J15">
        <v>1</v>
      </c>
      <c r="K15">
        <v>3</v>
      </c>
      <c r="L15">
        <v>0</v>
      </c>
      <c r="M15">
        <v>0</v>
      </c>
      <c r="N15">
        <v>1</v>
      </c>
      <c r="O15">
        <v>0</v>
      </c>
      <c r="P15">
        <v>3</v>
      </c>
      <c r="Q15" s="2">
        <f t="shared" si="0"/>
        <v>0.42857142857142855</v>
      </c>
      <c r="R15" s="2">
        <f t="shared" si="1"/>
        <v>0.33333333333333331</v>
      </c>
      <c r="S15" s="6" t="s">
        <v>45</v>
      </c>
      <c r="T15">
        <v>21</v>
      </c>
      <c r="U15">
        <v>21</v>
      </c>
      <c r="V15">
        <v>0</v>
      </c>
      <c r="W15" s="3">
        <f t="shared" si="2"/>
        <v>19.04661904761905</v>
      </c>
      <c r="X15" s="4">
        <f t="shared" si="3"/>
        <v>17.2</v>
      </c>
      <c r="Y15" s="4">
        <f t="shared" si="4"/>
        <v>8.1999999999999993</v>
      </c>
      <c r="Z15">
        <v>0</v>
      </c>
    </row>
    <row r="16" spans="1:26" x14ac:dyDescent="0.3">
      <c r="A16" s="1" t="str">
        <f>'Damian Lillard'!A16</f>
        <v>@ FRA</v>
      </c>
      <c r="B16">
        <v>12</v>
      </c>
      <c r="C16">
        <v>2</v>
      </c>
      <c r="D16">
        <v>4</v>
      </c>
      <c r="E16">
        <v>0</v>
      </c>
      <c r="F16">
        <v>1</v>
      </c>
      <c r="G16">
        <v>1</v>
      </c>
      <c r="H16">
        <v>5</v>
      </c>
      <c r="I16">
        <v>10</v>
      </c>
      <c r="J16">
        <v>2</v>
      </c>
      <c r="K16">
        <v>5</v>
      </c>
      <c r="L16">
        <v>0</v>
      </c>
      <c r="M16">
        <v>0</v>
      </c>
      <c r="N16">
        <v>0</v>
      </c>
      <c r="O16">
        <v>0</v>
      </c>
      <c r="P16">
        <v>1</v>
      </c>
      <c r="Q16" s="2">
        <f t="shared" si="0"/>
        <v>0.5</v>
      </c>
      <c r="R16" s="2">
        <f t="shared" si="1"/>
        <v>0.4</v>
      </c>
      <c r="S16" s="6" t="s">
        <v>45</v>
      </c>
      <c r="T16">
        <v>19</v>
      </c>
      <c r="U16">
        <v>22</v>
      </c>
      <c r="V16">
        <v>0</v>
      </c>
      <c r="W16" s="3">
        <f t="shared" si="2"/>
        <v>26.591368421052621</v>
      </c>
      <c r="X16" s="4">
        <f t="shared" si="3"/>
        <v>22.4</v>
      </c>
      <c r="Y16" s="4">
        <f t="shared" si="4"/>
        <v>10.399999999999999</v>
      </c>
      <c r="Z16">
        <v>0</v>
      </c>
    </row>
    <row r="17" spans="1:26" x14ac:dyDescent="0.3">
      <c r="A17" s="1" t="str">
        <f>'Damian Lillard'!A17</f>
        <v>VS INJ</v>
      </c>
      <c r="B17">
        <v>8</v>
      </c>
      <c r="C17">
        <v>2</v>
      </c>
      <c r="D17">
        <v>7</v>
      </c>
      <c r="E17">
        <v>0</v>
      </c>
      <c r="F17">
        <v>1</v>
      </c>
      <c r="G17">
        <v>0</v>
      </c>
      <c r="H17">
        <v>3</v>
      </c>
      <c r="I17">
        <v>7</v>
      </c>
      <c r="J17">
        <v>1</v>
      </c>
      <c r="K17">
        <v>3</v>
      </c>
      <c r="L17">
        <v>1</v>
      </c>
      <c r="M17">
        <v>1</v>
      </c>
      <c r="N17">
        <v>1</v>
      </c>
      <c r="O17">
        <v>0</v>
      </c>
      <c r="P17">
        <v>2</v>
      </c>
      <c r="Q17" s="2">
        <f t="shared" si="0"/>
        <v>0.42857142857142855</v>
      </c>
      <c r="R17" s="2">
        <f t="shared" si="1"/>
        <v>0.33333333333333331</v>
      </c>
      <c r="S17" s="2">
        <f t="shared" si="5"/>
        <v>1</v>
      </c>
      <c r="T17">
        <v>14</v>
      </c>
      <c r="U17">
        <v>26</v>
      </c>
      <c r="V17">
        <v>0</v>
      </c>
      <c r="W17" s="3">
        <f t="shared" si="2"/>
        <v>39.293214285714285</v>
      </c>
      <c r="X17" s="4">
        <f t="shared" si="3"/>
        <v>23.9</v>
      </c>
      <c r="Y17" s="4">
        <f t="shared" si="4"/>
        <v>11.2</v>
      </c>
      <c r="Z17">
        <v>0</v>
      </c>
    </row>
    <row r="18" spans="1:26" x14ac:dyDescent="0.3">
      <c r="A18" s="1" t="str">
        <f>'Damian Lillard'!A18</f>
        <v>@ EUR</v>
      </c>
      <c r="B18">
        <v>7</v>
      </c>
      <c r="C18">
        <v>1</v>
      </c>
      <c r="D18">
        <v>9</v>
      </c>
      <c r="E18">
        <v>0</v>
      </c>
      <c r="F18">
        <v>0</v>
      </c>
      <c r="G18">
        <v>1</v>
      </c>
      <c r="H18">
        <v>2</v>
      </c>
      <c r="I18">
        <v>9</v>
      </c>
      <c r="J18">
        <v>1</v>
      </c>
      <c r="K18">
        <v>4</v>
      </c>
      <c r="L18">
        <v>2</v>
      </c>
      <c r="M18">
        <v>2</v>
      </c>
      <c r="N18">
        <v>0</v>
      </c>
      <c r="O18">
        <v>0</v>
      </c>
      <c r="P18">
        <v>-14</v>
      </c>
      <c r="Q18" s="2">
        <f t="shared" si="0"/>
        <v>0.22222222222222221</v>
      </c>
      <c r="R18" s="2">
        <f t="shared" si="1"/>
        <v>0.25</v>
      </c>
      <c r="S18" s="2">
        <f t="shared" si="5"/>
        <v>1</v>
      </c>
      <c r="T18">
        <v>19</v>
      </c>
      <c r="U18">
        <v>29</v>
      </c>
      <c r="V18">
        <v>0</v>
      </c>
      <c r="W18" s="3">
        <f t="shared" si="2"/>
        <v>16.623157894736845</v>
      </c>
      <c r="X18" s="4">
        <f t="shared" si="3"/>
        <v>20.7</v>
      </c>
      <c r="Y18" s="4">
        <f t="shared" si="4"/>
        <v>7.1</v>
      </c>
      <c r="Z18">
        <v>0</v>
      </c>
    </row>
    <row r="19" spans="1:26" x14ac:dyDescent="0.3">
      <c r="A19" s="1" t="str">
        <f>'Damian Lillard'!A19</f>
        <v>@ RKS</v>
      </c>
      <c r="B19">
        <v>9</v>
      </c>
      <c r="C19">
        <v>1</v>
      </c>
      <c r="D19">
        <v>4</v>
      </c>
      <c r="E19">
        <v>0</v>
      </c>
      <c r="F19">
        <v>0</v>
      </c>
      <c r="G19">
        <v>0</v>
      </c>
      <c r="H19">
        <v>3</v>
      </c>
      <c r="I19">
        <v>7</v>
      </c>
      <c r="J19">
        <v>1</v>
      </c>
      <c r="K19">
        <v>2</v>
      </c>
      <c r="L19">
        <v>2</v>
      </c>
      <c r="M19">
        <v>2</v>
      </c>
      <c r="N19">
        <v>0</v>
      </c>
      <c r="O19">
        <v>0</v>
      </c>
      <c r="P19">
        <v>3</v>
      </c>
      <c r="Q19" s="2">
        <f t="shared" si="0"/>
        <v>0.42857142857142855</v>
      </c>
      <c r="R19" s="2">
        <f t="shared" si="1"/>
        <v>0.5</v>
      </c>
      <c r="S19" s="2">
        <f t="shared" si="5"/>
        <v>1</v>
      </c>
      <c r="T19">
        <v>18</v>
      </c>
      <c r="U19">
        <v>20</v>
      </c>
      <c r="V19">
        <v>0</v>
      </c>
      <c r="W19" s="3">
        <f t="shared" si="2"/>
        <v>22.212888888888887</v>
      </c>
      <c r="X19" s="4">
        <f t="shared" si="3"/>
        <v>16.2</v>
      </c>
      <c r="Y19" s="4">
        <f t="shared" si="4"/>
        <v>8.3999999999999986</v>
      </c>
      <c r="Z19">
        <v>0</v>
      </c>
    </row>
    <row r="20" spans="1:26" x14ac:dyDescent="0.3">
      <c r="A20" s="1">
        <f>'Damian Lillard'!A20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'Damian Lillard'!A21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'Damian Lillard'!A22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'Damian Lillard'!A23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'Damian Lillard'!A24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'Damian Lillard'!A25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'Damian Lillard'!A26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'Damian Lillard'!A27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'Damian Lillard'!A28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'Damian Lillard'!A29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'Damian Lillard'!A30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'Damian Lillard'!A31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'Damian Lillard'!A32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'Damian Lillard'!A33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'Damian Lillard'!A34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'Damian Lillard'!A35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'Damian Lillard'!A36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'Damian Lillard'!A37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'Damian Lillard'!A38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'Damian Lillard'!A39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'Damian Lillard'!A40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'Damian Lillard'!A41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'Damian Lillard'!A42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'Damian Lillard'!A43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'Damian Lillard'!A44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'Damian Lillard'!A45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'Damian Lillard'!A46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11.166666666666666</v>
      </c>
      <c r="C47" s="4">
        <f t="shared" ref="C47:P47" si="6">AVERAGE(C2:C46)</f>
        <v>2</v>
      </c>
      <c r="D47" s="4">
        <f t="shared" si="6"/>
        <v>5.666666666666667</v>
      </c>
      <c r="E47" s="4">
        <f t="shared" si="6"/>
        <v>5.5555555555555552E-2</v>
      </c>
      <c r="F47" s="4">
        <f t="shared" si="6"/>
        <v>0.3888888888888889</v>
      </c>
      <c r="G47" s="4">
        <f t="shared" si="6"/>
        <v>1.0555555555555556</v>
      </c>
      <c r="H47" s="4">
        <f t="shared" si="6"/>
        <v>4.2777777777777777</v>
      </c>
      <c r="I47" s="4">
        <f t="shared" si="6"/>
        <v>8.6666666666666661</v>
      </c>
      <c r="J47" s="4">
        <f t="shared" si="6"/>
        <v>1.8888888888888888</v>
      </c>
      <c r="K47" s="4">
        <f t="shared" si="6"/>
        <v>4.0555555555555554</v>
      </c>
      <c r="L47" s="4">
        <f t="shared" si="6"/>
        <v>0.72222222222222221</v>
      </c>
      <c r="M47" s="4">
        <f t="shared" si="6"/>
        <v>0.72222222222222221</v>
      </c>
      <c r="N47" s="4">
        <f t="shared" si="6"/>
        <v>0.16666666666666666</v>
      </c>
      <c r="O47" s="4">
        <f t="shared" si="6"/>
        <v>0.77777777777777779</v>
      </c>
      <c r="P47" s="4">
        <f t="shared" si="6"/>
        <v>-1.9444444444444444</v>
      </c>
      <c r="Q47" s="2">
        <f>SUM(H2:H46)/SUM(I2:I46)</f>
        <v>0.49358974358974361</v>
      </c>
      <c r="R47" s="2">
        <f>SUM(J2:J46)/SUM(K2:K46)</f>
        <v>0.46575342465753422</v>
      </c>
      <c r="S47" s="2">
        <f>SUM(L2:L46)/SUM(M2:M46)</f>
        <v>1</v>
      </c>
      <c r="T47" s="4">
        <f t="shared" ref="T47:V47" si="7">AVERAGE(T2:T46)</f>
        <v>19.333333333333332</v>
      </c>
      <c r="U47" s="4">
        <f t="shared" si="7"/>
        <v>26</v>
      </c>
      <c r="V47" s="4">
        <f t="shared" si="7"/>
        <v>0.1111111111111111</v>
      </c>
      <c r="W47" s="3">
        <f>((H49*85.91) +(F49*53.897)+(J49*51.757)+(L49*46.845)+(E49*39.19)+(N49*39.19)+(D49*34.677)+((C49-N49)*14.707)-(O49*17.174)-((M49-L49)*20.091)-((I49-H49)*39.19)-(G49*53.897))/T49</f>
        <v>26.378528735632187</v>
      </c>
      <c r="X47" s="4">
        <f t="shared" ref="X47" si="8">B47+(C47*1.2)+(D47*1.5)+(E47*3)+(F47*3)-G47</f>
        <v>22.344444444444445</v>
      </c>
      <c r="Y47" s="4">
        <f t="shared" ref="Y47" si="9">B47+0.4*H47-0.7*I47-0.4*(M47-L47)+0.7*N47+0.3*(C47-N47)+F47+D47*0.7+0.7*E47-0.4*O47-G47</f>
        <v>10.505555555555555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201</v>
      </c>
      <c r="C49">
        <f t="shared" ref="C49:P49" si="10">SUM(C2:C46)</f>
        <v>36</v>
      </c>
      <c r="D49">
        <f t="shared" si="10"/>
        <v>102</v>
      </c>
      <c r="E49">
        <f t="shared" si="10"/>
        <v>1</v>
      </c>
      <c r="F49">
        <f t="shared" si="10"/>
        <v>7</v>
      </c>
      <c r="G49">
        <f t="shared" si="10"/>
        <v>19</v>
      </c>
      <c r="H49">
        <f t="shared" si="10"/>
        <v>77</v>
      </c>
      <c r="I49">
        <f t="shared" si="10"/>
        <v>156</v>
      </c>
      <c r="J49">
        <f t="shared" si="10"/>
        <v>34</v>
      </c>
      <c r="K49">
        <f t="shared" si="10"/>
        <v>73</v>
      </c>
      <c r="L49">
        <f t="shared" si="10"/>
        <v>13</v>
      </c>
      <c r="M49">
        <f t="shared" si="10"/>
        <v>13</v>
      </c>
      <c r="N49">
        <f t="shared" si="10"/>
        <v>3</v>
      </c>
      <c r="O49">
        <f t="shared" si="10"/>
        <v>14</v>
      </c>
      <c r="P49">
        <f t="shared" si="10"/>
        <v>-35</v>
      </c>
      <c r="T49">
        <f>SUM(T2:T46)</f>
        <v>348</v>
      </c>
      <c r="U49">
        <f>SUM(U2:U46)</f>
        <v>468</v>
      </c>
      <c r="V49">
        <f>SUM(V2:V46)</f>
        <v>2</v>
      </c>
      <c r="X49" s="4">
        <f>SUM(X2:X46)</f>
        <v>402.19999999999993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E4D3-D2AD-4653-BE74-9E15D9762AAE}">
  <dimension ref="A1:Z56"/>
  <sheetViews>
    <sheetView topLeftCell="A25"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'Damian Lillard'!A2</f>
        <v>@ INJ</v>
      </c>
      <c r="B2">
        <v>5</v>
      </c>
      <c r="C2">
        <v>3</v>
      </c>
      <c r="D2">
        <v>1</v>
      </c>
      <c r="E2">
        <v>1</v>
      </c>
      <c r="F2">
        <v>0</v>
      </c>
      <c r="G2">
        <v>0</v>
      </c>
      <c r="H2">
        <v>2</v>
      </c>
      <c r="I2">
        <v>7</v>
      </c>
      <c r="J2">
        <v>1</v>
      </c>
      <c r="K2">
        <v>4</v>
      </c>
      <c r="L2">
        <v>0</v>
      </c>
      <c r="M2">
        <v>0</v>
      </c>
      <c r="N2">
        <v>0</v>
      </c>
      <c r="O2">
        <v>1</v>
      </c>
      <c r="P2">
        <v>5</v>
      </c>
      <c r="Q2" s="2">
        <f t="shared" ref="Q2:Q46" si="0">H2/I2</f>
        <v>0.2857142857142857</v>
      </c>
      <c r="R2" s="2">
        <f t="shared" ref="R2:R46" si="1">J2/K2</f>
        <v>0.25</v>
      </c>
      <c r="S2" s="6" t="s">
        <v>45</v>
      </c>
      <c r="T2">
        <v>18</v>
      </c>
      <c r="U2">
        <v>7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7.1356111111111131</v>
      </c>
      <c r="X2" s="4">
        <f t="shared" ref="X2:X46" si="3">B2+(C2*1.2)+(D2*1.5)+(E2*3)+(F2*3)-G2</f>
        <v>13.1</v>
      </c>
      <c r="Y2" s="4">
        <f t="shared" ref="Y2:Y46" si="4">B2+0.4*H2-0.7*I2-0.4*(M2-L2)+0.7*N2+0.3*(C2-N2)+F2+D2*0.7+0.7*E2-0.4*O2-G2</f>
        <v>2.8000000000000003</v>
      </c>
      <c r="Z2">
        <v>0</v>
      </c>
    </row>
    <row r="3" spans="1:26" x14ac:dyDescent="0.3">
      <c r="A3" s="1" t="str">
        <f>'Damian Lillard'!A3</f>
        <v>vs EUR</v>
      </c>
      <c r="B3">
        <v>16</v>
      </c>
      <c r="C3">
        <v>2</v>
      </c>
      <c r="D3">
        <v>0</v>
      </c>
      <c r="E3">
        <v>1</v>
      </c>
      <c r="F3">
        <v>1</v>
      </c>
      <c r="G3">
        <v>0</v>
      </c>
      <c r="H3">
        <v>6</v>
      </c>
      <c r="I3">
        <v>8</v>
      </c>
      <c r="J3">
        <v>2</v>
      </c>
      <c r="K3">
        <v>4</v>
      </c>
      <c r="L3">
        <v>2</v>
      </c>
      <c r="M3">
        <v>3</v>
      </c>
      <c r="N3">
        <v>1</v>
      </c>
      <c r="O3">
        <v>2</v>
      </c>
      <c r="P3">
        <v>3</v>
      </c>
      <c r="Q3" s="2">
        <f t="shared" si="0"/>
        <v>0.75</v>
      </c>
      <c r="R3" s="2">
        <f t="shared" si="1"/>
        <v>0.5</v>
      </c>
      <c r="S3" s="2">
        <f>L3/M3</f>
        <v>0.66666666666666663</v>
      </c>
      <c r="T3">
        <v>15</v>
      </c>
      <c r="U3">
        <v>16</v>
      </c>
      <c r="V3">
        <v>2</v>
      </c>
      <c r="W3" s="3">
        <f t="shared" si="2"/>
        <v>48.455266666666688</v>
      </c>
      <c r="X3" s="4">
        <f t="shared" si="3"/>
        <v>24.4</v>
      </c>
      <c r="Y3" s="4">
        <f t="shared" si="4"/>
        <v>14.299999999999997</v>
      </c>
      <c r="Z3">
        <v>0</v>
      </c>
    </row>
    <row r="4" spans="1:26" x14ac:dyDescent="0.3">
      <c r="A4" s="1" t="str">
        <f>'Damian Lillard'!A4</f>
        <v>vs RKS</v>
      </c>
      <c r="B4">
        <v>11</v>
      </c>
      <c r="C4">
        <v>1</v>
      </c>
      <c r="D4">
        <v>0</v>
      </c>
      <c r="E4">
        <v>0</v>
      </c>
      <c r="F4">
        <v>0</v>
      </c>
      <c r="G4">
        <v>0</v>
      </c>
      <c r="H4">
        <v>4</v>
      </c>
      <c r="I4">
        <v>5</v>
      </c>
      <c r="J4">
        <v>1</v>
      </c>
      <c r="K4">
        <v>1</v>
      </c>
      <c r="L4">
        <v>2</v>
      </c>
      <c r="M4">
        <v>2</v>
      </c>
      <c r="N4">
        <v>0</v>
      </c>
      <c r="O4">
        <v>1</v>
      </c>
      <c r="P4">
        <v>-9</v>
      </c>
      <c r="Q4" s="2">
        <f t="shared" si="0"/>
        <v>0.8</v>
      </c>
      <c r="R4" s="2">
        <f t="shared" si="1"/>
        <v>1</v>
      </c>
      <c r="S4" s="2">
        <f>L4/M4</f>
        <v>1</v>
      </c>
      <c r="T4">
        <v>16</v>
      </c>
      <c r="U4">
        <v>11</v>
      </c>
      <c r="V4">
        <v>0</v>
      </c>
      <c r="W4" s="3">
        <f t="shared" si="2"/>
        <v>27.964375</v>
      </c>
      <c r="X4" s="4">
        <f t="shared" si="3"/>
        <v>12.2</v>
      </c>
      <c r="Y4" s="4">
        <f t="shared" si="4"/>
        <v>9</v>
      </c>
      <c r="Z4">
        <v>0</v>
      </c>
    </row>
    <row r="5" spans="1:26" x14ac:dyDescent="0.3">
      <c r="A5" s="1" t="str">
        <f>'Damian Lillard'!A5</f>
        <v>@ AFR</v>
      </c>
      <c r="B5">
        <v>12</v>
      </c>
      <c r="C5">
        <v>3</v>
      </c>
      <c r="D5">
        <v>0</v>
      </c>
      <c r="E5">
        <v>1</v>
      </c>
      <c r="F5">
        <v>2</v>
      </c>
      <c r="G5">
        <v>1</v>
      </c>
      <c r="H5">
        <v>5</v>
      </c>
      <c r="I5">
        <v>7</v>
      </c>
      <c r="J5">
        <v>2</v>
      </c>
      <c r="K5">
        <v>3</v>
      </c>
      <c r="L5">
        <v>0</v>
      </c>
      <c r="M5">
        <v>0</v>
      </c>
      <c r="N5">
        <v>0</v>
      </c>
      <c r="O5">
        <v>1</v>
      </c>
      <c r="P5">
        <v>-3</v>
      </c>
      <c r="Q5" s="2">
        <f t="shared" si="0"/>
        <v>0.7142857142857143</v>
      </c>
      <c r="R5" s="2">
        <f t="shared" si="1"/>
        <v>0.66666666666666663</v>
      </c>
      <c r="S5" s="6" t="s">
        <v>45</v>
      </c>
      <c r="T5">
        <v>22</v>
      </c>
      <c r="U5">
        <v>12</v>
      </c>
      <c r="V5">
        <v>0</v>
      </c>
      <c r="W5" s="3">
        <f t="shared" si="2"/>
        <v>26.123545454545454</v>
      </c>
      <c r="X5" s="4">
        <f t="shared" si="3"/>
        <v>23.6</v>
      </c>
      <c r="Y5" s="4">
        <f t="shared" si="4"/>
        <v>11.3</v>
      </c>
      <c r="Z5">
        <v>0</v>
      </c>
    </row>
    <row r="6" spans="1:26" x14ac:dyDescent="0.3">
      <c r="A6" s="1" t="str">
        <f>'Damian Lillard'!A6</f>
        <v>vs OLD</v>
      </c>
      <c r="B6">
        <v>7</v>
      </c>
      <c r="C6">
        <v>5</v>
      </c>
      <c r="D6">
        <v>1</v>
      </c>
      <c r="E6">
        <v>0</v>
      </c>
      <c r="F6">
        <v>0</v>
      </c>
      <c r="G6">
        <v>0</v>
      </c>
      <c r="H6">
        <v>3</v>
      </c>
      <c r="I6">
        <v>5</v>
      </c>
      <c r="J6">
        <v>0</v>
      </c>
      <c r="K6">
        <v>2</v>
      </c>
      <c r="L6">
        <v>1</v>
      </c>
      <c r="M6">
        <v>1</v>
      </c>
      <c r="N6">
        <v>1</v>
      </c>
      <c r="O6">
        <v>1</v>
      </c>
      <c r="P6">
        <v>1</v>
      </c>
      <c r="Q6" s="2">
        <f t="shared" si="0"/>
        <v>0.6</v>
      </c>
      <c r="R6" s="2">
        <f t="shared" si="1"/>
        <v>0</v>
      </c>
      <c r="S6" s="2">
        <f t="shared" ref="S6:S46" si="5">L6/M6</f>
        <v>1</v>
      </c>
      <c r="T6">
        <v>15</v>
      </c>
      <c r="U6">
        <v>9</v>
      </c>
      <c r="V6">
        <v>1</v>
      </c>
      <c r="W6" s="3">
        <f t="shared" si="2"/>
        <v>22.781066666666675</v>
      </c>
      <c r="X6" s="4">
        <f t="shared" si="3"/>
        <v>14.5</v>
      </c>
      <c r="Y6" s="4">
        <f t="shared" si="4"/>
        <v>6.8999999999999995</v>
      </c>
      <c r="Z6">
        <v>0</v>
      </c>
    </row>
    <row r="7" spans="1:26" x14ac:dyDescent="0.3">
      <c r="A7" s="1" t="str">
        <f>'Damian Lillard'!A7</f>
        <v>@ USA</v>
      </c>
      <c r="B7">
        <v>4</v>
      </c>
      <c r="C7">
        <v>6</v>
      </c>
      <c r="D7">
        <v>1</v>
      </c>
      <c r="E7">
        <v>1</v>
      </c>
      <c r="F7">
        <v>0</v>
      </c>
      <c r="G7">
        <v>1</v>
      </c>
      <c r="H7">
        <v>2</v>
      </c>
      <c r="I7">
        <v>3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>
        <v>-17</v>
      </c>
      <c r="Q7" s="2">
        <f t="shared" si="0"/>
        <v>0.66666666666666663</v>
      </c>
      <c r="R7" s="6" t="s">
        <v>45</v>
      </c>
      <c r="S7" s="6" t="s">
        <v>45</v>
      </c>
      <c r="T7">
        <v>22</v>
      </c>
      <c r="U7">
        <v>7</v>
      </c>
      <c r="V7">
        <v>0</v>
      </c>
      <c r="W7" s="3">
        <f t="shared" si="2"/>
        <v>13.173090909090909</v>
      </c>
      <c r="X7" s="4">
        <f t="shared" si="3"/>
        <v>14.7</v>
      </c>
      <c r="Y7" s="4">
        <f t="shared" si="4"/>
        <v>5.7</v>
      </c>
      <c r="Z7">
        <v>0</v>
      </c>
    </row>
    <row r="8" spans="1:26" x14ac:dyDescent="0.3">
      <c r="A8" s="1" t="str">
        <f>'Damian Lillard'!A8</f>
        <v>vs SPA</v>
      </c>
      <c r="B8">
        <v>4</v>
      </c>
      <c r="C8">
        <v>4</v>
      </c>
      <c r="D8">
        <v>1</v>
      </c>
      <c r="E8">
        <v>2</v>
      </c>
      <c r="F8">
        <v>0</v>
      </c>
      <c r="G8">
        <v>0</v>
      </c>
      <c r="H8">
        <v>2</v>
      </c>
      <c r="I8">
        <v>6</v>
      </c>
      <c r="J8">
        <v>0</v>
      </c>
      <c r="K8">
        <v>3</v>
      </c>
      <c r="L8">
        <v>0</v>
      </c>
      <c r="M8">
        <v>2</v>
      </c>
      <c r="N8">
        <v>1</v>
      </c>
      <c r="O8">
        <v>0</v>
      </c>
      <c r="P8">
        <v>-2</v>
      </c>
      <c r="Q8" s="2">
        <f t="shared" si="0"/>
        <v>0.33333333333333331</v>
      </c>
      <c r="R8" s="2">
        <f t="shared" si="1"/>
        <v>0</v>
      </c>
      <c r="S8" s="2">
        <f t="shared" si="5"/>
        <v>0</v>
      </c>
      <c r="T8">
        <v>19</v>
      </c>
      <c r="U8">
        <v>7</v>
      </c>
      <c r="V8">
        <v>0</v>
      </c>
      <c r="W8" s="3">
        <f t="shared" si="2"/>
        <v>9.0129473684210524</v>
      </c>
      <c r="X8" s="4">
        <f t="shared" si="3"/>
        <v>16.3</v>
      </c>
      <c r="Y8" s="4">
        <f t="shared" si="4"/>
        <v>3.5000000000000004</v>
      </c>
      <c r="Z8">
        <v>0</v>
      </c>
    </row>
    <row r="9" spans="1:26" x14ac:dyDescent="0.3">
      <c r="A9" s="1" t="str">
        <f>'Damian Lillard'!A9</f>
        <v>@ 6TH</v>
      </c>
      <c r="B9">
        <v>11</v>
      </c>
      <c r="C9">
        <v>4</v>
      </c>
      <c r="D9">
        <v>0</v>
      </c>
      <c r="E9">
        <v>4</v>
      </c>
      <c r="F9">
        <v>0</v>
      </c>
      <c r="G9">
        <v>0</v>
      </c>
      <c r="H9">
        <v>4</v>
      </c>
      <c r="I9">
        <v>4</v>
      </c>
      <c r="J9">
        <v>1</v>
      </c>
      <c r="K9">
        <v>1</v>
      </c>
      <c r="L9">
        <v>2</v>
      </c>
      <c r="M9">
        <v>2</v>
      </c>
      <c r="N9">
        <v>1</v>
      </c>
      <c r="O9">
        <v>0</v>
      </c>
      <c r="P9">
        <v>9</v>
      </c>
      <c r="Q9" s="2">
        <f t="shared" si="0"/>
        <v>1</v>
      </c>
      <c r="R9" s="2">
        <f t="shared" si="1"/>
        <v>1</v>
      </c>
      <c r="S9" s="2">
        <f t="shared" si="5"/>
        <v>1</v>
      </c>
      <c r="T9">
        <v>21</v>
      </c>
      <c r="U9">
        <v>11</v>
      </c>
      <c r="V9">
        <v>0</v>
      </c>
      <c r="W9" s="3">
        <f t="shared" si="2"/>
        <v>34.721809523809526</v>
      </c>
      <c r="X9" s="4">
        <f t="shared" si="3"/>
        <v>27.8</v>
      </c>
      <c r="Y9" s="4">
        <f t="shared" si="4"/>
        <v>14.2</v>
      </c>
      <c r="Z9">
        <v>0</v>
      </c>
    </row>
    <row r="10" spans="1:26" x14ac:dyDescent="0.3">
      <c r="A10" s="1" t="str">
        <f>'Damian Lillard'!A10</f>
        <v>vs CAN</v>
      </c>
      <c r="B10">
        <v>8</v>
      </c>
      <c r="C10">
        <v>4</v>
      </c>
      <c r="D10">
        <v>0</v>
      </c>
      <c r="E10">
        <v>1</v>
      </c>
      <c r="F10">
        <v>0</v>
      </c>
      <c r="G10">
        <v>0</v>
      </c>
      <c r="H10">
        <v>3</v>
      </c>
      <c r="I10">
        <v>7</v>
      </c>
      <c r="J10">
        <v>2</v>
      </c>
      <c r="K10">
        <v>4</v>
      </c>
      <c r="L10">
        <v>0</v>
      </c>
      <c r="M10">
        <v>0</v>
      </c>
      <c r="N10">
        <v>1</v>
      </c>
      <c r="O10">
        <v>3</v>
      </c>
      <c r="P10">
        <v>6</v>
      </c>
      <c r="Q10" s="2">
        <f t="shared" si="0"/>
        <v>0.42857142857142855</v>
      </c>
      <c r="R10" s="2">
        <f t="shared" si="1"/>
        <v>0.5</v>
      </c>
      <c r="S10" s="6" t="s">
        <v>45</v>
      </c>
      <c r="T10">
        <v>20</v>
      </c>
      <c r="U10">
        <v>8</v>
      </c>
      <c r="V10">
        <v>0</v>
      </c>
      <c r="W10" s="3">
        <f t="shared" si="2"/>
        <v>13.773150000000001</v>
      </c>
      <c r="X10" s="4">
        <f t="shared" si="3"/>
        <v>15.8</v>
      </c>
      <c r="Y10" s="4">
        <f t="shared" si="4"/>
        <v>5.4</v>
      </c>
      <c r="Z10">
        <v>0</v>
      </c>
    </row>
    <row r="11" spans="1:26" x14ac:dyDescent="0.3">
      <c r="A11" s="1" t="str">
        <f>'Damian Lillard'!A11</f>
        <v>@ DNK</v>
      </c>
      <c r="B11">
        <v>11</v>
      </c>
      <c r="C11">
        <v>6</v>
      </c>
      <c r="D11">
        <v>2</v>
      </c>
      <c r="E11">
        <v>1</v>
      </c>
      <c r="F11">
        <v>0</v>
      </c>
      <c r="G11">
        <v>0</v>
      </c>
      <c r="H11">
        <v>5</v>
      </c>
      <c r="I11">
        <v>10</v>
      </c>
      <c r="J11">
        <v>1</v>
      </c>
      <c r="K11">
        <v>6</v>
      </c>
      <c r="L11">
        <v>0</v>
      </c>
      <c r="M11">
        <v>0</v>
      </c>
      <c r="N11">
        <v>2</v>
      </c>
      <c r="O11">
        <v>1</v>
      </c>
      <c r="P11">
        <v>-2</v>
      </c>
      <c r="Q11" s="2">
        <f t="shared" si="0"/>
        <v>0.5</v>
      </c>
      <c r="R11" s="2">
        <f t="shared" si="1"/>
        <v>0.16666666666666666</v>
      </c>
      <c r="S11" s="6" t="s">
        <v>45</v>
      </c>
      <c r="T11">
        <v>19</v>
      </c>
      <c r="U11">
        <v>17</v>
      </c>
      <c r="V11">
        <v>4</v>
      </c>
      <c r="W11" s="3">
        <f t="shared" si="2"/>
        <v>27.049210526315786</v>
      </c>
      <c r="X11" s="4">
        <f t="shared" si="3"/>
        <v>24.2</v>
      </c>
      <c r="Y11" s="4">
        <f t="shared" si="4"/>
        <v>10.299999999999999</v>
      </c>
      <c r="Z11">
        <v>0</v>
      </c>
    </row>
    <row r="12" spans="1:26" x14ac:dyDescent="0.3">
      <c r="A12" s="1" t="str">
        <f>'Damian Lillard'!A12</f>
        <v>vs IMP</v>
      </c>
      <c r="B12">
        <v>6</v>
      </c>
      <c r="C12">
        <v>2</v>
      </c>
      <c r="D12">
        <v>0</v>
      </c>
      <c r="E12">
        <v>1</v>
      </c>
      <c r="F12">
        <v>0</v>
      </c>
      <c r="G12">
        <v>0</v>
      </c>
      <c r="H12">
        <v>3</v>
      </c>
      <c r="I12">
        <v>3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-6</v>
      </c>
      <c r="Q12" s="2">
        <f t="shared" si="0"/>
        <v>1</v>
      </c>
      <c r="R12" s="6" t="s">
        <v>45</v>
      </c>
      <c r="S12" s="6" t="s">
        <v>45</v>
      </c>
      <c r="T12">
        <v>17</v>
      </c>
      <c r="U12">
        <v>6</v>
      </c>
      <c r="V12">
        <v>2</v>
      </c>
      <c r="W12" s="3">
        <f t="shared" si="2"/>
        <v>17.175647058823529</v>
      </c>
      <c r="X12" s="4">
        <f t="shared" si="3"/>
        <v>11.4</v>
      </c>
      <c r="Y12" s="4">
        <f t="shared" si="4"/>
        <v>5.6000000000000005</v>
      </c>
      <c r="Z12">
        <v>0</v>
      </c>
    </row>
    <row r="13" spans="1:26" x14ac:dyDescent="0.3">
      <c r="A13" s="1" t="str">
        <f>'Damian Lillard'!A13</f>
        <v>vs CHI</v>
      </c>
      <c r="B13">
        <v>8</v>
      </c>
      <c r="C13">
        <v>3</v>
      </c>
      <c r="D13">
        <v>0</v>
      </c>
      <c r="E13">
        <v>0</v>
      </c>
      <c r="F13">
        <v>0</v>
      </c>
      <c r="G13">
        <v>0</v>
      </c>
      <c r="H13">
        <v>3</v>
      </c>
      <c r="I13">
        <v>5</v>
      </c>
      <c r="J13">
        <v>1</v>
      </c>
      <c r="K13">
        <v>3</v>
      </c>
      <c r="L13">
        <v>1</v>
      </c>
      <c r="M13">
        <v>1</v>
      </c>
      <c r="N13">
        <v>1</v>
      </c>
      <c r="O13">
        <v>1</v>
      </c>
      <c r="P13">
        <v>1</v>
      </c>
      <c r="Q13" s="2">
        <f t="shared" si="0"/>
        <v>0.6</v>
      </c>
      <c r="R13" s="2">
        <f t="shared" si="1"/>
        <v>0.33333333333333331</v>
      </c>
      <c r="S13" s="2">
        <f t="shared" si="5"/>
        <v>1</v>
      </c>
      <c r="T13">
        <v>16</v>
      </c>
      <c r="U13">
        <v>8</v>
      </c>
      <c r="V13">
        <v>1</v>
      </c>
      <c r="W13" s="3">
        <f t="shared" si="2"/>
        <v>20.586375</v>
      </c>
      <c r="X13" s="4">
        <f t="shared" si="3"/>
        <v>11.6</v>
      </c>
      <c r="Y13" s="4">
        <f t="shared" si="4"/>
        <v>6.5999999999999988</v>
      </c>
      <c r="Z13">
        <v>0</v>
      </c>
    </row>
    <row r="14" spans="1:26" x14ac:dyDescent="0.3">
      <c r="A14" s="1" t="str">
        <f>'Damian Lillard'!A14</f>
        <v>@ DEF</v>
      </c>
      <c r="B14">
        <v>2</v>
      </c>
      <c r="C14">
        <v>4</v>
      </c>
      <c r="D14">
        <v>1</v>
      </c>
      <c r="E14">
        <v>1</v>
      </c>
      <c r="F14">
        <v>0</v>
      </c>
      <c r="G14">
        <v>0</v>
      </c>
      <c r="H14">
        <v>1</v>
      </c>
      <c r="I14">
        <v>4</v>
      </c>
      <c r="J14">
        <v>0</v>
      </c>
      <c r="K14">
        <v>0</v>
      </c>
      <c r="L14">
        <v>0</v>
      </c>
      <c r="M14">
        <v>1</v>
      </c>
      <c r="N14">
        <v>0</v>
      </c>
      <c r="O14">
        <v>2</v>
      </c>
      <c r="P14">
        <v>-22</v>
      </c>
      <c r="Q14" s="2">
        <f t="shared" si="0"/>
        <v>0.25</v>
      </c>
      <c r="R14" s="6" t="s">
        <v>45</v>
      </c>
      <c r="S14" s="2">
        <f t="shared" si="5"/>
        <v>0</v>
      </c>
      <c r="T14">
        <v>21</v>
      </c>
      <c r="U14">
        <v>5</v>
      </c>
      <c r="V14">
        <v>0</v>
      </c>
      <c r="W14" s="3">
        <f t="shared" si="2"/>
        <v>2.2188571428571429</v>
      </c>
      <c r="X14" s="4">
        <f t="shared" si="3"/>
        <v>11.3</v>
      </c>
      <c r="Y14" s="4">
        <f t="shared" si="4"/>
        <v>1</v>
      </c>
      <c r="Z14">
        <v>0</v>
      </c>
    </row>
    <row r="15" spans="1:26" x14ac:dyDescent="0.3">
      <c r="A15" s="1" t="str">
        <f>'Damian Lillard'!A15</f>
        <v>vs OCE</v>
      </c>
      <c r="B15">
        <v>14</v>
      </c>
      <c r="C15">
        <v>4</v>
      </c>
      <c r="D15">
        <v>1</v>
      </c>
      <c r="E15">
        <v>0</v>
      </c>
      <c r="F15">
        <v>2</v>
      </c>
      <c r="G15">
        <v>1</v>
      </c>
      <c r="H15">
        <v>6</v>
      </c>
      <c r="I15">
        <v>8</v>
      </c>
      <c r="J15">
        <v>2</v>
      </c>
      <c r="K15">
        <v>4</v>
      </c>
      <c r="L15">
        <v>0</v>
      </c>
      <c r="M15">
        <v>0</v>
      </c>
      <c r="N15">
        <v>3</v>
      </c>
      <c r="O15">
        <v>1</v>
      </c>
      <c r="P15">
        <v>-5</v>
      </c>
      <c r="Q15" s="2">
        <f t="shared" si="0"/>
        <v>0.75</v>
      </c>
      <c r="R15" s="2">
        <f t="shared" si="1"/>
        <v>0.5</v>
      </c>
      <c r="S15" s="6" t="s">
        <v>45</v>
      </c>
      <c r="T15">
        <v>22</v>
      </c>
      <c r="U15">
        <v>17</v>
      </c>
      <c r="V15">
        <v>3</v>
      </c>
      <c r="W15" s="3">
        <f t="shared" si="2"/>
        <v>33.830500000000001</v>
      </c>
      <c r="X15" s="4">
        <f t="shared" si="3"/>
        <v>25.3</v>
      </c>
      <c r="Y15" s="4">
        <f t="shared" si="4"/>
        <v>14.499999999999998</v>
      </c>
      <c r="Z15">
        <v>0</v>
      </c>
    </row>
    <row r="16" spans="1:26" x14ac:dyDescent="0.3">
      <c r="A16" s="1" t="str">
        <f>'Damian Lillard'!A16</f>
        <v>@ FRA</v>
      </c>
      <c r="B16">
        <v>2</v>
      </c>
      <c r="C16">
        <v>2</v>
      </c>
      <c r="D16">
        <v>2</v>
      </c>
      <c r="E16">
        <v>0</v>
      </c>
      <c r="F16">
        <v>0</v>
      </c>
      <c r="G16">
        <v>0</v>
      </c>
      <c r="H16">
        <v>1</v>
      </c>
      <c r="I16">
        <v>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11</v>
      </c>
      <c r="Q16" s="2">
        <f t="shared" si="0"/>
        <v>0.5</v>
      </c>
      <c r="R16" s="2">
        <f t="shared" si="1"/>
        <v>0</v>
      </c>
      <c r="S16" s="6" t="s">
        <v>45</v>
      </c>
      <c r="T16">
        <v>16</v>
      </c>
      <c r="U16">
        <v>7</v>
      </c>
      <c r="V16">
        <v>1</v>
      </c>
      <c r="W16" s="3">
        <f t="shared" si="2"/>
        <v>9.093</v>
      </c>
      <c r="X16" s="4">
        <f t="shared" si="3"/>
        <v>7.4</v>
      </c>
      <c r="Y16" s="4">
        <f t="shared" si="4"/>
        <v>3</v>
      </c>
      <c r="Z16">
        <v>0</v>
      </c>
    </row>
    <row r="17" spans="1:26" x14ac:dyDescent="0.3">
      <c r="A17" s="1" t="str">
        <f>'Damian Lillard'!A17</f>
        <v>VS INJ</v>
      </c>
      <c r="B17">
        <v>14</v>
      </c>
      <c r="C17">
        <v>4</v>
      </c>
      <c r="D17">
        <v>0</v>
      </c>
      <c r="E17">
        <v>1</v>
      </c>
      <c r="F17">
        <v>1</v>
      </c>
      <c r="G17">
        <v>1</v>
      </c>
      <c r="H17">
        <v>6</v>
      </c>
      <c r="I17">
        <v>9</v>
      </c>
      <c r="J17">
        <v>2</v>
      </c>
      <c r="K17">
        <v>2</v>
      </c>
      <c r="L17">
        <v>0</v>
      </c>
      <c r="M17">
        <v>0</v>
      </c>
      <c r="N17">
        <v>1</v>
      </c>
      <c r="O17">
        <v>1</v>
      </c>
      <c r="P17">
        <v>0</v>
      </c>
      <c r="Q17" s="2">
        <f t="shared" si="0"/>
        <v>0.66666666666666663</v>
      </c>
      <c r="R17" s="2">
        <f t="shared" si="1"/>
        <v>1</v>
      </c>
      <c r="S17" s="6" t="s">
        <v>45</v>
      </c>
      <c r="T17">
        <v>20</v>
      </c>
      <c r="U17">
        <v>14</v>
      </c>
      <c r="V17">
        <v>2</v>
      </c>
      <c r="W17" s="3">
        <f t="shared" si="2"/>
        <v>30.336550000000006</v>
      </c>
      <c r="X17" s="4">
        <f t="shared" si="3"/>
        <v>23.8</v>
      </c>
      <c r="Y17" s="4">
        <f t="shared" si="4"/>
        <v>11.999999999999996</v>
      </c>
      <c r="Z17">
        <v>0</v>
      </c>
    </row>
    <row r="18" spans="1:26" x14ac:dyDescent="0.3">
      <c r="A18" s="1" t="str">
        <f>'Damian Lillard'!A18</f>
        <v>@ EUR</v>
      </c>
      <c r="B18">
        <v>16</v>
      </c>
      <c r="C18">
        <v>7</v>
      </c>
      <c r="D18">
        <v>1</v>
      </c>
      <c r="E18">
        <v>0</v>
      </c>
      <c r="F18">
        <v>0</v>
      </c>
      <c r="G18">
        <v>1</v>
      </c>
      <c r="H18">
        <v>7</v>
      </c>
      <c r="I18">
        <v>10</v>
      </c>
      <c r="J18">
        <v>0</v>
      </c>
      <c r="K18">
        <v>0</v>
      </c>
      <c r="L18">
        <v>2</v>
      </c>
      <c r="M18">
        <v>2</v>
      </c>
      <c r="N18">
        <v>4</v>
      </c>
      <c r="O18">
        <v>2</v>
      </c>
      <c r="P18">
        <v>-5</v>
      </c>
      <c r="Q18" s="2">
        <f t="shared" si="0"/>
        <v>0.7</v>
      </c>
      <c r="R18" s="6" t="s">
        <v>45</v>
      </c>
      <c r="S18" s="2">
        <f t="shared" si="5"/>
        <v>1</v>
      </c>
      <c r="T18">
        <v>20</v>
      </c>
      <c r="U18">
        <v>19</v>
      </c>
      <c r="V18">
        <v>0</v>
      </c>
      <c r="W18" s="3">
        <f t="shared" si="2"/>
        <v>36.24015</v>
      </c>
      <c r="X18" s="4">
        <f t="shared" si="3"/>
        <v>24.9</v>
      </c>
      <c r="Y18" s="4">
        <f t="shared" si="4"/>
        <v>14.400000000000002</v>
      </c>
      <c r="Z18">
        <v>0</v>
      </c>
    </row>
    <row r="19" spans="1:26" x14ac:dyDescent="0.3">
      <c r="A19" s="1" t="str">
        <f>'Damian Lillard'!A19</f>
        <v>@ RKS</v>
      </c>
      <c r="B19">
        <v>13</v>
      </c>
      <c r="C19">
        <v>4</v>
      </c>
      <c r="D19">
        <v>3</v>
      </c>
      <c r="E19">
        <v>0</v>
      </c>
      <c r="F19">
        <v>1</v>
      </c>
      <c r="G19">
        <v>1</v>
      </c>
      <c r="H19">
        <v>5</v>
      </c>
      <c r="I19">
        <v>7</v>
      </c>
      <c r="J19">
        <v>3</v>
      </c>
      <c r="K19">
        <v>5</v>
      </c>
      <c r="L19">
        <v>0</v>
      </c>
      <c r="M19">
        <v>0</v>
      </c>
      <c r="N19">
        <v>1</v>
      </c>
      <c r="O19">
        <v>0</v>
      </c>
      <c r="P19">
        <v>6</v>
      </c>
      <c r="Q19" s="2">
        <f t="shared" si="0"/>
        <v>0.7142857142857143</v>
      </c>
      <c r="R19" s="2">
        <f t="shared" si="1"/>
        <v>0.6</v>
      </c>
      <c r="S19" s="6" t="s">
        <v>45</v>
      </c>
      <c r="T19">
        <v>18</v>
      </c>
      <c r="U19">
        <v>21</v>
      </c>
      <c r="V19">
        <v>0</v>
      </c>
      <c r="W19" s="3">
        <f t="shared" si="2"/>
        <v>38.543499999999987</v>
      </c>
      <c r="X19" s="4">
        <f t="shared" si="3"/>
        <v>24.3</v>
      </c>
      <c r="Y19" s="4">
        <f t="shared" si="4"/>
        <v>13.8</v>
      </c>
      <c r="Z19">
        <v>0</v>
      </c>
    </row>
    <row r="20" spans="1:26" x14ac:dyDescent="0.3">
      <c r="A20" s="1">
        <f>'Damian Lillard'!A20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'Damian Lillard'!A21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'Damian Lillard'!A22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'Damian Lillard'!A23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'Damian Lillard'!A24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'Damian Lillard'!A25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'Damian Lillard'!A26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'Damian Lillard'!A27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'Damian Lillard'!A28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'Damian Lillard'!A29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'Damian Lillard'!A30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'Damian Lillard'!A31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'Damian Lillard'!A32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'Damian Lillard'!A33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'Damian Lillard'!A34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'Damian Lillard'!A35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'Damian Lillard'!A36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'Damian Lillard'!A37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'Damian Lillard'!A38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'Damian Lillard'!A39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'Damian Lillard'!A40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'Damian Lillard'!A41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'Damian Lillard'!A42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'Damian Lillard'!A43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'Damian Lillard'!A44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'Damian Lillard'!A45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'Damian Lillard'!A46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9.1111111111111107</v>
      </c>
      <c r="C47" s="4">
        <f t="shared" ref="C47:P47" si="6">AVERAGE(C2:C46)</f>
        <v>3.7777777777777777</v>
      </c>
      <c r="D47" s="4">
        <f t="shared" si="6"/>
        <v>0.77777777777777779</v>
      </c>
      <c r="E47" s="4">
        <f t="shared" si="6"/>
        <v>0.83333333333333337</v>
      </c>
      <c r="F47" s="4">
        <f t="shared" si="6"/>
        <v>0.3888888888888889</v>
      </c>
      <c r="G47" s="4">
        <f t="shared" si="6"/>
        <v>0.33333333333333331</v>
      </c>
      <c r="H47" s="4">
        <f t="shared" si="6"/>
        <v>3.7777777777777777</v>
      </c>
      <c r="I47" s="4">
        <f t="shared" si="6"/>
        <v>6.1111111111111107</v>
      </c>
      <c r="J47" s="4">
        <f t="shared" si="6"/>
        <v>1</v>
      </c>
      <c r="K47" s="4">
        <f t="shared" si="6"/>
        <v>2.3888888888888888</v>
      </c>
      <c r="L47" s="4">
        <f t="shared" si="6"/>
        <v>0.55555555555555558</v>
      </c>
      <c r="M47" s="4">
        <f t="shared" si="6"/>
        <v>0.77777777777777779</v>
      </c>
      <c r="N47" s="4">
        <f t="shared" si="6"/>
        <v>1.0555555555555556</v>
      </c>
      <c r="O47" s="4">
        <f t="shared" si="6"/>
        <v>1.0555555555555556</v>
      </c>
      <c r="P47" s="4">
        <f t="shared" si="6"/>
        <v>-1.6111111111111112</v>
      </c>
      <c r="Q47" s="2">
        <f>SUM(H2:H46)/SUM(I2:I46)</f>
        <v>0.61818181818181817</v>
      </c>
      <c r="R47" s="2">
        <f>SUM(J2:J46)/SUM(K2:K46)</f>
        <v>0.41860465116279072</v>
      </c>
      <c r="S47" s="2">
        <f>SUM(L2:L46)/SUM(M2:M46)</f>
        <v>0.7142857142857143</v>
      </c>
      <c r="T47" s="4">
        <f t="shared" ref="T47:V47" si="7">AVERAGE(T2:T46)</f>
        <v>18.722222222222221</v>
      </c>
      <c r="U47" s="4">
        <f t="shared" si="7"/>
        <v>11.222222222222221</v>
      </c>
      <c r="V47" s="4">
        <f t="shared" si="7"/>
        <v>0.88888888888888884</v>
      </c>
      <c r="W47" s="3">
        <f>((H49*85.91) +(F49*53.897)+(J49*51.757)+(L49*46.845)+(E49*39.19)+(N49*39.19)+(D49*34.677)+((C49-N49)*14.707)-(O49*17.174)-((M49-L49)*20.091)-((I49-H49)*39.19)-(G49*53.897))/T49</f>
        <v>23.091347181008899</v>
      </c>
      <c r="X47" s="4">
        <f t="shared" ref="X47" si="8">B47+(C47*1.2)+(D47*1.5)+(E47*3)+(F47*3)-G47</f>
        <v>18.144444444444446</v>
      </c>
      <c r="Y47" s="4">
        <f t="shared" ref="Y47" si="9">B47+0.4*H47-0.7*I47-0.4*(M47-L47)+0.7*N47+0.3*(C47-N47)+F47+D47*0.7+0.7*E47-0.4*O47-G47</f>
        <v>8.5722222222222229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164</v>
      </c>
      <c r="C49">
        <f t="shared" ref="C49:P49" si="10">SUM(C2:C46)</f>
        <v>68</v>
      </c>
      <c r="D49">
        <f t="shared" si="10"/>
        <v>14</v>
      </c>
      <c r="E49">
        <f t="shared" si="10"/>
        <v>15</v>
      </c>
      <c r="F49">
        <f t="shared" si="10"/>
        <v>7</v>
      </c>
      <c r="G49">
        <f t="shared" si="10"/>
        <v>6</v>
      </c>
      <c r="H49">
        <f t="shared" si="10"/>
        <v>68</v>
      </c>
      <c r="I49">
        <f t="shared" si="10"/>
        <v>110</v>
      </c>
      <c r="J49">
        <f t="shared" si="10"/>
        <v>18</v>
      </c>
      <c r="K49">
        <f t="shared" si="10"/>
        <v>43</v>
      </c>
      <c r="L49">
        <f t="shared" si="10"/>
        <v>10</v>
      </c>
      <c r="M49">
        <f t="shared" si="10"/>
        <v>14</v>
      </c>
      <c r="N49">
        <f t="shared" si="10"/>
        <v>19</v>
      </c>
      <c r="O49">
        <f t="shared" si="10"/>
        <v>19</v>
      </c>
      <c r="P49">
        <f t="shared" si="10"/>
        <v>-29</v>
      </c>
      <c r="T49">
        <f>SUM(T2:T46)</f>
        <v>337</v>
      </c>
      <c r="U49">
        <f>SUM(U2:U46)</f>
        <v>202</v>
      </c>
      <c r="V49">
        <f>SUM(V2:V46)</f>
        <v>16</v>
      </c>
      <c r="X49" s="4">
        <f>SUM(X2:X46)</f>
        <v>326.60000000000002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83E3-6783-4E5F-A685-CA552B8B6F02}">
  <dimension ref="A1:Z56"/>
  <sheetViews>
    <sheetView topLeftCell="A25"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'Damian Lillard'!A2</f>
        <v>@ INJ</v>
      </c>
      <c r="B2">
        <v>9</v>
      </c>
      <c r="C2">
        <v>2</v>
      </c>
      <c r="D2">
        <v>1</v>
      </c>
      <c r="E2">
        <v>0</v>
      </c>
      <c r="F2">
        <v>0</v>
      </c>
      <c r="G2">
        <v>1</v>
      </c>
      <c r="H2">
        <v>3</v>
      </c>
      <c r="I2">
        <v>11</v>
      </c>
      <c r="J2">
        <v>1</v>
      </c>
      <c r="K2">
        <v>7</v>
      </c>
      <c r="L2">
        <v>2</v>
      </c>
      <c r="M2">
        <v>2</v>
      </c>
      <c r="N2">
        <v>0</v>
      </c>
      <c r="O2">
        <v>0</v>
      </c>
      <c r="P2">
        <v>2</v>
      </c>
      <c r="Q2" s="2">
        <f t="shared" ref="Q2:Q46" si="0">H2/I2</f>
        <v>0.27272727272727271</v>
      </c>
      <c r="R2" s="2">
        <f t="shared" ref="R2:R46" si="1">J2/K2</f>
        <v>0.14285714285714285</v>
      </c>
      <c r="S2" s="2">
        <f>L2/M2</f>
        <v>1</v>
      </c>
      <c r="T2">
        <v>12</v>
      </c>
      <c r="U2">
        <v>12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8.3209166666666707</v>
      </c>
      <c r="X2" s="4">
        <f t="shared" ref="X2:X46" si="3">B2+(C2*1.2)+(D2*1.5)+(E2*3)+(F2*3)-G2</f>
        <v>11.9</v>
      </c>
      <c r="Y2" s="4">
        <f t="shared" ref="Y2:Y46" si="4">B2+0.4*H2-0.7*I2-0.4*(M2-L2)+0.7*N2+0.3*(C2-N2)+F2+D2*0.7+0.7*E2-0.4*O2-G2</f>
        <v>2.8</v>
      </c>
      <c r="Z2">
        <v>0</v>
      </c>
    </row>
    <row r="3" spans="1:26" x14ac:dyDescent="0.3">
      <c r="A3" s="1" t="str">
        <f>'Damian Lillard'!A3</f>
        <v>vs EUR</v>
      </c>
      <c r="B3">
        <v>4</v>
      </c>
      <c r="C3">
        <v>1</v>
      </c>
      <c r="D3">
        <v>1</v>
      </c>
      <c r="E3">
        <v>1</v>
      </c>
      <c r="F3">
        <v>0</v>
      </c>
      <c r="G3">
        <v>0</v>
      </c>
      <c r="H3">
        <v>1</v>
      </c>
      <c r="I3">
        <v>3</v>
      </c>
      <c r="J3">
        <v>0</v>
      </c>
      <c r="K3">
        <v>2</v>
      </c>
      <c r="L3">
        <v>2</v>
      </c>
      <c r="M3">
        <v>2</v>
      </c>
      <c r="N3">
        <v>0</v>
      </c>
      <c r="O3">
        <v>3</v>
      </c>
      <c r="P3">
        <v>-7</v>
      </c>
      <c r="Q3" s="2">
        <f t="shared" si="0"/>
        <v>0.33333333333333331</v>
      </c>
      <c r="R3" s="2">
        <f t="shared" si="1"/>
        <v>0</v>
      </c>
      <c r="S3" s="2">
        <f>L3/M3</f>
        <v>1</v>
      </c>
      <c r="T3">
        <v>8</v>
      </c>
      <c r="U3">
        <v>6</v>
      </c>
      <c r="V3">
        <v>0</v>
      </c>
      <c r="W3" s="3">
        <f t="shared" si="2"/>
        <v>17.283999999999999</v>
      </c>
      <c r="X3" s="4">
        <f t="shared" si="3"/>
        <v>9.6999999999999993</v>
      </c>
      <c r="Y3" s="4">
        <f t="shared" si="4"/>
        <v>2.8000000000000007</v>
      </c>
      <c r="Z3">
        <v>0</v>
      </c>
    </row>
    <row r="4" spans="1:26" x14ac:dyDescent="0.3">
      <c r="A4" s="1" t="str">
        <f>'Damian Lillard'!A4</f>
        <v>vs RKS</v>
      </c>
      <c r="B4">
        <v>8</v>
      </c>
      <c r="C4">
        <v>2</v>
      </c>
      <c r="D4">
        <v>3</v>
      </c>
      <c r="E4">
        <v>1</v>
      </c>
      <c r="F4">
        <v>1</v>
      </c>
      <c r="G4">
        <v>0</v>
      </c>
      <c r="H4">
        <v>3</v>
      </c>
      <c r="I4">
        <v>9</v>
      </c>
      <c r="J4">
        <v>2</v>
      </c>
      <c r="K4">
        <v>6</v>
      </c>
      <c r="L4">
        <v>0</v>
      </c>
      <c r="M4">
        <v>0</v>
      </c>
      <c r="N4">
        <v>0</v>
      </c>
      <c r="O4">
        <v>0</v>
      </c>
      <c r="P4">
        <v>3</v>
      </c>
      <c r="Q4" s="2">
        <f t="shared" si="0"/>
        <v>0.33333333333333331</v>
      </c>
      <c r="R4" s="2">
        <f t="shared" si="1"/>
        <v>0.33333333333333331</v>
      </c>
      <c r="S4" s="6" t="s">
        <v>45</v>
      </c>
      <c r="T4">
        <v>14</v>
      </c>
      <c r="U4">
        <v>16</v>
      </c>
      <c r="V4">
        <v>0</v>
      </c>
      <c r="W4" s="3">
        <f t="shared" si="2"/>
        <v>25.188285714285719</v>
      </c>
      <c r="X4" s="4">
        <f t="shared" si="3"/>
        <v>20.9</v>
      </c>
      <c r="Y4" s="4">
        <f t="shared" si="4"/>
        <v>7.3</v>
      </c>
      <c r="Z4">
        <v>0</v>
      </c>
    </row>
    <row r="5" spans="1:26" x14ac:dyDescent="0.3">
      <c r="A5" s="1" t="str">
        <f>'Damian Lillard'!A5</f>
        <v>@ AFR</v>
      </c>
      <c r="B5">
        <v>14</v>
      </c>
      <c r="C5">
        <v>0</v>
      </c>
      <c r="D5">
        <v>1</v>
      </c>
      <c r="E5">
        <v>0</v>
      </c>
      <c r="F5">
        <v>0</v>
      </c>
      <c r="G5">
        <v>1</v>
      </c>
      <c r="H5">
        <v>4</v>
      </c>
      <c r="I5">
        <v>7</v>
      </c>
      <c r="J5">
        <v>3</v>
      </c>
      <c r="K5">
        <v>4</v>
      </c>
      <c r="L5">
        <v>3</v>
      </c>
      <c r="M5">
        <v>4</v>
      </c>
      <c r="N5">
        <v>0</v>
      </c>
      <c r="O5">
        <v>0</v>
      </c>
      <c r="P5">
        <v>3</v>
      </c>
      <c r="Q5" s="2">
        <f t="shared" si="0"/>
        <v>0.5714285714285714</v>
      </c>
      <c r="R5" s="2">
        <f t="shared" si="1"/>
        <v>0.75</v>
      </c>
      <c r="S5" s="2">
        <f>L5/M5</f>
        <v>0.75</v>
      </c>
      <c r="T5">
        <v>14</v>
      </c>
      <c r="U5">
        <v>16</v>
      </c>
      <c r="V5">
        <v>0</v>
      </c>
      <c r="W5" s="3">
        <f t="shared" si="2"/>
        <v>34.46892857142857</v>
      </c>
      <c r="X5" s="4">
        <f t="shared" si="3"/>
        <v>14.5</v>
      </c>
      <c r="Y5" s="4">
        <f t="shared" si="4"/>
        <v>9.9999999999999982</v>
      </c>
      <c r="Z5">
        <v>0</v>
      </c>
    </row>
    <row r="6" spans="1:26" x14ac:dyDescent="0.3">
      <c r="A6" s="1" t="str">
        <f>'Damian Lillard'!A6</f>
        <v>vs OLD</v>
      </c>
      <c r="B6">
        <v>13</v>
      </c>
      <c r="C6">
        <v>2</v>
      </c>
      <c r="D6">
        <v>1</v>
      </c>
      <c r="E6">
        <v>0</v>
      </c>
      <c r="F6">
        <v>0</v>
      </c>
      <c r="G6">
        <v>1</v>
      </c>
      <c r="H6">
        <v>6</v>
      </c>
      <c r="I6">
        <v>10</v>
      </c>
      <c r="J6">
        <v>1</v>
      </c>
      <c r="K6">
        <v>2</v>
      </c>
      <c r="L6">
        <v>0</v>
      </c>
      <c r="M6">
        <v>0</v>
      </c>
      <c r="N6">
        <v>0</v>
      </c>
      <c r="O6">
        <v>0</v>
      </c>
      <c r="P6">
        <v>5</v>
      </c>
      <c r="Q6" s="2">
        <f t="shared" si="0"/>
        <v>0.6</v>
      </c>
      <c r="R6" s="2">
        <f t="shared" si="1"/>
        <v>0.5</v>
      </c>
      <c r="S6" s="6" t="s">
        <v>45</v>
      </c>
      <c r="T6">
        <v>14</v>
      </c>
      <c r="U6">
        <v>15</v>
      </c>
      <c r="V6">
        <v>0</v>
      </c>
      <c r="W6" s="3">
        <f t="shared" si="2"/>
        <v>30.046500000000002</v>
      </c>
      <c r="X6" s="4">
        <f t="shared" si="3"/>
        <v>15.899999999999999</v>
      </c>
      <c r="Y6" s="4">
        <f t="shared" si="4"/>
        <v>8.6999999999999993</v>
      </c>
      <c r="Z6">
        <v>0</v>
      </c>
    </row>
    <row r="7" spans="1:26" x14ac:dyDescent="0.3">
      <c r="A7" s="1" t="str">
        <f>'Damian Lillard'!A7</f>
        <v>@ USA</v>
      </c>
      <c r="B7">
        <v>5</v>
      </c>
      <c r="C7">
        <v>0</v>
      </c>
      <c r="D7">
        <v>3</v>
      </c>
      <c r="E7">
        <v>0</v>
      </c>
      <c r="F7">
        <v>0</v>
      </c>
      <c r="G7">
        <v>0</v>
      </c>
      <c r="H7">
        <v>2</v>
      </c>
      <c r="I7">
        <v>7</v>
      </c>
      <c r="J7">
        <v>1</v>
      </c>
      <c r="K7">
        <v>5</v>
      </c>
      <c r="L7">
        <v>0</v>
      </c>
      <c r="M7">
        <v>0</v>
      </c>
      <c r="N7">
        <v>0</v>
      </c>
      <c r="O7">
        <v>0</v>
      </c>
      <c r="P7">
        <v>-23</v>
      </c>
      <c r="Q7" s="2">
        <f t="shared" si="0"/>
        <v>0.2857142857142857</v>
      </c>
      <c r="R7" s="2">
        <f t="shared" si="1"/>
        <v>0.2</v>
      </c>
      <c r="S7" s="6" t="s">
        <v>45</v>
      </c>
      <c r="T7">
        <v>15</v>
      </c>
      <c r="U7">
        <v>13</v>
      </c>
      <c r="V7">
        <v>0</v>
      </c>
      <c r="W7" s="3">
        <f t="shared" si="2"/>
        <v>8.7772000000000006</v>
      </c>
      <c r="X7" s="4">
        <f t="shared" si="3"/>
        <v>9.5</v>
      </c>
      <c r="Y7" s="4">
        <f t="shared" si="4"/>
        <v>3</v>
      </c>
      <c r="Z7">
        <v>0</v>
      </c>
    </row>
    <row r="8" spans="1:26" x14ac:dyDescent="0.3">
      <c r="A8" s="1" t="str">
        <f>'Damian Lillard'!A8</f>
        <v>vs SPA</v>
      </c>
      <c r="B8">
        <v>7</v>
      </c>
      <c r="C8">
        <v>2</v>
      </c>
      <c r="D8">
        <v>3</v>
      </c>
      <c r="E8">
        <v>0</v>
      </c>
      <c r="F8">
        <v>0</v>
      </c>
      <c r="G8">
        <v>1</v>
      </c>
      <c r="H8">
        <v>3</v>
      </c>
      <c r="I8">
        <v>6</v>
      </c>
      <c r="J8">
        <v>1</v>
      </c>
      <c r="K8">
        <v>3</v>
      </c>
      <c r="L8">
        <v>0</v>
      </c>
      <c r="M8">
        <v>0</v>
      </c>
      <c r="N8">
        <v>0</v>
      </c>
      <c r="O8">
        <v>0</v>
      </c>
      <c r="P8">
        <v>-1</v>
      </c>
      <c r="Q8" s="2">
        <f t="shared" si="0"/>
        <v>0.5</v>
      </c>
      <c r="R8" s="2">
        <f t="shared" si="1"/>
        <v>0.33333333333333331</v>
      </c>
      <c r="S8" s="6" t="s">
        <v>45</v>
      </c>
      <c r="T8">
        <v>10</v>
      </c>
      <c r="U8">
        <v>15</v>
      </c>
      <c r="V8">
        <v>0</v>
      </c>
      <c r="W8" s="3">
        <f t="shared" si="2"/>
        <v>27.146500000000003</v>
      </c>
      <c r="X8" s="4">
        <f t="shared" si="3"/>
        <v>12.9</v>
      </c>
      <c r="Y8" s="4">
        <f t="shared" si="4"/>
        <v>5.6999999999999993</v>
      </c>
      <c r="Z8">
        <v>0</v>
      </c>
    </row>
    <row r="9" spans="1:26" x14ac:dyDescent="0.3">
      <c r="A9" s="1" t="str">
        <f>'Damian Lillard'!A9</f>
        <v>@ 6TH</v>
      </c>
      <c r="B9">
        <v>5</v>
      </c>
      <c r="C9">
        <v>3</v>
      </c>
      <c r="D9">
        <v>2</v>
      </c>
      <c r="E9">
        <v>0</v>
      </c>
      <c r="F9">
        <v>0</v>
      </c>
      <c r="G9">
        <v>0</v>
      </c>
      <c r="H9">
        <v>2</v>
      </c>
      <c r="I9">
        <v>6</v>
      </c>
      <c r="J9">
        <v>1</v>
      </c>
      <c r="K9">
        <v>3</v>
      </c>
      <c r="L9">
        <v>0</v>
      </c>
      <c r="M9">
        <v>0</v>
      </c>
      <c r="N9">
        <v>0</v>
      </c>
      <c r="O9">
        <v>0</v>
      </c>
      <c r="P9">
        <v>2</v>
      </c>
      <c r="Q9" s="2">
        <f t="shared" si="0"/>
        <v>0.33333333333333331</v>
      </c>
      <c r="R9" s="2">
        <f t="shared" si="1"/>
        <v>0.33333333333333331</v>
      </c>
      <c r="S9" s="6" t="s">
        <v>45</v>
      </c>
      <c r="T9">
        <v>15</v>
      </c>
      <c r="U9">
        <v>11</v>
      </c>
      <c r="V9">
        <v>0</v>
      </c>
      <c r="W9" s="3">
        <f t="shared" si="2"/>
        <v>12.019466666666665</v>
      </c>
      <c r="X9" s="4">
        <f t="shared" si="3"/>
        <v>11.6</v>
      </c>
      <c r="Y9" s="4">
        <f t="shared" si="4"/>
        <v>3.9000000000000004</v>
      </c>
      <c r="Z9">
        <v>0</v>
      </c>
    </row>
    <row r="10" spans="1:26" x14ac:dyDescent="0.3">
      <c r="A10" s="1" t="str">
        <f>'Damian Lillard'!A10</f>
        <v>vs CAN</v>
      </c>
      <c r="B10">
        <v>5</v>
      </c>
      <c r="C10">
        <v>3</v>
      </c>
      <c r="D10">
        <v>5</v>
      </c>
      <c r="E10">
        <v>0</v>
      </c>
      <c r="F10">
        <v>0</v>
      </c>
      <c r="G10">
        <v>0</v>
      </c>
      <c r="H10">
        <v>2</v>
      </c>
      <c r="I10">
        <v>9</v>
      </c>
      <c r="J10">
        <v>1</v>
      </c>
      <c r="K10">
        <v>6</v>
      </c>
      <c r="L10">
        <v>0</v>
      </c>
      <c r="M10">
        <v>0</v>
      </c>
      <c r="N10">
        <v>0</v>
      </c>
      <c r="O10">
        <v>2</v>
      </c>
      <c r="P10">
        <v>2</v>
      </c>
      <c r="Q10" s="2">
        <f t="shared" si="0"/>
        <v>0.22222222222222221</v>
      </c>
      <c r="R10" s="2">
        <f t="shared" si="1"/>
        <v>0.16666666666666666</v>
      </c>
      <c r="S10" s="6" t="s">
        <v>45</v>
      </c>
      <c r="T10">
        <v>15</v>
      </c>
      <c r="U10">
        <v>17</v>
      </c>
      <c r="V10">
        <v>0</v>
      </c>
      <c r="W10" s="3">
        <f t="shared" si="2"/>
        <v>8.8269999999999982</v>
      </c>
      <c r="X10" s="4">
        <f t="shared" si="3"/>
        <v>16.100000000000001</v>
      </c>
      <c r="Y10" s="4">
        <f t="shared" si="4"/>
        <v>3.0999999999999996</v>
      </c>
      <c r="Z10">
        <v>0</v>
      </c>
    </row>
    <row r="11" spans="1:26" x14ac:dyDescent="0.3">
      <c r="A11" s="1" t="str">
        <f>'Damian Lillard'!A11</f>
        <v>@ DNK</v>
      </c>
      <c r="B11">
        <v>16</v>
      </c>
      <c r="C11">
        <v>0</v>
      </c>
      <c r="D11">
        <v>4</v>
      </c>
      <c r="E11">
        <v>0</v>
      </c>
      <c r="F11">
        <v>1</v>
      </c>
      <c r="G11">
        <v>3</v>
      </c>
      <c r="H11">
        <v>6</v>
      </c>
      <c r="I11">
        <v>10</v>
      </c>
      <c r="J11">
        <v>4</v>
      </c>
      <c r="K11">
        <v>7</v>
      </c>
      <c r="L11">
        <v>0</v>
      </c>
      <c r="M11">
        <v>0</v>
      </c>
      <c r="N11">
        <v>0</v>
      </c>
      <c r="O11">
        <v>0</v>
      </c>
      <c r="P11">
        <v>-8</v>
      </c>
      <c r="Q11" s="2">
        <f t="shared" si="0"/>
        <v>0.6</v>
      </c>
      <c r="R11" s="2">
        <f t="shared" si="1"/>
        <v>0.5714285714285714</v>
      </c>
      <c r="S11" s="6" t="s">
        <v>45</v>
      </c>
      <c r="T11">
        <v>16</v>
      </c>
      <c r="U11">
        <v>27</v>
      </c>
      <c r="V11">
        <v>0</v>
      </c>
      <c r="W11" s="3">
        <f t="shared" si="2"/>
        <v>37.290125000000003</v>
      </c>
      <c r="X11" s="4">
        <f t="shared" si="3"/>
        <v>22</v>
      </c>
      <c r="Y11" s="4">
        <f t="shared" si="4"/>
        <v>12.2</v>
      </c>
      <c r="Z11">
        <v>0</v>
      </c>
    </row>
    <row r="12" spans="1:26" x14ac:dyDescent="0.3">
      <c r="A12" s="1" t="str">
        <f>'Damian Lillard'!A12</f>
        <v>vs IMP</v>
      </c>
      <c r="B12">
        <v>13</v>
      </c>
      <c r="C12">
        <v>0</v>
      </c>
      <c r="D12">
        <v>2</v>
      </c>
      <c r="E12">
        <v>0</v>
      </c>
      <c r="F12">
        <v>0</v>
      </c>
      <c r="G12">
        <v>1</v>
      </c>
      <c r="H12">
        <v>5</v>
      </c>
      <c r="I12">
        <v>10</v>
      </c>
      <c r="J12">
        <v>3</v>
      </c>
      <c r="K12">
        <v>5</v>
      </c>
      <c r="L12">
        <v>0</v>
      </c>
      <c r="M12">
        <v>0</v>
      </c>
      <c r="N12">
        <v>0</v>
      </c>
      <c r="O12">
        <v>0</v>
      </c>
      <c r="P12">
        <v>-18</v>
      </c>
      <c r="Q12" s="2">
        <f t="shared" si="0"/>
        <v>0.5</v>
      </c>
      <c r="R12" s="2">
        <f t="shared" si="1"/>
        <v>0.6</v>
      </c>
      <c r="S12" s="6" t="s">
        <v>45</v>
      </c>
      <c r="T12">
        <v>18</v>
      </c>
      <c r="U12">
        <v>18</v>
      </c>
      <c r="V12">
        <v>0</v>
      </c>
      <c r="W12" s="3">
        <f t="shared" si="2"/>
        <v>22.462666666666664</v>
      </c>
      <c r="X12" s="4">
        <f t="shared" si="3"/>
        <v>15</v>
      </c>
      <c r="Y12" s="4">
        <f t="shared" si="4"/>
        <v>8.4</v>
      </c>
      <c r="Z12">
        <v>0</v>
      </c>
    </row>
    <row r="13" spans="1:26" x14ac:dyDescent="0.3">
      <c r="A13" s="1" t="str">
        <f>'Damian Lillard'!A13</f>
        <v>vs CHI</v>
      </c>
      <c r="B13">
        <v>11</v>
      </c>
      <c r="C13">
        <v>1</v>
      </c>
      <c r="D13">
        <v>1</v>
      </c>
      <c r="E13">
        <v>0</v>
      </c>
      <c r="F13">
        <v>0</v>
      </c>
      <c r="G13">
        <v>1</v>
      </c>
      <c r="H13">
        <v>4</v>
      </c>
      <c r="I13">
        <v>7</v>
      </c>
      <c r="J13">
        <v>1</v>
      </c>
      <c r="K13">
        <v>3</v>
      </c>
      <c r="L13">
        <v>2</v>
      </c>
      <c r="M13">
        <v>2</v>
      </c>
      <c r="N13">
        <v>0</v>
      </c>
      <c r="O13">
        <v>1</v>
      </c>
      <c r="P13">
        <v>-4</v>
      </c>
      <c r="Q13" s="2">
        <f t="shared" si="0"/>
        <v>0.5714285714285714</v>
      </c>
      <c r="R13" s="2">
        <f t="shared" si="1"/>
        <v>0.33333333333333331</v>
      </c>
      <c r="S13" s="2">
        <f t="shared" ref="S13:S46" si="5">L13/M13</f>
        <v>1</v>
      </c>
      <c r="T13">
        <v>11</v>
      </c>
      <c r="U13">
        <v>14</v>
      </c>
      <c r="V13">
        <v>0</v>
      </c>
      <c r="W13" s="3">
        <f t="shared" si="2"/>
        <v>31.802727272727278</v>
      </c>
      <c r="X13" s="4">
        <f t="shared" si="3"/>
        <v>12.7</v>
      </c>
      <c r="Y13" s="4">
        <f t="shared" si="4"/>
        <v>7.2999999999999989</v>
      </c>
      <c r="Z13">
        <v>0</v>
      </c>
    </row>
    <row r="14" spans="1:26" x14ac:dyDescent="0.3">
      <c r="A14" s="1" t="str">
        <f>'Damian Lillard'!A14</f>
        <v>@ DEF</v>
      </c>
      <c r="B14">
        <v>9</v>
      </c>
      <c r="C14">
        <v>2</v>
      </c>
      <c r="D14">
        <v>2</v>
      </c>
      <c r="E14">
        <v>1</v>
      </c>
      <c r="F14">
        <v>0</v>
      </c>
      <c r="G14">
        <v>0</v>
      </c>
      <c r="H14">
        <v>3</v>
      </c>
      <c r="I14">
        <v>9</v>
      </c>
      <c r="J14">
        <v>3</v>
      </c>
      <c r="K14">
        <v>7</v>
      </c>
      <c r="L14">
        <v>0</v>
      </c>
      <c r="M14">
        <v>0</v>
      </c>
      <c r="N14">
        <v>0</v>
      </c>
      <c r="O14">
        <v>0</v>
      </c>
      <c r="P14">
        <v>-13</v>
      </c>
      <c r="Q14" s="2">
        <f t="shared" si="0"/>
        <v>0.33333333333333331</v>
      </c>
      <c r="R14" s="2">
        <f t="shared" si="1"/>
        <v>0.42857142857142855</v>
      </c>
      <c r="S14" s="6" t="s">
        <v>45</v>
      </c>
      <c r="T14">
        <v>19</v>
      </c>
      <c r="U14">
        <v>13</v>
      </c>
      <c r="V14">
        <v>0</v>
      </c>
      <c r="W14" s="3">
        <f t="shared" si="2"/>
        <v>16.622052631578946</v>
      </c>
      <c r="X14" s="4">
        <f t="shared" si="3"/>
        <v>17.399999999999999</v>
      </c>
      <c r="Y14" s="4">
        <f t="shared" si="4"/>
        <v>6.5999999999999988</v>
      </c>
      <c r="Z14">
        <v>0</v>
      </c>
    </row>
    <row r="15" spans="1:26" x14ac:dyDescent="0.3">
      <c r="A15" s="1" t="str">
        <f>'Damian Lillard'!A15</f>
        <v>vs OCE</v>
      </c>
      <c r="B15">
        <v>14</v>
      </c>
      <c r="C15">
        <v>1</v>
      </c>
      <c r="D15">
        <v>2</v>
      </c>
      <c r="E15">
        <v>0</v>
      </c>
      <c r="F15">
        <v>0</v>
      </c>
      <c r="G15">
        <v>3</v>
      </c>
      <c r="H15">
        <v>6</v>
      </c>
      <c r="I15">
        <v>11</v>
      </c>
      <c r="J15">
        <v>2</v>
      </c>
      <c r="K15">
        <v>4</v>
      </c>
      <c r="L15">
        <v>0</v>
      </c>
      <c r="M15">
        <v>0</v>
      </c>
      <c r="N15">
        <v>0</v>
      </c>
      <c r="O15">
        <v>0</v>
      </c>
      <c r="P15">
        <v>-10</v>
      </c>
      <c r="Q15" s="2">
        <f t="shared" si="0"/>
        <v>0.54545454545454541</v>
      </c>
      <c r="R15" s="2">
        <f t="shared" si="1"/>
        <v>0.5</v>
      </c>
      <c r="S15" s="6" t="s">
        <v>45</v>
      </c>
      <c r="T15">
        <v>14</v>
      </c>
      <c r="U15">
        <v>20</v>
      </c>
      <c r="V15">
        <v>0</v>
      </c>
      <c r="W15" s="3">
        <f t="shared" si="2"/>
        <v>24.67100000000001</v>
      </c>
      <c r="X15" s="4">
        <f t="shared" si="3"/>
        <v>15.2</v>
      </c>
      <c r="Y15" s="4">
        <f t="shared" si="4"/>
        <v>7.4</v>
      </c>
      <c r="Z15">
        <v>0</v>
      </c>
    </row>
    <row r="16" spans="1:26" x14ac:dyDescent="0.3">
      <c r="A16" s="1" t="str">
        <f>'Damian Lillard'!A16</f>
        <v>@ FRA</v>
      </c>
      <c r="B16">
        <v>4</v>
      </c>
      <c r="C16">
        <v>0</v>
      </c>
      <c r="D16">
        <v>1</v>
      </c>
      <c r="E16">
        <v>0</v>
      </c>
      <c r="F16">
        <v>1</v>
      </c>
      <c r="G16">
        <v>1</v>
      </c>
      <c r="H16">
        <v>2</v>
      </c>
      <c r="I16">
        <v>3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2</v>
      </c>
      <c r="Q16" s="2">
        <f t="shared" si="0"/>
        <v>0.66666666666666663</v>
      </c>
      <c r="R16" s="2">
        <f t="shared" si="1"/>
        <v>0</v>
      </c>
      <c r="S16" s="6" t="s">
        <v>45</v>
      </c>
      <c r="T16">
        <v>12</v>
      </c>
      <c r="U16">
        <v>6</v>
      </c>
      <c r="V16">
        <v>0</v>
      </c>
      <c r="W16" s="3">
        <f t="shared" si="2"/>
        <v>12.511083333333334</v>
      </c>
      <c r="X16" s="4">
        <f t="shared" si="3"/>
        <v>7.5</v>
      </c>
      <c r="Y16" s="4">
        <f t="shared" si="4"/>
        <v>3</v>
      </c>
      <c r="Z16">
        <v>0</v>
      </c>
    </row>
    <row r="17" spans="1:26" x14ac:dyDescent="0.3">
      <c r="A17" s="1" t="str">
        <f>'Damian Lillard'!A17</f>
        <v>VS INJ</v>
      </c>
      <c r="B17">
        <v>9</v>
      </c>
      <c r="C17">
        <v>0</v>
      </c>
      <c r="D17">
        <v>4</v>
      </c>
      <c r="E17">
        <v>0</v>
      </c>
      <c r="F17">
        <v>0</v>
      </c>
      <c r="G17">
        <v>0</v>
      </c>
      <c r="H17">
        <v>3</v>
      </c>
      <c r="I17">
        <v>5</v>
      </c>
      <c r="J17">
        <v>3</v>
      </c>
      <c r="K17">
        <v>4</v>
      </c>
      <c r="L17">
        <v>0</v>
      </c>
      <c r="M17">
        <v>0</v>
      </c>
      <c r="N17">
        <v>0</v>
      </c>
      <c r="O17">
        <v>0</v>
      </c>
      <c r="P17">
        <v>7</v>
      </c>
      <c r="Q17" s="2">
        <f t="shared" si="0"/>
        <v>0.6</v>
      </c>
      <c r="R17" s="2">
        <f t="shared" si="1"/>
        <v>0.75</v>
      </c>
      <c r="S17" s="6" t="s">
        <v>45</v>
      </c>
      <c r="T17">
        <v>13</v>
      </c>
      <c r="U17">
        <v>20</v>
      </c>
      <c r="V17">
        <v>0</v>
      </c>
      <c r="W17" s="3">
        <f t="shared" si="2"/>
        <v>36.409923076923072</v>
      </c>
      <c r="X17" s="4">
        <f t="shared" si="3"/>
        <v>15</v>
      </c>
      <c r="Y17" s="4">
        <f t="shared" si="4"/>
        <v>9.5</v>
      </c>
      <c r="Z17">
        <v>0</v>
      </c>
    </row>
    <row r="18" spans="1:26" x14ac:dyDescent="0.3">
      <c r="A18" s="1" t="str">
        <f>'Damian Lillard'!A18</f>
        <v>@ EUR</v>
      </c>
      <c r="B18">
        <v>13</v>
      </c>
      <c r="C18">
        <v>0</v>
      </c>
      <c r="D18">
        <v>2</v>
      </c>
      <c r="E18">
        <v>0</v>
      </c>
      <c r="F18">
        <v>0</v>
      </c>
      <c r="G18">
        <v>0</v>
      </c>
      <c r="H18">
        <v>5</v>
      </c>
      <c r="I18">
        <v>9</v>
      </c>
      <c r="J18">
        <v>3</v>
      </c>
      <c r="K18">
        <v>4</v>
      </c>
      <c r="L18">
        <v>0</v>
      </c>
      <c r="M18">
        <v>0</v>
      </c>
      <c r="N18">
        <v>0</v>
      </c>
      <c r="O18">
        <v>1</v>
      </c>
      <c r="P18">
        <v>-7</v>
      </c>
      <c r="Q18" s="2">
        <f t="shared" si="0"/>
        <v>0.55555555555555558</v>
      </c>
      <c r="R18" s="2">
        <f t="shared" si="1"/>
        <v>0.75</v>
      </c>
      <c r="S18" s="6" t="s">
        <v>45</v>
      </c>
      <c r="T18">
        <v>15</v>
      </c>
      <c r="U18">
        <v>18</v>
      </c>
      <c r="V18">
        <v>0</v>
      </c>
      <c r="W18" s="3">
        <f t="shared" si="2"/>
        <v>32.016066666666667</v>
      </c>
      <c r="X18" s="4">
        <f t="shared" si="3"/>
        <v>16</v>
      </c>
      <c r="Y18" s="4">
        <f t="shared" si="4"/>
        <v>9.6999999999999993</v>
      </c>
      <c r="Z18">
        <v>0</v>
      </c>
    </row>
    <row r="19" spans="1:26" x14ac:dyDescent="0.3">
      <c r="A19" s="1" t="str">
        <f>'Damian Lillard'!A19</f>
        <v>@ RKS</v>
      </c>
      <c r="B19">
        <v>13</v>
      </c>
      <c r="C19">
        <v>2</v>
      </c>
      <c r="D19">
        <v>2</v>
      </c>
      <c r="E19">
        <v>0</v>
      </c>
      <c r="F19">
        <v>1</v>
      </c>
      <c r="G19">
        <v>2</v>
      </c>
      <c r="H19">
        <v>3</v>
      </c>
      <c r="I19">
        <v>4</v>
      </c>
      <c r="J19">
        <v>3</v>
      </c>
      <c r="K19">
        <v>4</v>
      </c>
      <c r="L19">
        <v>4</v>
      </c>
      <c r="M19">
        <v>4</v>
      </c>
      <c r="N19">
        <v>0</v>
      </c>
      <c r="O19">
        <v>0</v>
      </c>
      <c r="P19">
        <v>15</v>
      </c>
      <c r="Q19" s="2">
        <f t="shared" si="0"/>
        <v>0.75</v>
      </c>
      <c r="R19" s="2">
        <f t="shared" si="1"/>
        <v>0.75</v>
      </c>
      <c r="S19" s="2">
        <f t="shared" si="5"/>
        <v>1</v>
      </c>
      <c r="T19">
        <v>18</v>
      </c>
      <c r="U19">
        <v>19</v>
      </c>
      <c r="V19">
        <v>0</v>
      </c>
      <c r="W19" s="3">
        <f t="shared" si="2"/>
        <v>33.670111111111112</v>
      </c>
      <c r="X19" s="4">
        <f t="shared" si="3"/>
        <v>19.399999999999999</v>
      </c>
      <c r="Y19" s="4">
        <f t="shared" si="4"/>
        <v>12.399999999999999</v>
      </c>
      <c r="Z19">
        <v>0</v>
      </c>
    </row>
    <row r="20" spans="1:26" x14ac:dyDescent="0.3">
      <c r="A20" s="1">
        <f>'Damian Lillard'!A20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'Damian Lillard'!A21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'Damian Lillard'!A22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'Damian Lillard'!A23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'Damian Lillard'!A24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'Damian Lillard'!A25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'Damian Lillard'!A26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'Damian Lillard'!A27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'Damian Lillard'!A28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'Damian Lillard'!A29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'Damian Lillard'!A30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'Damian Lillard'!A31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'Damian Lillard'!A32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'Damian Lillard'!A33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'Damian Lillard'!A34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'Damian Lillard'!A35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'Damian Lillard'!A36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'Damian Lillard'!A37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'Damian Lillard'!A38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'Damian Lillard'!A39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'Damian Lillard'!A40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'Damian Lillard'!A41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'Damian Lillard'!A42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'Damian Lillard'!A43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'Damian Lillard'!A44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'Damian Lillard'!A45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'Damian Lillard'!A46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9.5555555555555554</v>
      </c>
      <c r="C47" s="4">
        <f t="shared" ref="C47:P47" si="6">AVERAGE(C2:C46)</f>
        <v>1.1666666666666667</v>
      </c>
      <c r="D47" s="4">
        <f t="shared" si="6"/>
        <v>2.2222222222222223</v>
      </c>
      <c r="E47" s="4">
        <f t="shared" si="6"/>
        <v>0.16666666666666666</v>
      </c>
      <c r="F47" s="4">
        <f t="shared" si="6"/>
        <v>0.22222222222222221</v>
      </c>
      <c r="G47" s="4">
        <f t="shared" si="6"/>
        <v>0.83333333333333337</v>
      </c>
      <c r="H47" s="4">
        <f t="shared" si="6"/>
        <v>3.5</v>
      </c>
      <c r="I47" s="4">
        <f t="shared" si="6"/>
        <v>7.5555555555555554</v>
      </c>
      <c r="J47" s="4">
        <f t="shared" si="6"/>
        <v>1.8333333333333333</v>
      </c>
      <c r="K47" s="4">
        <f t="shared" si="6"/>
        <v>4.2777777777777777</v>
      </c>
      <c r="L47" s="4">
        <f t="shared" si="6"/>
        <v>0.72222222222222221</v>
      </c>
      <c r="M47" s="4">
        <f t="shared" si="6"/>
        <v>0.77777777777777779</v>
      </c>
      <c r="N47" s="4">
        <f t="shared" si="6"/>
        <v>0</v>
      </c>
      <c r="O47" s="4">
        <f t="shared" si="6"/>
        <v>0.44444444444444442</v>
      </c>
      <c r="P47" s="4">
        <f t="shared" si="6"/>
        <v>-2.7777777777777777</v>
      </c>
      <c r="Q47" s="2">
        <f>SUM(H2:H46)/SUM(I2:I46)</f>
        <v>0.46323529411764708</v>
      </c>
      <c r="R47" s="2">
        <f>SUM(J2:J46)/SUM(K2:K46)</f>
        <v>0.42857142857142855</v>
      </c>
      <c r="S47" s="2">
        <f>SUM(L2:L46)/SUM(M2:M46)</f>
        <v>0.9285714285714286</v>
      </c>
      <c r="T47" s="4">
        <f t="shared" ref="T47:V47" si="7">AVERAGE(T2:T46)</f>
        <v>14.055555555555555</v>
      </c>
      <c r="U47" s="4">
        <f t="shared" si="7"/>
        <v>15.333333333333334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23.44495256916996</v>
      </c>
      <c r="X47" s="4">
        <f t="shared" ref="X47" si="8">B47+(C47*1.2)+(D47*1.5)+(E47*3)+(F47*3)-G47</f>
        <v>14.622222222222222</v>
      </c>
      <c r="Y47" s="4">
        <f t="shared" ref="Y47" si="9">B47+0.4*H47-0.7*I47-0.4*(M47-L47)+0.7*N47+0.3*(C47-N47)+F47+D47*0.7+0.7*E47-0.4*O47-G47</f>
        <v>6.8777777777777773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172</v>
      </c>
      <c r="C49">
        <f t="shared" ref="C49:P49" si="10">SUM(C2:C46)</f>
        <v>21</v>
      </c>
      <c r="D49">
        <f t="shared" si="10"/>
        <v>40</v>
      </c>
      <c r="E49">
        <f t="shared" si="10"/>
        <v>3</v>
      </c>
      <c r="F49">
        <f t="shared" si="10"/>
        <v>4</v>
      </c>
      <c r="G49">
        <f t="shared" si="10"/>
        <v>15</v>
      </c>
      <c r="H49">
        <f t="shared" si="10"/>
        <v>63</v>
      </c>
      <c r="I49">
        <f t="shared" si="10"/>
        <v>136</v>
      </c>
      <c r="J49">
        <f t="shared" si="10"/>
        <v>33</v>
      </c>
      <c r="K49">
        <f t="shared" si="10"/>
        <v>77</v>
      </c>
      <c r="L49">
        <f t="shared" si="10"/>
        <v>13</v>
      </c>
      <c r="M49">
        <f t="shared" si="10"/>
        <v>14</v>
      </c>
      <c r="N49">
        <f t="shared" si="10"/>
        <v>0</v>
      </c>
      <c r="O49">
        <f t="shared" si="10"/>
        <v>8</v>
      </c>
      <c r="P49">
        <f t="shared" si="10"/>
        <v>-50</v>
      </c>
      <c r="T49">
        <f>SUM(T2:T46)</f>
        <v>253</v>
      </c>
      <c r="U49">
        <f>SUM(U2:U46)</f>
        <v>276</v>
      </c>
      <c r="V49">
        <f>SUM(V2:V46)</f>
        <v>0</v>
      </c>
      <c r="X49" s="4">
        <f>SUM(X2:X46)</f>
        <v>263.2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E579-CCD2-4C09-BED9-E6C6CE454942}">
  <dimension ref="A1:Z56"/>
  <sheetViews>
    <sheetView workbookViewId="0">
      <selection activeCell="W19" sqref="W19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'Damian Lillard'!A2</f>
        <v>@ INJ</v>
      </c>
      <c r="B2">
        <v>6</v>
      </c>
      <c r="C2">
        <v>0</v>
      </c>
      <c r="D2">
        <v>3</v>
      </c>
      <c r="E2">
        <v>0</v>
      </c>
      <c r="F2">
        <v>0</v>
      </c>
      <c r="G2">
        <v>0</v>
      </c>
      <c r="H2">
        <v>2</v>
      </c>
      <c r="I2">
        <v>5</v>
      </c>
      <c r="J2">
        <v>2</v>
      </c>
      <c r="K2">
        <v>3</v>
      </c>
      <c r="L2">
        <v>0</v>
      </c>
      <c r="M2">
        <v>0</v>
      </c>
      <c r="N2">
        <v>0</v>
      </c>
      <c r="O2">
        <v>0</v>
      </c>
      <c r="P2">
        <v>10</v>
      </c>
      <c r="Q2" s="2">
        <f t="shared" ref="Q2:Q46" si="0">H2/I2</f>
        <v>0.4</v>
      </c>
      <c r="R2" s="2">
        <f t="shared" ref="R2:R46" si="1">J2/K2</f>
        <v>0.66666666666666663</v>
      </c>
      <c r="S2" s="6" t="s">
        <v>45</v>
      </c>
      <c r="T2">
        <v>7</v>
      </c>
      <c r="U2">
        <v>13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37.399285714285718</v>
      </c>
      <c r="X2" s="4">
        <f t="shared" ref="X2:X46" si="3">B2+(C2*1.2)+(D2*1.5)+(E2*3)+(F2*3)-G2</f>
        <v>10.5</v>
      </c>
      <c r="Y2" s="4">
        <f t="shared" ref="Y2:Y46" si="4">B2+0.4*H2-0.7*I2-0.4*(M2-L2)+0.7*N2+0.3*(C2-N2)+F2+D2*0.7+0.7*E2-0.4*O2-G2</f>
        <v>5.3999999999999995</v>
      </c>
      <c r="Z2">
        <v>0</v>
      </c>
    </row>
    <row r="3" spans="1:26" x14ac:dyDescent="0.3">
      <c r="A3" s="1" t="str">
        <f>'Damian Lillard'!A3</f>
        <v>vs EUR</v>
      </c>
      <c r="B3">
        <v>8</v>
      </c>
      <c r="C3">
        <v>1</v>
      </c>
      <c r="D3">
        <v>1</v>
      </c>
      <c r="E3">
        <v>0</v>
      </c>
      <c r="F3">
        <v>1</v>
      </c>
      <c r="G3">
        <v>1</v>
      </c>
      <c r="H3">
        <v>3</v>
      </c>
      <c r="I3">
        <v>3</v>
      </c>
      <c r="J3">
        <v>2</v>
      </c>
      <c r="K3">
        <v>2</v>
      </c>
      <c r="L3">
        <v>0</v>
      </c>
      <c r="M3">
        <v>0</v>
      </c>
      <c r="N3">
        <v>0</v>
      </c>
      <c r="O3">
        <v>1</v>
      </c>
      <c r="P3">
        <v>3</v>
      </c>
      <c r="Q3" s="2">
        <f t="shared" si="0"/>
        <v>1</v>
      </c>
      <c r="R3" s="2">
        <f t="shared" si="1"/>
        <v>1</v>
      </c>
      <c r="S3" s="6" t="s">
        <v>45</v>
      </c>
      <c r="T3">
        <v>9</v>
      </c>
      <c r="U3">
        <v>11</v>
      </c>
      <c r="V3">
        <v>0</v>
      </c>
      <c r="W3" s="3">
        <f t="shared" si="2"/>
        <v>43.717111111111116</v>
      </c>
      <c r="X3" s="4">
        <f t="shared" si="3"/>
        <v>12.7</v>
      </c>
      <c r="Y3" s="4">
        <f t="shared" si="4"/>
        <v>7.6999999999999975</v>
      </c>
      <c r="Z3">
        <v>0</v>
      </c>
    </row>
    <row r="4" spans="1:26" x14ac:dyDescent="0.3">
      <c r="A4" s="1" t="str">
        <f>'Damian Lillard'!A4</f>
        <v>vs RKS</v>
      </c>
      <c r="B4">
        <v>4</v>
      </c>
      <c r="C4">
        <v>1</v>
      </c>
      <c r="D4">
        <v>1</v>
      </c>
      <c r="E4">
        <v>0</v>
      </c>
      <c r="F4">
        <v>0</v>
      </c>
      <c r="G4">
        <v>0</v>
      </c>
      <c r="H4">
        <v>2</v>
      </c>
      <c r="I4">
        <v>5</v>
      </c>
      <c r="J4">
        <v>0</v>
      </c>
      <c r="K4">
        <v>3</v>
      </c>
      <c r="L4">
        <v>0</v>
      </c>
      <c r="M4">
        <v>0</v>
      </c>
      <c r="N4">
        <v>0</v>
      </c>
      <c r="O4">
        <v>0</v>
      </c>
      <c r="P4">
        <v>-2</v>
      </c>
      <c r="Q4" s="2">
        <f t="shared" si="0"/>
        <v>0.4</v>
      </c>
      <c r="R4" s="2">
        <f t="shared" si="1"/>
        <v>0</v>
      </c>
      <c r="S4" s="6" t="s">
        <v>45</v>
      </c>
      <c r="T4">
        <v>8</v>
      </c>
      <c r="U4">
        <v>6</v>
      </c>
      <c r="V4">
        <v>0</v>
      </c>
      <c r="W4" s="3">
        <f t="shared" si="2"/>
        <v>12.954249999999998</v>
      </c>
      <c r="X4" s="4">
        <f t="shared" si="3"/>
        <v>6.7</v>
      </c>
      <c r="Y4" s="4">
        <f t="shared" si="4"/>
        <v>2.2999999999999998</v>
      </c>
      <c r="Z4">
        <v>0</v>
      </c>
    </row>
    <row r="5" spans="1:26" x14ac:dyDescent="0.3">
      <c r="A5" s="1" t="str">
        <f>'Damian Lillard'!A5</f>
        <v>@ AFR</v>
      </c>
      <c r="B5">
        <v>2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-13</v>
      </c>
      <c r="Q5" s="2">
        <f t="shared" si="0"/>
        <v>0.25</v>
      </c>
      <c r="R5" s="6" t="s">
        <v>45</v>
      </c>
      <c r="S5" s="6" t="s">
        <v>45</v>
      </c>
      <c r="T5">
        <v>8</v>
      </c>
      <c r="U5">
        <v>5</v>
      </c>
      <c r="V5">
        <v>0</v>
      </c>
      <c r="W5" s="3">
        <f t="shared" si="2"/>
        <v>0.37712499999999949</v>
      </c>
      <c r="X5" s="4">
        <f t="shared" si="3"/>
        <v>3.5</v>
      </c>
      <c r="Y5" s="4">
        <f t="shared" si="4"/>
        <v>0.30000000000000004</v>
      </c>
      <c r="Z5">
        <v>0</v>
      </c>
    </row>
    <row r="6" spans="1:26" x14ac:dyDescent="0.3">
      <c r="A6" s="1" t="str">
        <f>'Damian Lillard'!A6</f>
        <v>vs OLD</v>
      </c>
      <c r="B6">
        <v>7</v>
      </c>
      <c r="C6">
        <v>0</v>
      </c>
      <c r="D6">
        <v>2</v>
      </c>
      <c r="E6">
        <v>0</v>
      </c>
      <c r="F6">
        <v>0</v>
      </c>
      <c r="G6">
        <v>0</v>
      </c>
      <c r="H6">
        <v>2</v>
      </c>
      <c r="I6">
        <v>3</v>
      </c>
      <c r="J6">
        <v>0</v>
      </c>
      <c r="K6">
        <v>1</v>
      </c>
      <c r="L6">
        <v>3</v>
      </c>
      <c r="M6">
        <v>3</v>
      </c>
      <c r="N6">
        <v>0</v>
      </c>
      <c r="O6">
        <v>0</v>
      </c>
      <c r="P6">
        <v>4</v>
      </c>
      <c r="Q6" s="2">
        <f t="shared" si="0"/>
        <v>0.66666666666666663</v>
      </c>
      <c r="R6" s="2">
        <f t="shared" si="1"/>
        <v>0</v>
      </c>
      <c r="S6" s="2">
        <f t="shared" ref="S6:S46" si="5">L6/M6</f>
        <v>1</v>
      </c>
      <c r="T6">
        <v>11</v>
      </c>
      <c r="U6">
        <v>13</v>
      </c>
      <c r="V6">
        <v>0</v>
      </c>
      <c r="W6" s="3">
        <f t="shared" si="2"/>
        <v>31.138090909090909</v>
      </c>
      <c r="X6" s="4">
        <f t="shared" si="3"/>
        <v>10</v>
      </c>
      <c r="Y6" s="4">
        <f t="shared" si="4"/>
        <v>7.1</v>
      </c>
      <c r="Z6">
        <v>0</v>
      </c>
    </row>
    <row r="7" spans="1:26" x14ac:dyDescent="0.3">
      <c r="A7" s="1" t="str">
        <f>'Damian Lillard'!A7</f>
        <v>@ USA</v>
      </c>
      <c r="B7">
        <v>0</v>
      </c>
      <c r="C7">
        <v>0</v>
      </c>
      <c r="D7">
        <v>3</v>
      </c>
      <c r="E7">
        <v>0</v>
      </c>
      <c r="F7">
        <v>1</v>
      </c>
      <c r="G7">
        <v>2</v>
      </c>
      <c r="H7">
        <v>0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-14</v>
      </c>
      <c r="Q7" s="2">
        <f t="shared" si="0"/>
        <v>0</v>
      </c>
      <c r="R7" s="6" t="s">
        <v>45</v>
      </c>
      <c r="S7" s="6" t="s">
        <v>45</v>
      </c>
      <c r="T7">
        <v>9</v>
      </c>
      <c r="U7">
        <v>8</v>
      </c>
      <c r="V7">
        <v>0</v>
      </c>
      <c r="W7" s="3">
        <f t="shared" si="2"/>
        <v>-3.1384444444444437</v>
      </c>
      <c r="X7" s="4">
        <f t="shared" si="3"/>
        <v>5.5</v>
      </c>
      <c r="Y7" s="4">
        <f t="shared" si="4"/>
        <v>-0.30000000000000027</v>
      </c>
      <c r="Z7">
        <v>0</v>
      </c>
    </row>
    <row r="8" spans="1:26" x14ac:dyDescent="0.3">
      <c r="A8" s="1" t="str">
        <f>'Damian Lillard'!A8</f>
        <v>vs SPA</v>
      </c>
      <c r="B8">
        <v>5</v>
      </c>
      <c r="C8">
        <v>3</v>
      </c>
      <c r="D8">
        <v>2</v>
      </c>
      <c r="E8">
        <v>0</v>
      </c>
      <c r="F8">
        <v>0</v>
      </c>
      <c r="G8">
        <v>0</v>
      </c>
      <c r="H8">
        <v>2</v>
      </c>
      <c r="I8">
        <v>2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12</v>
      </c>
      <c r="Q8" s="2">
        <f t="shared" si="0"/>
        <v>1</v>
      </c>
      <c r="R8" s="2">
        <f t="shared" si="1"/>
        <v>1</v>
      </c>
      <c r="S8" s="6" t="s">
        <v>45</v>
      </c>
      <c r="T8">
        <v>10</v>
      </c>
      <c r="U8">
        <v>11</v>
      </c>
      <c r="V8">
        <v>0</v>
      </c>
      <c r="W8" s="3">
        <f t="shared" si="2"/>
        <v>33.705199999999998</v>
      </c>
      <c r="X8" s="4">
        <f t="shared" si="3"/>
        <v>11.6</v>
      </c>
      <c r="Y8" s="4">
        <f t="shared" si="4"/>
        <v>6.7000000000000011</v>
      </c>
      <c r="Z8">
        <v>0</v>
      </c>
    </row>
    <row r="9" spans="1:26" x14ac:dyDescent="0.3">
      <c r="A9" s="1" t="str">
        <f>'Damian Lillard'!A9</f>
        <v>@ 6TH</v>
      </c>
      <c r="B9">
        <v>6</v>
      </c>
      <c r="C9">
        <v>1</v>
      </c>
      <c r="D9">
        <v>3</v>
      </c>
      <c r="E9">
        <v>0</v>
      </c>
      <c r="F9">
        <v>0</v>
      </c>
      <c r="G9">
        <v>3</v>
      </c>
      <c r="H9">
        <v>3</v>
      </c>
      <c r="I9">
        <v>5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7</v>
      </c>
      <c r="Q9" s="2">
        <f t="shared" si="0"/>
        <v>0.6</v>
      </c>
      <c r="R9" s="2">
        <f t="shared" si="1"/>
        <v>0</v>
      </c>
      <c r="S9" s="6" t="s">
        <v>45</v>
      </c>
      <c r="T9">
        <v>11</v>
      </c>
      <c r="U9">
        <v>14</v>
      </c>
      <c r="V9">
        <v>0</v>
      </c>
      <c r="W9" s="3">
        <f t="shared" si="2"/>
        <v>10.83845454545455</v>
      </c>
      <c r="X9" s="4">
        <f t="shared" si="3"/>
        <v>8.6999999999999993</v>
      </c>
      <c r="Y9" s="4">
        <f t="shared" si="4"/>
        <v>2.6999999999999993</v>
      </c>
      <c r="Z9">
        <v>0</v>
      </c>
    </row>
    <row r="10" spans="1:26" x14ac:dyDescent="0.3">
      <c r="A10" s="1" t="str">
        <f>'Damian Lillard'!A10</f>
        <v>vs CAN</v>
      </c>
      <c r="B10">
        <v>3</v>
      </c>
      <c r="C10">
        <v>1</v>
      </c>
      <c r="D10">
        <v>0</v>
      </c>
      <c r="E10">
        <v>0</v>
      </c>
      <c r="F10">
        <v>0</v>
      </c>
      <c r="G10">
        <v>1</v>
      </c>
      <c r="H10">
        <v>1</v>
      </c>
      <c r="I10">
        <v>2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-2</v>
      </c>
      <c r="Q10" s="2">
        <f t="shared" si="0"/>
        <v>0.5</v>
      </c>
      <c r="R10" s="2">
        <f t="shared" si="1"/>
        <v>1</v>
      </c>
      <c r="S10" s="6" t="s">
        <v>45</v>
      </c>
      <c r="T10">
        <v>9</v>
      </c>
      <c r="U10">
        <v>3</v>
      </c>
      <c r="V10">
        <v>0</v>
      </c>
      <c r="W10" s="3">
        <f t="shared" si="2"/>
        <v>6.5874444444444444</v>
      </c>
      <c r="X10" s="4">
        <f t="shared" si="3"/>
        <v>3.2</v>
      </c>
      <c r="Y10" s="4">
        <f t="shared" si="4"/>
        <v>1.2999999999999998</v>
      </c>
      <c r="Z10">
        <v>0</v>
      </c>
    </row>
    <row r="11" spans="1:26" x14ac:dyDescent="0.3">
      <c r="A11" s="1" t="str">
        <f>'Damian Lillard'!A11</f>
        <v>@ DNK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-3</v>
      </c>
      <c r="Q11" s="2">
        <f t="shared" si="0"/>
        <v>0</v>
      </c>
      <c r="R11" s="2">
        <f t="shared" si="1"/>
        <v>0</v>
      </c>
      <c r="S11" s="6" t="s">
        <v>45</v>
      </c>
      <c r="T11">
        <v>4</v>
      </c>
      <c r="U11">
        <v>2</v>
      </c>
      <c r="V11">
        <v>0</v>
      </c>
      <c r="W11" s="3">
        <f t="shared" si="2"/>
        <v>-1.1282499999999995</v>
      </c>
      <c r="X11" s="4">
        <f t="shared" si="3"/>
        <v>1.5</v>
      </c>
      <c r="Y11" s="4">
        <f t="shared" si="4"/>
        <v>0</v>
      </c>
      <c r="Z11">
        <v>0</v>
      </c>
    </row>
    <row r="12" spans="1:26" x14ac:dyDescent="0.3">
      <c r="A12" s="1" t="str">
        <f>'Damian Lillard'!A12</f>
        <v>vs IMP</v>
      </c>
      <c r="B12">
        <v>2</v>
      </c>
      <c r="C12">
        <v>1</v>
      </c>
      <c r="D12">
        <v>3</v>
      </c>
      <c r="E12">
        <v>0</v>
      </c>
      <c r="F12">
        <v>0</v>
      </c>
      <c r="G12">
        <v>0</v>
      </c>
      <c r="H12">
        <v>1</v>
      </c>
      <c r="I12">
        <v>4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-5</v>
      </c>
      <c r="Q12" s="2">
        <f t="shared" si="0"/>
        <v>0.25</v>
      </c>
      <c r="R12" s="6" t="s">
        <v>45</v>
      </c>
      <c r="S12" s="6" t="s">
        <v>45</v>
      </c>
      <c r="T12">
        <v>10</v>
      </c>
      <c r="U12">
        <v>10</v>
      </c>
      <c r="V12">
        <v>0</v>
      </c>
      <c r="W12" s="3">
        <f t="shared" si="2"/>
        <v>6.9903999999999993</v>
      </c>
      <c r="X12" s="4">
        <f t="shared" si="3"/>
        <v>7.7</v>
      </c>
      <c r="Y12" s="4">
        <f t="shared" si="4"/>
        <v>1.5999999999999996</v>
      </c>
      <c r="Z12">
        <v>0</v>
      </c>
    </row>
    <row r="13" spans="1:26" x14ac:dyDescent="0.3">
      <c r="A13" s="1" t="str">
        <f>'Damian Lillard'!A13</f>
        <v>vs CHI</v>
      </c>
      <c r="B13">
        <v>3</v>
      </c>
      <c r="C13">
        <v>0</v>
      </c>
      <c r="D13">
        <v>2</v>
      </c>
      <c r="E13">
        <v>0</v>
      </c>
      <c r="F13">
        <v>0</v>
      </c>
      <c r="G13">
        <v>0</v>
      </c>
      <c r="H13">
        <v>1</v>
      </c>
      <c r="I13">
        <v>3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-5</v>
      </c>
      <c r="Q13" s="2">
        <f t="shared" si="0"/>
        <v>0.33333333333333331</v>
      </c>
      <c r="R13" s="2">
        <f t="shared" si="1"/>
        <v>1</v>
      </c>
      <c r="S13" s="6" t="s">
        <v>45</v>
      </c>
      <c r="T13">
        <v>8</v>
      </c>
      <c r="U13">
        <v>8</v>
      </c>
      <c r="V13">
        <v>0</v>
      </c>
      <c r="W13" s="3">
        <f t="shared" si="2"/>
        <v>16.080125000000002</v>
      </c>
      <c r="X13" s="4">
        <f t="shared" si="3"/>
        <v>6</v>
      </c>
      <c r="Y13" s="4">
        <f t="shared" si="4"/>
        <v>2.7</v>
      </c>
      <c r="Z13">
        <v>0</v>
      </c>
    </row>
    <row r="14" spans="1:26" x14ac:dyDescent="0.3">
      <c r="A14" s="1" t="str">
        <f>'Damian Lillard'!A14</f>
        <v>@ DEF</v>
      </c>
      <c r="B14">
        <v>0</v>
      </c>
      <c r="C14">
        <v>1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-7</v>
      </c>
      <c r="Q14" s="6" t="s">
        <v>45</v>
      </c>
      <c r="R14" s="6" t="s">
        <v>45</v>
      </c>
      <c r="S14" s="6" t="s">
        <v>45</v>
      </c>
      <c r="T14">
        <v>9</v>
      </c>
      <c r="U14">
        <v>0</v>
      </c>
      <c r="V14">
        <v>0</v>
      </c>
      <c r="W14" s="3">
        <f t="shared" si="2"/>
        <v>-10.342999999999998</v>
      </c>
      <c r="X14" s="4">
        <f t="shared" si="3"/>
        <v>-0.8</v>
      </c>
      <c r="Y14" s="4">
        <f t="shared" si="4"/>
        <v>-1.7</v>
      </c>
      <c r="Z14">
        <v>0</v>
      </c>
    </row>
    <row r="15" spans="1:26" x14ac:dyDescent="0.3">
      <c r="A15" s="1" t="str">
        <f>'Damian Lillard'!A15</f>
        <v>vs OCE</v>
      </c>
      <c r="B15">
        <v>4</v>
      </c>
      <c r="C15">
        <v>0</v>
      </c>
      <c r="D15">
        <v>1</v>
      </c>
      <c r="E15">
        <v>0</v>
      </c>
      <c r="F15">
        <v>1</v>
      </c>
      <c r="G15">
        <v>2</v>
      </c>
      <c r="H15">
        <v>1</v>
      </c>
      <c r="I15">
        <v>2</v>
      </c>
      <c r="J15">
        <v>0</v>
      </c>
      <c r="K15">
        <v>1</v>
      </c>
      <c r="L15">
        <v>2</v>
      </c>
      <c r="M15">
        <v>2</v>
      </c>
      <c r="N15">
        <v>0</v>
      </c>
      <c r="O15">
        <v>0</v>
      </c>
      <c r="P15">
        <v>-4</v>
      </c>
      <c r="Q15" s="2">
        <f t="shared" si="0"/>
        <v>0.5</v>
      </c>
      <c r="R15" s="2">
        <f t="shared" si="1"/>
        <v>0</v>
      </c>
      <c r="S15" s="2">
        <f t="shared" si="5"/>
        <v>1</v>
      </c>
      <c r="T15">
        <v>9</v>
      </c>
      <c r="U15">
        <v>7</v>
      </c>
      <c r="V15">
        <v>0</v>
      </c>
      <c r="W15" s="3">
        <f t="shared" si="2"/>
        <v>13.465555555555554</v>
      </c>
      <c r="X15" s="4">
        <f t="shared" si="3"/>
        <v>6.5</v>
      </c>
      <c r="Y15" s="4">
        <f t="shared" si="4"/>
        <v>2.7</v>
      </c>
      <c r="Z15">
        <v>0</v>
      </c>
    </row>
    <row r="16" spans="1:26" x14ac:dyDescent="0.3">
      <c r="A16" s="1" t="str">
        <f>'Damian Lillard'!A16</f>
        <v>@ FRA</v>
      </c>
      <c r="B16">
        <v>10</v>
      </c>
      <c r="C16">
        <v>0</v>
      </c>
      <c r="D16">
        <v>1</v>
      </c>
      <c r="E16">
        <v>0</v>
      </c>
      <c r="F16">
        <v>1</v>
      </c>
      <c r="G16">
        <v>0</v>
      </c>
      <c r="H16">
        <v>3</v>
      </c>
      <c r="I16">
        <v>5</v>
      </c>
      <c r="J16">
        <v>2</v>
      </c>
      <c r="K16">
        <v>3</v>
      </c>
      <c r="L16">
        <v>2</v>
      </c>
      <c r="M16">
        <v>2</v>
      </c>
      <c r="N16">
        <v>0</v>
      </c>
      <c r="O16">
        <v>0</v>
      </c>
      <c r="P16">
        <v>0</v>
      </c>
      <c r="Q16" s="2">
        <f t="shared" si="0"/>
        <v>0.6</v>
      </c>
      <c r="R16" s="2">
        <f t="shared" si="1"/>
        <v>0.66666666666666663</v>
      </c>
      <c r="S16" s="2">
        <f t="shared" si="5"/>
        <v>1</v>
      </c>
      <c r="T16">
        <v>8</v>
      </c>
      <c r="U16">
        <v>13</v>
      </c>
      <c r="V16">
        <v>0</v>
      </c>
      <c r="W16" s="3">
        <f t="shared" si="2"/>
        <v>58.141000000000005</v>
      </c>
      <c r="X16" s="4">
        <f t="shared" si="3"/>
        <v>14.5</v>
      </c>
      <c r="Y16" s="4">
        <f t="shared" si="4"/>
        <v>9.3999999999999986</v>
      </c>
      <c r="Z16">
        <v>0</v>
      </c>
    </row>
    <row r="17" spans="1:26" x14ac:dyDescent="0.3">
      <c r="A17" s="1" t="str">
        <f>'Damian Lillard'!A17</f>
        <v>VS INJ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 s="2">
        <f t="shared" si="0"/>
        <v>0</v>
      </c>
      <c r="R17" s="2">
        <f t="shared" si="1"/>
        <v>0</v>
      </c>
      <c r="S17" s="6" t="s">
        <v>45</v>
      </c>
      <c r="T17">
        <v>8</v>
      </c>
      <c r="U17">
        <v>0</v>
      </c>
      <c r="V17">
        <v>0</v>
      </c>
      <c r="W17" s="3">
        <f t="shared" si="2"/>
        <v>-3.0603749999999996</v>
      </c>
      <c r="X17" s="4">
        <f t="shared" si="3"/>
        <v>1.2</v>
      </c>
      <c r="Y17" s="4">
        <f t="shared" si="4"/>
        <v>-0.39999999999999997</v>
      </c>
      <c r="Z17">
        <v>0</v>
      </c>
    </row>
    <row r="18" spans="1:26" x14ac:dyDescent="0.3">
      <c r="A18" s="1" t="str">
        <f>'Damian Lillard'!A18</f>
        <v>@ EUR</v>
      </c>
      <c r="B18">
        <v>5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I18">
        <v>3</v>
      </c>
      <c r="J18">
        <v>1</v>
      </c>
      <c r="K18">
        <v>2</v>
      </c>
      <c r="L18">
        <v>0</v>
      </c>
      <c r="M18">
        <v>0</v>
      </c>
      <c r="N18">
        <v>0</v>
      </c>
      <c r="O18">
        <v>0</v>
      </c>
      <c r="P18">
        <v>-7</v>
      </c>
      <c r="Q18" s="2">
        <f t="shared" si="0"/>
        <v>0.66666666666666663</v>
      </c>
      <c r="R18" s="2">
        <f t="shared" si="1"/>
        <v>0.5</v>
      </c>
      <c r="S18" s="6" t="s">
        <v>45</v>
      </c>
      <c r="T18">
        <v>10</v>
      </c>
      <c r="U18">
        <v>5</v>
      </c>
      <c r="V18">
        <v>0</v>
      </c>
      <c r="W18" s="3">
        <f t="shared" si="2"/>
        <v>18.438700000000001</v>
      </c>
      <c r="X18" s="4">
        <f t="shared" si="3"/>
        <v>5</v>
      </c>
      <c r="Y18" s="4">
        <f t="shared" si="4"/>
        <v>3.7</v>
      </c>
      <c r="Z18">
        <v>0</v>
      </c>
    </row>
    <row r="19" spans="1:26" x14ac:dyDescent="0.3">
      <c r="A19" s="1" t="str">
        <f>'Damian Lillard'!A19</f>
        <v>@ RKS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-1</v>
      </c>
      <c r="Q19" s="2">
        <f t="shared" si="0"/>
        <v>0</v>
      </c>
      <c r="R19" s="2">
        <f t="shared" si="1"/>
        <v>0</v>
      </c>
      <c r="S19" s="6" t="s">
        <v>45</v>
      </c>
      <c r="T19">
        <v>7</v>
      </c>
      <c r="U19">
        <v>0</v>
      </c>
      <c r="V19">
        <v>0</v>
      </c>
      <c r="W19" s="3">
        <f t="shared" si="2"/>
        <v>-11.197142857142856</v>
      </c>
      <c r="X19" s="4">
        <f t="shared" si="3"/>
        <v>0</v>
      </c>
      <c r="Y19" s="4">
        <f t="shared" si="4"/>
        <v>-1.4</v>
      </c>
      <c r="Z19">
        <v>0</v>
      </c>
    </row>
    <row r="20" spans="1:26" x14ac:dyDescent="0.3">
      <c r="A20" s="1">
        <f>'Damian Lillard'!A20</f>
        <v>0</v>
      </c>
      <c r="Q20" s="2" t="e">
        <f t="shared" si="0"/>
        <v>#DIV/0!</v>
      </c>
      <c r="R20" s="2" t="e">
        <f t="shared" si="1"/>
        <v>#DIV/0!</v>
      </c>
      <c r="S20" s="2" t="e">
        <f t="shared" si="5"/>
        <v>#DIV/0!</v>
      </c>
      <c r="W20" s="3" t="e">
        <f t="shared" si="2"/>
        <v>#DIV/0!</v>
      </c>
      <c r="X20" s="4">
        <f t="shared" si="3"/>
        <v>0</v>
      </c>
      <c r="Y20" s="4">
        <f t="shared" si="4"/>
        <v>0</v>
      </c>
      <c r="Z20">
        <v>0</v>
      </c>
    </row>
    <row r="21" spans="1:26" x14ac:dyDescent="0.3">
      <c r="A21" s="1">
        <f>'Damian Lillard'!A21</f>
        <v>0</v>
      </c>
      <c r="Q21" s="2" t="e">
        <f t="shared" si="0"/>
        <v>#DIV/0!</v>
      </c>
      <c r="R21" s="2" t="e">
        <f t="shared" si="1"/>
        <v>#DIV/0!</v>
      </c>
      <c r="S21" s="2" t="e">
        <f t="shared" si="5"/>
        <v>#DIV/0!</v>
      </c>
      <c r="W21" s="3" t="e">
        <f t="shared" si="2"/>
        <v>#DIV/0!</v>
      </c>
      <c r="X21" s="4">
        <f t="shared" si="3"/>
        <v>0</v>
      </c>
      <c r="Y21" s="4">
        <f t="shared" si="4"/>
        <v>0</v>
      </c>
      <c r="Z21">
        <v>0</v>
      </c>
    </row>
    <row r="22" spans="1:26" x14ac:dyDescent="0.3">
      <c r="A22" s="1">
        <f>'Damian Lillard'!A22</f>
        <v>0</v>
      </c>
      <c r="Q22" s="2" t="e">
        <f t="shared" si="0"/>
        <v>#DIV/0!</v>
      </c>
      <c r="R22" s="2" t="e">
        <f t="shared" si="1"/>
        <v>#DIV/0!</v>
      </c>
      <c r="S22" s="2" t="e">
        <f t="shared" si="5"/>
        <v>#DIV/0!</v>
      </c>
      <c r="W22" s="3" t="e">
        <f t="shared" si="2"/>
        <v>#DIV/0!</v>
      </c>
      <c r="X22" s="4">
        <f t="shared" si="3"/>
        <v>0</v>
      </c>
      <c r="Y22" s="4">
        <f t="shared" si="4"/>
        <v>0</v>
      </c>
      <c r="Z22">
        <v>0</v>
      </c>
    </row>
    <row r="23" spans="1:26" x14ac:dyDescent="0.3">
      <c r="A23" s="1">
        <f>'Damian Lillard'!A23</f>
        <v>0</v>
      </c>
      <c r="Q23" s="2" t="e">
        <f t="shared" si="0"/>
        <v>#DIV/0!</v>
      </c>
      <c r="R23" s="2" t="e">
        <f t="shared" si="1"/>
        <v>#DIV/0!</v>
      </c>
      <c r="S23" s="2" t="e">
        <f t="shared" si="5"/>
        <v>#DIV/0!</v>
      </c>
      <c r="W23" s="3" t="e">
        <f t="shared" si="2"/>
        <v>#DIV/0!</v>
      </c>
      <c r="X23" s="4">
        <f t="shared" si="3"/>
        <v>0</v>
      </c>
      <c r="Y23" s="4">
        <f t="shared" si="4"/>
        <v>0</v>
      </c>
      <c r="Z23">
        <v>0</v>
      </c>
    </row>
    <row r="24" spans="1:26" x14ac:dyDescent="0.3">
      <c r="A24" s="1">
        <f>'Damian Lillard'!A24</f>
        <v>0</v>
      </c>
      <c r="Q24" s="2" t="e">
        <f t="shared" si="0"/>
        <v>#DIV/0!</v>
      </c>
      <c r="R24" s="2" t="e">
        <f t="shared" si="1"/>
        <v>#DIV/0!</v>
      </c>
      <c r="S24" s="2" t="e">
        <f t="shared" si="5"/>
        <v>#DIV/0!</v>
      </c>
      <c r="W24" s="3" t="e">
        <f t="shared" si="2"/>
        <v>#DIV/0!</v>
      </c>
      <c r="X24" s="4">
        <f t="shared" si="3"/>
        <v>0</v>
      </c>
      <c r="Y24" s="4">
        <f t="shared" si="4"/>
        <v>0</v>
      </c>
      <c r="Z24">
        <v>0</v>
      </c>
    </row>
    <row r="25" spans="1:26" x14ac:dyDescent="0.3">
      <c r="A25" s="1">
        <f>'Damian Lillard'!A25</f>
        <v>0</v>
      </c>
      <c r="Q25" s="2" t="e">
        <f t="shared" si="0"/>
        <v>#DIV/0!</v>
      </c>
      <c r="R25" s="2" t="e">
        <f t="shared" si="1"/>
        <v>#DIV/0!</v>
      </c>
      <c r="S25" s="2" t="e">
        <f t="shared" si="5"/>
        <v>#DIV/0!</v>
      </c>
      <c r="W25" s="3" t="e">
        <f t="shared" si="2"/>
        <v>#DIV/0!</v>
      </c>
      <c r="X25" s="4">
        <f t="shared" si="3"/>
        <v>0</v>
      </c>
      <c r="Y25" s="4">
        <f t="shared" si="4"/>
        <v>0</v>
      </c>
      <c r="Z25">
        <v>0</v>
      </c>
    </row>
    <row r="26" spans="1:26" x14ac:dyDescent="0.3">
      <c r="A26" s="1">
        <f>'Damian Lillard'!A26</f>
        <v>0</v>
      </c>
      <c r="Q26" s="2" t="e">
        <f t="shared" si="0"/>
        <v>#DIV/0!</v>
      </c>
      <c r="R26" s="2" t="e">
        <f t="shared" si="1"/>
        <v>#DIV/0!</v>
      </c>
      <c r="S26" s="2" t="e">
        <f t="shared" si="5"/>
        <v>#DIV/0!</v>
      </c>
      <c r="W26" s="3" t="e">
        <f t="shared" si="2"/>
        <v>#DIV/0!</v>
      </c>
      <c r="X26" s="4">
        <f t="shared" si="3"/>
        <v>0</v>
      </c>
      <c r="Y26" s="4">
        <f t="shared" si="4"/>
        <v>0</v>
      </c>
      <c r="Z26">
        <v>0</v>
      </c>
    </row>
    <row r="27" spans="1:26" x14ac:dyDescent="0.3">
      <c r="A27" s="1">
        <f>'Damian Lillard'!A27</f>
        <v>0</v>
      </c>
      <c r="Q27" s="2" t="e">
        <f t="shared" si="0"/>
        <v>#DIV/0!</v>
      </c>
      <c r="R27" s="2" t="e">
        <f t="shared" si="1"/>
        <v>#DIV/0!</v>
      </c>
      <c r="S27" s="2" t="e">
        <f t="shared" si="5"/>
        <v>#DIV/0!</v>
      </c>
      <c r="W27" s="3" t="e">
        <f t="shared" si="2"/>
        <v>#DIV/0!</v>
      </c>
      <c r="X27" s="4">
        <f t="shared" si="3"/>
        <v>0</v>
      </c>
      <c r="Y27" s="4">
        <f t="shared" si="4"/>
        <v>0</v>
      </c>
      <c r="Z27">
        <v>0</v>
      </c>
    </row>
    <row r="28" spans="1:26" x14ac:dyDescent="0.3">
      <c r="A28" s="1">
        <f>'Damian Lillard'!A28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'Damian Lillard'!A29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'Damian Lillard'!A30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'Damian Lillard'!A31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'Damian Lillard'!A32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'Damian Lillard'!A33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'Damian Lillard'!A34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'Damian Lillard'!A35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'Damian Lillard'!A36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'Damian Lillard'!A37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'Damian Lillard'!A38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'Damian Lillard'!A39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'Damian Lillard'!A40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'Damian Lillard'!A41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'Damian Lillard'!A42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'Damian Lillard'!A43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'Damian Lillard'!A44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'Damian Lillard'!A45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'Damian Lillard'!A46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3.6111111111111112</v>
      </c>
      <c r="C47" s="4">
        <f t="shared" ref="C47:P47" si="6">AVERAGE(C2:C46)</f>
        <v>0.55555555555555558</v>
      </c>
      <c r="D47" s="4">
        <f t="shared" si="6"/>
        <v>1.3333333333333333</v>
      </c>
      <c r="E47" s="4">
        <f t="shared" si="6"/>
        <v>0</v>
      </c>
      <c r="F47" s="4">
        <f t="shared" si="6"/>
        <v>0.22222222222222221</v>
      </c>
      <c r="G47" s="4">
        <f t="shared" si="6"/>
        <v>0.61111111111111116</v>
      </c>
      <c r="H47" s="4">
        <f t="shared" si="6"/>
        <v>1.3333333333333333</v>
      </c>
      <c r="I47" s="4">
        <f t="shared" si="6"/>
        <v>2.8888888888888888</v>
      </c>
      <c r="J47" s="4">
        <f t="shared" si="6"/>
        <v>0.55555555555555558</v>
      </c>
      <c r="K47" s="4">
        <f t="shared" si="6"/>
        <v>1.2222222222222223</v>
      </c>
      <c r="L47" s="4">
        <f t="shared" si="6"/>
        <v>0.3888888888888889</v>
      </c>
      <c r="M47" s="4">
        <f t="shared" si="6"/>
        <v>0.3888888888888889</v>
      </c>
      <c r="N47" s="4">
        <f t="shared" si="6"/>
        <v>0</v>
      </c>
      <c r="O47" s="4">
        <f t="shared" si="6"/>
        <v>0.16666666666666666</v>
      </c>
      <c r="P47" s="4">
        <f t="shared" si="6"/>
        <v>-1.5</v>
      </c>
      <c r="Q47" s="2">
        <f>SUM(H2:H46)/SUM(I2:I46)</f>
        <v>0.46153846153846156</v>
      </c>
      <c r="R47" s="2">
        <f>SUM(J2:J46)/SUM(K2:K46)</f>
        <v>0.45454545454545453</v>
      </c>
      <c r="S47" s="2">
        <f>SUM(L2:L46)/SUM(M2:M46)</f>
        <v>1</v>
      </c>
      <c r="T47" s="4">
        <f t="shared" ref="T47:V47" si="7">AVERAGE(T2:T46)</f>
        <v>8.6111111111111107</v>
      </c>
      <c r="U47" s="4">
        <f t="shared" si="7"/>
        <v>7.166666666666667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15.229174193548392</v>
      </c>
      <c r="X47" s="4">
        <f t="shared" ref="X47" si="8">B47+(C47*1.2)+(D47*1.5)+(E47*3)+(F47*3)-G47</f>
        <v>6.3333333333333339</v>
      </c>
      <c r="Y47" s="4">
        <f t="shared" ref="Y47" si="9">B47+0.4*H47-0.7*I47-0.4*(M47-L47)+0.7*N47+0.3*(C47-N47)+F47+D47*0.7+0.7*E47-0.4*O47-G47</f>
        <v>2.7666666666666666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65</v>
      </c>
      <c r="C49">
        <f t="shared" ref="C49:P49" si="10">SUM(C2:C46)</f>
        <v>10</v>
      </c>
      <c r="D49">
        <f t="shared" si="10"/>
        <v>24</v>
      </c>
      <c r="E49">
        <f t="shared" si="10"/>
        <v>0</v>
      </c>
      <c r="F49">
        <f t="shared" si="10"/>
        <v>4</v>
      </c>
      <c r="G49">
        <f t="shared" si="10"/>
        <v>11</v>
      </c>
      <c r="H49">
        <f t="shared" si="10"/>
        <v>24</v>
      </c>
      <c r="I49">
        <f t="shared" si="10"/>
        <v>52</v>
      </c>
      <c r="J49">
        <f t="shared" si="10"/>
        <v>10</v>
      </c>
      <c r="K49">
        <f t="shared" si="10"/>
        <v>22</v>
      </c>
      <c r="L49">
        <f t="shared" si="10"/>
        <v>7</v>
      </c>
      <c r="M49">
        <f t="shared" si="10"/>
        <v>7</v>
      </c>
      <c r="N49">
        <f t="shared" si="10"/>
        <v>0</v>
      </c>
      <c r="O49">
        <f t="shared" si="10"/>
        <v>3</v>
      </c>
      <c r="P49">
        <f t="shared" si="10"/>
        <v>-27</v>
      </c>
      <c r="T49">
        <f>SUM(T2:T46)</f>
        <v>155</v>
      </c>
      <c r="U49">
        <f>SUM(U2:U46)</f>
        <v>129</v>
      </c>
      <c r="V49">
        <f>SUM(V2:V46)</f>
        <v>0</v>
      </c>
      <c r="X49" s="4">
        <f>SUM(X2:X46)</f>
        <v>114.00000000000001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Damian Lillard</vt:lpstr>
      <vt:lpstr>Stephen Curry</vt:lpstr>
      <vt:lpstr>Klay Thompson</vt:lpstr>
      <vt:lpstr>Duncan Robinson</vt:lpstr>
      <vt:lpstr>Karl-Anthony Towns</vt:lpstr>
      <vt:lpstr>Trae Young</vt:lpstr>
      <vt:lpstr>Myles Turner</vt:lpstr>
      <vt:lpstr>Buddy Hield</vt:lpstr>
      <vt:lpstr>Seth Curry</vt:lpstr>
      <vt:lpstr>Joe Harris</vt:lpstr>
      <vt:lpstr>Davis Bertans</vt:lpstr>
      <vt:lpstr>Luke Kennard</vt:lpstr>
      <vt:lpstr>Team Stats</vt:lpstr>
      <vt:lpstr>Opponent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Son</dc:creator>
  <cp:lastModifiedBy>Tim Son</cp:lastModifiedBy>
  <dcterms:created xsi:type="dcterms:W3CDTF">2023-05-23T07:10:51Z</dcterms:created>
  <dcterms:modified xsi:type="dcterms:W3CDTF">2024-03-31T02:03:06Z</dcterms:modified>
</cp:coreProperties>
</file>