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4A4F877F-6D85-4644-A686-837920123E01}" xr6:coauthVersionLast="47" xr6:coauthVersionMax="47" xr10:uidLastSave="{00000000-0000-0000-0000-000000000000}"/>
  <bookViews>
    <workbookView xWindow="-108" yWindow="-108" windowWidth="23256" windowHeight="12456" firstSheet="8" activeTab="12" xr2:uid="{0D40A248-FF8F-46CA-B1D1-6E3AD099E80C}"/>
  </bookViews>
  <sheets>
    <sheet name="Jeremy Lin" sheetId="4" r:id="rId1"/>
    <sheet name="Lance Stephenson" sheetId="1" r:id="rId2"/>
    <sheet name="Kyle Anderson" sheetId="3" r:id="rId3"/>
    <sheet name="Zhou Qi" sheetId="12" r:id="rId4"/>
    <sheet name="Dwight Howard" sheetId="5" r:id="rId5"/>
    <sheet name="Michael Beasley" sheetId="10" r:id="rId6"/>
    <sheet name="Ekpe Udoh" sheetId="6" r:id="rId7"/>
    <sheet name="Jimmer Fredette" sheetId="2" r:id="rId8"/>
    <sheet name="MarShon Brooks" sheetId="8" r:id="rId9"/>
    <sheet name="Donatas Motiejunas" sheetId="15" r:id="rId10"/>
    <sheet name="Jordan McRae" sheetId="9" r:id="rId11"/>
    <sheet name="J.R. Smith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5" l="1"/>
  <c r="AA17" i="14"/>
  <c r="Z17" i="14"/>
  <c r="Y17" i="14"/>
  <c r="X17" i="14"/>
  <c r="Q17" i="14"/>
  <c r="AA17" i="13"/>
  <c r="Z17" i="13"/>
  <c r="Y17" i="13"/>
  <c r="X17" i="13"/>
  <c r="Q17" i="13"/>
  <c r="AA16" i="14"/>
  <c r="Z16" i="14"/>
  <c r="Y16" i="14"/>
  <c r="X16" i="14"/>
  <c r="Q16" i="14"/>
  <c r="AA16" i="13"/>
  <c r="Z16" i="13"/>
  <c r="Y16" i="13"/>
  <c r="X16" i="13"/>
  <c r="Q16" i="13"/>
  <c r="AA14" i="14"/>
  <c r="Z14" i="14"/>
  <c r="Y14" i="14"/>
  <c r="X14" i="14"/>
  <c r="Q14" i="14"/>
  <c r="AA14" i="13"/>
  <c r="Z14" i="13"/>
  <c r="Y14" i="13"/>
  <c r="X14" i="13"/>
  <c r="Q14" i="13"/>
  <c r="AA12" i="14"/>
  <c r="Z12" i="14"/>
  <c r="Y12" i="14"/>
  <c r="X12" i="14"/>
  <c r="Q12" i="14"/>
  <c r="AA12" i="13"/>
  <c r="Z12" i="13"/>
  <c r="Y12" i="13"/>
  <c r="X12" i="13"/>
  <c r="Q12" i="13"/>
  <c r="AA10" i="14"/>
  <c r="Z10" i="14"/>
  <c r="Y10" i="14"/>
  <c r="X10" i="14"/>
  <c r="Q10" i="14"/>
  <c r="AA10" i="13"/>
  <c r="Z10" i="13"/>
  <c r="Y10" i="13"/>
  <c r="X10" i="13"/>
  <c r="Q10" i="13"/>
  <c r="A10" i="3"/>
  <c r="AA9" i="14" l="1"/>
  <c r="Z9" i="14"/>
  <c r="Y9" i="14"/>
  <c r="X9" i="14"/>
  <c r="Q9" i="14"/>
  <c r="AA9" i="13"/>
  <c r="Z9" i="13"/>
  <c r="Y9" i="13"/>
  <c r="X9" i="13"/>
  <c r="Q9" i="13"/>
  <c r="AA7" i="14"/>
  <c r="Z7" i="14"/>
  <c r="Y7" i="14"/>
  <c r="X7" i="14"/>
  <c r="Q7" i="14"/>
  <c r="AA7" i="13"/>
  <c r="Z7" i="13"/>
  <c r="Y7" i="13"/>
  <c r="X7" i="13"/>
  <c r="Q7" i="13"/>
  <c r="AA5" i="14"/>
  <c r="Z5" i="14"/>
  <c r="Y5" i="14"/>
  <c r="X5" i="14"/>
  <c r="Q5" i="14"/>
  <c r="AA5" i="13"/>
  <c r="Z5" i="13"/>
  <c r="Y5" i="13"/>
  <c r="X5" i="13"/>
  <c r="Q5" i="13"/>
  <c r="AA3" i="14" l="1"/>
  <c r="Z3" i="14"/>
  <c r="Y3" i="14"/>
  <c r="X3" i="14"/>
  <c r="Q3" i="14"/>
  <c r="AA3" i="13"/>
  <c r="Z3" i="13"/>
  <c r="Y3" i="13"/>
  <c r="X3" i="13"/>
  <c r="Q3" i="13"/>
  <c r="A46" i="14" l="1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V49" i="14" l="1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7" i="14"/>
  <c r="Z27" i="14"/>
  <c r="Y27" i="14"/>
  <c r="X27" i="14"/>
  <c r="Q27" i="14"/>
  <c r="AA26" i="14"/>
  <c r="Z26" i="14"/>
  <c r="Y26" i="14"/>
  <c r="X26" i="14"/>
  <c r="Q26" i="14"/>
  <c r="AA25" i="14"/>
  <c r="Z25" i="14"/>
  <c r="Y25" i="14"/>
  <c r="X25" i="14"/>
  <c r="Q25" i="14"/>
  <c r="AA24" i="14"/>
  <c r="Z24" i="14"/>
  <c r="Y24" i="14"/>
  <c r="X24" i="14"/>
  <c r="Q24" i="14"/>
  <c r="AA23" i="14"/>
  <c r="Z23" i="14"/>
  <c r="Y23" i="14"/>
  <c r="X23" i="14"/>
  <c r="Q23" i="14"/>
  <c r="AA22" i="14"/>
  <c r="Z22" i="14"/>
  <c r="Y22" i="14"/>
  <c r="X22" i="14"/>
  <c r="Q22" i="14"/>
  <c r="AA21" i="14"/>
  <c r="Z21" i="14"/>
  <c r="Y21" i="14"/>
  <c r="X21" i="14"/>
  <c r="Q21" i="14"/>
  <c r="AA20" i="14"/>
  <c r="Z20" i="14"/>
  <c r="Y20" i="14"/>
  <c r="X20" i="14"/>
  <c r="Q20" i="14"/>
  <c r="AA19" i="14"/>
  <c r="Z19" i="14"/>
  <c r="Y19" i="14"/>
  <c r="X19" i="14"/>
  <c r="Q19" i="14"/>
  <c r="AA18" i="14"/>
  <c r="Z18" i="14"/>
  <c r="Y18" i="14"/>
  <c r="X18" i="14"/>
  <c r="Q18" i="14"/>
  <c r="AA15" i="14"/>
  <c r="Z15" i="14"/>
  <c r="Y15" i="14"/>
  <c r="X15" i="14"/>
  <c r="Q15" i="14"/>
  <c r="AA13" i="14"/>
  <c r="Z13" i="14"/>
  <c r="Y13" i="14"/>
  <c r="X13" i="14"/>
  <c r="Q13" i="14"/>
  <c r="AA11" i="14"/>
  <c r="Z11" i="14"/>
  <c r="Y11" i="14"/>
  <c r="X11" i="14"/>
  <c r="Q11" i="14"/>
  <c r="AA8" i="14"/>
  <c r="Z8" i="14"/>
  <c r="Y8" i="14"/>
  <c r="X8" i="14"/>
  <c r="Q8" i="14"/>
  <c r="AA6" i="14"/>
  <c r="Z6" i="14"/>
  <c r="Y6" i="14"/>
  <c r="X6" i="14"/>
  <c r="Q6" i="14"/>
  <c r="AA4" i="14"/>
  <c r="Z4" i="14"/>
  <c r="Y4" i="14"/>
  <c r="X4" i="14"/>
  <c r="Q4" i="14"/>
  <c r="AA2" i="14"/>
  <c r="Z2" i="14"/>
  <c r="Y2" i="14"/>
  <c r="X2" i="14"/>
  <c r="Q2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S27" i="11"/>
  <c r="R27" i="11"/>
  <c r="Q27" i="11"/>
  <c r="Y26" i="11"/>
  <c r="X26" i="11"/>
  <c r="W26" i="11"/>
  <c r="S26" i="11"/>
  <c r="R26" i="11"/>
  <c r="Q26" i="11"/>
  <c r="Y25" i="11"/>
  <c r="X25" i="11"/>
  <c r="W25" i="11"/>
  <c r="S25" i="11"/>
  <c r="R25" i="11"/>
  <c r="Q25" i="11"/>
  <c r="Y24" i="11"/>
  <c r="X24" i="11"/>
  <c r="W24" i="11"/>
  <c r="S24" i="11"/>
  <c r="R24" i="11"/>
  <c r="Q24" i="11"/>
  <c r="Y23" i="11"/>
  <c r="X23" i="11"/>
  <c r="W23" i="11"/>
  <c r="S23" i="11"/>
  <c r="R23" i="11"/>
  <c r="Q23" i="11"/>
  <c r="Y22" i="11"/>
  <c r="X22" i="11"/>
  <c r="W22" i="11"/>
  <c r="S22" i="11"/>
  <c r="R22" i="11"/>
  <c r="Q22" i="11"/>
  <c r="Y21" i="11"/>
  <c r="X21" i="11"/>
  <c r="W21" i="11"/>
  <c r="S21" i="11"/>
  <c r="R21" i="11"/>
  <c r="Q21" i="11"/>
  <c r="Y20" i="11"/>
  <c r="X20" i="11"/>
  <c r="W20" i="11"/>
  <c r="S20" i="11"/>
  <c r="R20" i="11"/>
  <c r="Q20" i="11"/>
  <c r="Y19" i="11"/>
  <c r="X19" i="11"/>
  <c r="W19" i="11"/>
  <c r="S19" i="11"/>
  <c r="R19" i="11"/>
  <c r="Q19" i="11"/>
  <c r="Y18" i="11"/>
  <c r="X18" i="11"/>
  <c r="W18" i="11"/>
  <c r="R18" i="11"/>
  <c r="Q18" i="11"/>
  <c r="Y17" i="11"/>
  <c r="X17" i="11"/>
  <c r="W17" i="11"/>
  <c r="R17" i="11"/>
  <c r="Q17" i="11"/>
  <c r="Y16" i="11"/>
  <c r="X16" i="11"/>
  <c r="W16" i="11"/>
  <c r="R16" i="11"/>
  <c r="Q16" i="11"/>
  <c r="Y15" i="11"/>
  <c r="X15" i="11"/>
  <c r="W15" i="11"/>
  <c r="R15" i="11"/>
  <c r="Q15" i="11"/>
  <c r="Y14" i="11"/>
  <c r="X14" i="11"/>
  <c r="W14" i="11"/>
  <c r="R14" i="11"/>
  <c r="Q14" i="11"/>
  <c r="Y13" i="11"/>
  <c r="X13" i="11"/>
  <c r="W13" i="11"/>
  <c r="R13" i="11"/>
  <c r="Q13" i="11"/>
  <c r="Y12" i="11"/>
  <c r="X12" i="11"/>
  <c r="W12" i="11"/>
  <c r="R12" i="11"/>
  <c r="Q12" i="11"/>
  <c r="Y11" i="11"/>
  <c r="X11" i="11"/>
  <c r="W11" i="11"/>
  <c r="R11" i="11"/>
  <c r="Q11" i="11"/>
  <c r="Y10" i="11"/>
  <c r="X10" i="11"/>
  <c r="W10" i="11"/>
  <c r="Q10" i="11"/>
  <c r="Y9" i="11"/>
  <c r="X9" i="11"/>
  <c r="W9" i="11"/>
  <c r="R9" i="11"/>
  <c r="Q9" i="11"/>
  <c r="Y8" i="11"/>
  <c r="X8" i="11"/>
  <c r="W8" i="11"/>
  <c r="R8" i="11"/>
  <c r="Q8" i="11"/>
  <c r="Y7" i="11"/>
  <c r="X7" i="11"/>
  <c r="W7" i="11"/>
  <c r="S7" i="11"/>
  <c r="R7" i="11"/>
  <c r="Q7" i="11"/>
  <c r="Y6" i="11"/>
  <c r="X6" i="11"/>
  <c r="W6" i="11"/>
  <c r="R6" i="11"/>
  <c r="Q6" i="11"/>
  <c r="Y5" i="11"/>
  <c r="X5" i="11"/>
  <c r="W5" i="11"/>
  <c r="R5" i="11"/>
  <c r="Q5" i="11"/>
  <c r="Y4" i="11"/>
  <c r="X4" i="11"/>
  <c r="W4" i="11"/>
  <c r="R4" i="11"/>
  <c r="Q4" i="11"/>
  <c r="Y3" i="11"/>
  <c r="X3" i="11"/>
  <c r="W3" i="11"/>
  <c r="R3" i="11"/>
  <c r="Q3" i="11"/>
  <c r="Y2" i="11"/>
  <c r="X2" i="11"/>
  <c r="W2" i="11"/>
  <c r="R2" i="11"/>
  <c r="Q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S27" i="9"/>
  <c r="R27" i="9"/>
  <c r="Q27" i="9"/>
  <c r="Y26" i="9"/>
  <c r="X26" i="9"/>
  <c r="W26" i="9"/>
  <c r="S26" i="9"/>
  <c r="R26" i="9"/>
  <c r="Q26" i="9"/>
  <c r="Y25" i="9"/>
  <c r="X25" i="9"/>
  <c r="W25" i="9"/>
  <c r="S25" i="9"/>
  <c r="R25" i="9"/>
  <c r="Q25" i="9"/>
  <c r="Y24" i="9"/>
  <c r="X24" i="9"/>
  <c r="W24" i="9"/>
  <c r="S24" i="9"/>
  <c r="R24" i="9"/>
  <c r="Q24" i="9"/>
  <c r="Y23" i="9"/>
  <c r="X23" i="9"/>
  <c r="W23" i="9"/>
  <c r="S23" i="9"/>
  <c r="R23" i="9"/>
  <c r="Q23" i="9"/>
  <c r="Y22" i="9"/>
  <c r="X22" i="9"/>
  <c r="W22" i="9"/>
  <c r="S22" i="9"/>
  <c r="R22" i="9"/>
  <c r="Q22" i="9"/>
  <c r="Y21" i="9"/>
  <c r="X21" i="9"/>
  <c r="W21" i="9"/>
  <c r="S21" i="9"/>
  <c r="R21" i="9"/>
  <c r="Q21" i="9"/>
  <c r="Y20" i="9"/>
  <c r="X20" i="9"/>
  <c r="W20" i="9"/>
  <c r="S20" i="9"/>
  <c r="R20" i="9"/>
  <c r="Q20" i="9"/>
  <c r="Y19" i="9"/>
  <c r="X19" i="9"/>
  <c r="W19" i="9"/>
  <c r="S19" i="9"/>
  <c r="R19" i="9"/>
  <c r="Q19" i="9"/>
  <c r="Y18" i="9"/>
  <c r="X18" i="9"/>
  <c r="W18" i="9"/>
  <c r="S18" i="9"/>
  <c r="R18" i="9"/>
  <c r="Q18" i="9"/>
  <c r="Y17" i="9"/>
  <c r="X17" i="9"/>
  <c r="W17" i="9"/>
  <c r="R17" i="9"/>
  <c r="Q17" i="9"/>
  <c r="Y16" i="9"/>
  <c r="X16" i="9"/>
  <c r="W16" i="9"/>
  <c r="R16" i="9"/>
  <c r="Q16" i="9"/>
  <c r="Y15" i="9"/>
  <c r="X15" i="9"/>
  <c r="W15" i="9"/>
  <c r="R15" i="9"/>
  <c r="Q15" i="9"/>
  <c r="Y14" i="9"/>
  <c r="X14" i="9"/>
  <c r="W14" i="9"/>
  <c r="R14" i="9"/>
  <c r="Q14" i="9"/>
  <c r="Y13" i="9"/>
  <c r="X13" i="9"/>
  <c r="W13" i="9"/>
  <c r="Y12" i="9"/>
  <c r="X12" i="9"/>
  <c r="W12" i="9"/>
  <c r="R12" i="9"/>
  <c r="Q12" i="9"/>
  <c r="Y11" i="9"/>
  <c r="X11" i="9"/>
  <c r="W11" i="9"/>
  <c r="R11" i="9"/>
  <c r="Q11" i="9"/>
  <c r="Y10" i="9"/>
  <c r="X10" i="9"/>
  <c r="W10" i="9"/>
  <c r="R10" i="9"/>
  <c r="Q10" i="9"/>
  <c r="Y9" i="9"/>
  <c r="X9" i="9"/>
  <c r="W9" i="9"/>
  <c r="S9" i="9"/>
  <c r="R9" i="9"/>
  <c r="Q9" i="9"/>
  <c r="Y8" i="9"/>
  <c r="X8" i="9"/>
  <c r="W8" i="9"/>
  <c r="R8" i="9"/>
  <c r="Q8" i="9"/>
  <c r="Y7" i="9"/>
  <c r="X7" i="9"/>
  <c r="W7" i="9"/>
  <c r="R7" i="9"/>
  <c r="Q7" i="9"/>
  <c r="Y6" i="9"/>
  <c r="X6" i="9"/>
  <c r="W6" i="9"/>
  <c r="S6" i="9"/>
  <c r="R6" i="9"/>
  <c r="Q6" i="9"/>
  <c r="Y5" i="9"/>
  <c r="X5" i="9"/>
  <c r="W5" i="9"/>
  <c r="R5" i="9"/>
  <c r="Q5" i="9"/>
  <c r="Y4" i="9"/>
  <c r="X4" i="9"/>
  <c r="W4" i="9"/>
  <c r="R4" i="9"/>
  <c r="Q4" i="9"/>
  <c r="Y3" i="9"/>
  <c r="X3" i="9"/>
  <c r="W3" i="9"/>
  <c r="R3" i="9"/>
  <c r="Q3" i="9"/>
  <c r="Y2" i="9"/>
  <c r="X2" i="9"/>
  <c r="W2" i="9"/>
  <c r="R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S27" i="8"/>
  <c r="R27" i="8"/>
  <c r="Q27" i="8"/>
  <c r="Y26" i="8"/>
  <c r="X26" i="8"/>
  <c r="W26" i="8"/>
  <c r="S26" i="8"/>
  <c r="R26" i="8"/>
  <c r="Q26" i="8"/>
  <c r="Y25" i="8"/>
  <c r="X25" i="8"/>
  <c r="W25" i="8"/>
  <c r="S25" i="8"/>
  <c r="R25" i="8"/>
  <c r="Q25" i="8"/>
  <c r="Y24" i="8"/>
  <c r="X24" i="8"/>
  <c r="W24" i="8"/>
  <c r="S24" i="8"/>
  <c r="R24" i="8"/>
  <c r="Q24" i="8"/>
  <c r="Y23" i="8"/>
  <c r="X23" i="8"/>
  <c r="W23" i="8"/>
  <c r="S23" i="8"/>
  <c r="R23" i="8"/>
  <c r="Q23" i="8"/>
  <c r="Y22" i="8"/>
  <c r="X22" i="8"/>
  <c r="W22" i="8"/>
  <c r="S22" i="8"/>
  <c r="R22" i="8"/>
  <c r="Q22" i="8"/>
  <c r="Y21" i="8"/>
  <c r="X21" i="8"/>
  <c r="W21" i="8"/>
  <c r="S21" i="8"/>
  <c r="R21" i="8"/>
  <c r="Q21" i="8"/>
  <c r="Y20" i="8"/>
  <c r="X20" i="8"/>
  <c r="W20" i="8"/>
  <c r="S20" i="8"/>
  <c r="R20" i="8"/>
  <c r="Q20" i="8"/>
  <c r="Y19" i="8"/>
  <c r="X19" i="8"/>
  <c r="W19" i="8"/>
  <c r="S19" i="8"/>
  <c r="R19" i="8"/>
  <c r="Q19" i="8"/>
  <c r="Y18" i="8"/>
  <c r="X18" i="8"/>
  <c r="W18" i="8"/>
  <c r="R18" i="8"/>
  <c r="Q18" i="8"/>
  <c r="Y17" i="8"/>
  <c r="X17" i="8"/>
  <c r="W17" i="8"/>
  <c r="R17" i="8"/>
  <c r="Q17" i="8"/>
  <c r="Y16" i="8"/>
  <c r="X16" i="8"/>
  <c r="W16" i="8"/>
  <c r="S16" i="8"/>
  <c r="R16" i="8"/>
  <c r="Q16" i="8"/>
  <c r="Y15" i="8"/>
  <c r="X15" i="8"/>
  <c r="W15" i="8"/>
  <c r="R15" i="8"/>
  <c r="Q15" i="8"/>
  <c r="Y14" i="8"/>
  <c r="X14" i="8"/>
  <c r="W14" i="8"/>
  <c r="S14" i="8"/>
  <c r="R14" i="8"/>
  <c r="Q14" i="8"/>
  <c r="Y13" i="8"/>
  <c r="X13" i="8"/>
  <c r="W13" i="8"/>
  <c r="R13" i="8"/>
  <c r="Q13" i="8"/>
  <c r="Y12" i="8"/>
  <c r="X12" i="8"/>
  <c r="W12" i="8"/>
  <c r="S12" i="8"/>
  <c r="R12" i="8"/>
  <c r="Q12" i="8"/>
  <c r="Y11" i="8"/>
  <c r="X11" i="8"/>
  <c r="W11" i="8"/>
  <c r="R11" i="8"/>
  <c r="Q11" i="8"/>
  <c r="Y10" i="8"/>
  <c r="X10" i="8"/>
  <c r="W10" i="8"/>
  <c r="R10" i="8"/>
  <c r="Q10" i="8"/>
  <c r="Y9" i="8"/>
  <c r="X9" i="8"/>
  <c r="W9" i="8"/>
  <c r="R9" i="8"/>
  <c r="Q9" i="8"/>
  <c r="Y8" i="8"/>
  <c r="X8" i="8"/>
  <c r="W8" i="8"/>
  <c r="S8" i="8"/>
  <c r="R8" i="8"/>
  <c r="Q8" i="8"/>
  <c r="Y7" i="8"/>
  <c r="X7" i="8"/>
  <c r="W7" i="8"/>
  <c r="R7" i="8"/>
  <c r="Q7" i="8"/>
  <c r="Y6" i="8"/>
  <c r="X6" i="8"/>
  <c r="W6" i="8"/>
  <c r="R6" i="8"/>
  <c r="Q6" i="8"/>
  <c r="Y5" i="8"/>
  <c r="X5" i="8"/>
  <c r="W5" i="8"/>
  <c r="R5" i="8"/>
  <c r="Q5" i="8"/>
  <c r="Y4" i="8"/>
  <c r="X4" i="8"/>
  <c r="W4" i="8"/>
  <c r="R4" i="8"/>
  <c r="Q4" i="8"/>
  <c r="Y3" i="8"/>
  <c r="X3" i="8"/>
  <c r="W3" i="8"/>
  <c r="R3" i="8"/>
  <c r="Q3" i="8"/>
  <c r="Y2" i="8"/>
  <c r="X2" i="8"/>
  <c r="W2" i="8"/>
  <c r="S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S26" i="12"/>
  <c r="R26" i="12"/>
  <c r="Q26" i="12"/>
  <c r="Y25" i="12"/>
  <c r="X25" i="12"/>
  <c r="W25" i="12"/>
  <c r="S25" i="12"/>
  <c r="R25" i="12"/>
  <c r="Q25" i="12"/>
  <c r="Y24" i="12"/>
  <c r="X24" i="12"/>
  <c r="W24" i="12"/>
  <c r="S24" i="12"/>
  <c r="R24" i="12"/>
  <c r="Q24" i="12"/>
  <c r="Y23" i="12"/>
  <c r="X23" i="12"/>
  <c r="W23" i="12"/>
  <c r="S23" i="12"/>
  <c r="R23" i="12"/>
  <c r="Q23" i="12"/>
  <c r="Y22" i="12"/>
  <c r="X22" i="12"/>
  <c r="W22" i="12"/>
  <c r="S22" i="12"/>
  <c r="R22" i="12"/>
  <c r="Q22" i="12"/>
  <c r="Y21" i="12"/>
  <c r="X21" i="12"/>
  <c r="W21" i="12"/>
  <c r="S21" i="12"/>
  <c r="R21" i="12"/>
  <c r="Q21" i="12"/>
  <c r="Y20" i="12"/>
  <c r="X20" i="12"/>
  <c r="W20" i="12"/>
  <c r="S20" i="12"/>
  <c r="R20" i="12"/>
  <c r="Q20" i="12"/>
  <c r="Y19" i="12"/>
  <c r="X19" i="12"/>
  <c r="W19" i="12"/>
  <c r="S19" i="12"/>
  <c r="R19" i="12"/>
  <c r="Q19" i="12"/>
  <c r="Y18" i="12"/>
  <c r="X18" i="12"/>
  <c r="W18" i="12"/>
  <c r="S18" i="12"/>
  <c r="R18" i="12"/>
  <c r="Q18" i="12"/>
  <c r="Y17" i="12"/>
  <c r="X17" i="12"/>
  <c r="W17" i="12"/>
  <c r="S17" i="12"/>
  <c r="R17" i="12"/>
  <c r="Q17" i="12"/>
  <c r="Y16" i="12"/>
  <c r="X16" i="12"/>
  <c r="W16" i="12"/>
  <c r="S16" i="12"/>
  <c r="R16" i="12"/>
  <c r="Q16" i="12"/>
  <c r="Y15" i="12"/>
  <c r="X15" i="12"/>
  <c r="W15" i="12"/>
  <c r="S15" i="12"/>
  <c r="R15" i="12"/>
  <c r="Q15" i="12"/>
  <c r="Y14" i="12"/>
  <c r="X14" i="12"/>
  <c r="W14" i="12"/>
  <c r="R14" i="12"/>
  <c r="Q14" i="12"/>
  <c r="Y13" i="12"/>
  <c r="X13" i="12"/>
  <c r="W13" i="12"/>
  <c r="Q13" i="12"/>
  <c r="Y12" i="12"/>
  <c r="X12" i="12"/>
  <c r="W12" i="12"/>
  <c r="R12" i="12"/>
  <c r="Q12" i="12"/>
  <c r="Y11" i="12"/>
  <c r="X11" i="12"/>
  <c r="W11" i="12"/>
  <c r="R11" i="12"/>
  <c r="Q11" i="12"/>
  <c r="Y10" i="12"/>
  <c r="X10" i="12"/>
  <c r="W10" i="12"/>
  <c r="S10" i="12"/>
  <c r="Q10" i="12"/>
  <c r="Y9" i="12"/>
  <c r="X9" i="12"/>
  <c r="W9" i="12"/>
  <c r="S9" i="12"/>
  <c r="R9" i="12"/>
  <c r="Q9" i="12"/>
  <c r="Y8" i="12"/>
  <c r="X8" i="12"/>
  <c r="W8" i="12"/>
  <c r="S8" i="12"/>
  <c r="Q8" i="12"/>
  <c r="Y7" i="12"/>
  <c r="X7" i="12"/>
  <c r="W7" i="12"/>
  <c r="Q7" i="12"/>
  <c r="Y6" i="12"/>
  <c r="X6" i="12"/>
  <c r="W6" i="12"/>
  <c r="R6" i="12"/>
  <c r="Q6" i="12"/>
  <c r="Y5" i="12"/>
  <c r="X5" i="12"/>
  <c r="W5" i="12"/>
  <c r="R5" i="12"/>
  <c r="Q5" i="12"/>
  <c r="Y4" i="12"/>
  <c r="X4" i="12"/>
  <c r="W4" i="12"/>
  <c r="R4" i="12"/>
  <c r="Q4" i="12"/>
  <c r="Y3" i="12"/>
  <c r="X3" i="12"/>
  <c r="W3" i="12"/>
  <c r="R3" i="12"/>
  <c r="Q3" i="12"/>
  <c r="Y2" i="12"/>
  <c r="X2" i="12"/>
  <c r="W2" i="12"/>
  <c r="S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S27" i="15"/>
  <c r="R27" i="15"/>
  <c r="Q27" i="15"/>
  <c r="Y26" i="15"/>
  <c r="X26" i="15"/>
  <c r="W26" i="15"/>
  <c r="S26" i="15"/>
  <c r="R26" i="15"/>
  <c r="Q26" i="15"/>
  <c r="Y25" i="15"/>
  <c r="X25" i="15"/>
  <c r="W25" i="15"/>
  <c r="S25" i="15"/>
  <c r="R25" i="15"/>
  <c r="Q25" i="15"/>
  <c r="Y24" i="15"/>
  <c r="X24" i="15"/>
  <c r="W24" i="15"/>
  <c r="S24" i="15"/>
  <c r="R24" i="15"/>
  <c r="Q24" i="15"/>
  <c r="Y23" i="15"/>
  <c r="X23" i="15"/>
  <c r="W23" i="15"/>
  <c r="S23" i="15"/>
  <c r="R23" i="15"/>
  <c r="Q23" i="15"/>
  <c r="Y22" i="15"/>
  <c r="X22" i="15"/>
  <c r="W22" i="15"/>
  <c r="S22" i="15"/>
  <c r="R22" i="15"/>
  <c r="Q22" i="15"/>
  <c r="Y21" i="15"/>
  <c r="X21" i="15"/>
  <c r="W21" i="15"/>
  <c r="S21" i="15"/>
  <c r="R21" i="15"/>
  <c r="Q21" i="15"/>
  <c r="Y20" i="15"/>
  <c r="X20" i="15"/>
  <c r="W20" i="15"/>
  <c r="S20" i="15"/>
  <c r="R20" i="15"/>
  <c r="Q20" i="15"/>
  <c r="Y19" i="15"/>
  <c r="X19" i="15"/>
  <c r="W19" i="15"/>
  <c r="S19" i="15"/>
  <c r="R19" i="15"/>
  <c r="Q19" i="15"/>
  <c r="Y18" i="15"/>
  <c r="X18" i="15"/>
  <c r="W18" i="15"/>
  <c r="Y17" i="15"/>
  <c r="X17" i="15"/>
  <c r="W17" i="15"/>
  <c r="Y16" i="15"/>
  <c r="X16" i="15"/>
  <c r="W16" i="15"/>
  <c r="Q16" i="15"/>
  <c r="Y15" i="15"/>
  <c r="X15" i="15"/>
  <c r="W15" i="15"/>
  <c r="Y14" i="15"/>
  <c r="X14" i="15"/>
  <c r="W14" i="15"/>
  <c r="R14" i="15"/>
  <c r="Q14" i="15"/>
  <c r="Y13" i="15"/>
  <c r="X13" i="15"/>
  <c r="W13" i="15"/>
  <c r="R13" i="15"/>
  <c r="Q13" i="15"/>
  <c r="Y12" i="15"/>
  <c r="X12" i="15"/>
  <c r="W12" i="15"/>
  <c r="Y11" i="15"/>
  <c r="X11" i="15"/>
  <c r="W11" i="15"/>
  <c r="Q11" i="15"/>
  <c r="Y10" i="15"/>
  <c r="X10" i="15"/>
  <c r="W10" i="15"/>
  <c r="Q10" i="15"/>
  <c r="Y9" i="15"/>
  <c r="X9" i="15"/>
  <c r="W9" i="15"/>
  <c r="Y8" i="15"/>
  <c r="X8" i="15"/>
  <c r="W8" i="15"/>
  <c r="Y7" i="15"/>
  <c r="X7" i="15"/>
  <c r="W7" i="15"/>
  <c r="Y6" i="15"/>
  <c r="X6" i="15"/>
  <c r="W6" i="15"/>
  <c r="S6" i="15"/>
  <c r="Y5" i="15"/>
  <c r="X5" i="15"/>
  <c r="W5" i="15"/>
  <c r="Y4" i="15"/>
  <c r="X4" i="15"/>
  <c r="W4" i="15"/>
  <c r="R4" i="15"/>
  <c r="Q4" i="15"/>
  <c r="Y3" i="15"/>
  <c r="X3" i="15"/>
  <c r="W3" i="15"/>
  <c r="Q3" i="15"/>
  <c r="Y2" i="15"/>
  <c r="X2" i="15"/>
  <c r="W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S27" i="6"/>
  <c r="R27" i="6"/>
  <c r="Q27" i="6"/>
  <c r="Y26" i="6"/>
  <c r="X26" i="6"/>
  <c r="W26" i="6"/>
  <c r="S26" i="6"/>
  <c r="R26" i="6"/>
  <c r="Q26" i="6"/>
  <c r="Y25" i="6"/>
  <c r="X25" i="6"/>
  <c r="W25" i="6"/>
  <c r="S25" i="6"/>
  <c r="R25" i="6"/>
  <c r="Q25" i="6"/>
  <c r="Y24" i="6"/>
  <c r="X24" i="6"/>
  <c r="W24" i="6"/>
  <c r="S24" i="6"/>
  <c r="R24" i="6"/>
  <c r="Q24" i="6"/>
  <c r="Y23" i="6"/>
  <c r="X23" i="6"/>
  <c r="W23" i="6"/>
  <c r="S23" i="6"/>
  <c r="R23" i="6"/>
  <c r="Q23" i="6"/>
  <c r="Y22" i="6"/>
  <c r="X22" i="6"/>
  <c r="W22" i="6"/>
  <c r="S22" i="6"/>
  <c r="R22" i="6"/>
  <c r="Q22" i="6"/>
  <c r="Y21" i="6"/>
  <c r="X21" i="6"/>
  <c r="W21" i="6"/>
  <c r="S21" i="6"/>
  <c r="R21" i="6"/>
  <c r="Q21" i="6"/>
  <c r="Y20" i="6"/>
  <c r="X20" i="6"/>
  <c r="W20" i="6"/>
  <c r="S20" i="6"/>
  <c r="R20" i="6"/>
  <c r="Q20" i="6"/>
  <c r="Y19" i="6"/>
  <c r="X19" i="6"/>
  <c r="W19" i="6"/>
  <c r="S19" i="6"/>
  <c r="R19" i="6"/>
  <c r="Q19" i="6"/>
  <c r="Y18" i="6"/>
  <c r="X18" i="6"/>
  <c r="W18" i="6"/>
  <c r="Y17" i="6"/>
  <c r="X17" i="6"/>
  <c r="W17" i="6"/>
  <c r="Y16" i="6"/>
  <c r="X16" i="6"/>
  <c r="W16" i="6"/>
  <c r="Y15" i="6"/>
  <c r="X15" i="6"/>
  <c r="W15" i="6"/>
  <c r="Q15" i="6"/>
  <c r="Y14" i="6"/>
  <c r="X14" i="6"/>
  <c r="W14" i="6"/>
  <c r="S14" i="6"/>
  <c r="Q14" i="6"/>
  <c r="Y13" i="6"/>
  <c r="X13" i="6"/>
  <c r="W13" i="6"/>
  <c r="S13" i="6"/>
  <c r="Q13" i="6"/>
  <c r="Y12" i="6"/>
  <c r="X12" i="6"/>
  <c r="W12" i="6"/>
  <c r="S12" i="6"/>
  <c r="Q12" i="6"/>
  <c r="Y11" i="6"/>
  <c r="X11" i="6"/>
  <c r="W11" i="6"/>
  <c r="Y10" i="6"/>
  <c r="X10" i="6"/>
  <c r="W10" i="6"/>
  <c r="Q10" i="6"/>
  <c r="Y9" i="6"/>
  <c r="X9" i="6"/>
  <c r="W9" i="6"/>
  <c r="Q9" i="6"/>
  <c r="Y8" i="6"/>
  <c r="X8" i="6"/>
  <c r="W8" i="6"/>
  <c r="Y7" i="6"/>
  <c r="X7" i="6"/>
  <c r="W7" i="6"/>
  <c r="Q7" i="6"/>
  <c r="Y6" i="6"/>
  <c r="X6" i="6"/>
  <c r="W6" i="6"/>
  <c r="S6" i="6"/>
  <c r="Q6" i="6"/>
  <c r="Y5" i="6"/>
  <c r="X5" i="6"/>
  <c r="W5" i="6"/>
  <c r="Q5" i="6"/>
  <c r="Y4" i="6"/>
  <c r="X4" i="6"/>
  <c r="W4" i="6"/>
  <c r="Q4" i="6"/>
  <c r="Y3" i="6"/>
  <c r="X3" i="6"/>
  <c r="W3" i="6"/>
  <c r="Q3" i="6"/>
  <c r="Y2" i="6"/>
  <c r="X2" i="6"/>
  <c r="W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S27" i="2"/>
  <c r="R27" i="2"/>
  <c r="Q27" i="2"/>
  <c r="Y26" i="2"/>
  <c r="X26" i="2"/>
  <c r="W26" i="2"/>
  <c r="S26" i="2"/>
  <c r="R26" i="2"/>
  <c r="Q26" i="2"/>
  <c r="Y25" i="2"/>
  <c r="X25" i="2"/>
  <c r="W25" i="2"/>
  <c r="S25" i="2"/>
  <c r="R25" i="2"/>
  <c r="Q25" i="2"/>
  <c r="Y24" i="2"/>
  <c r="X24" i="2"/>
  <c r="W24" i="2"/>
  <c r="S24" i="2"/>
  <c r="R24" i="2"/>
  <c r="Q24" i="2"/>
  <c r="Y23" i="2"/>
  <c r="X23" i="2"/>
  <c r="W23" i="2"/>
  <c r="S23" i="2"/>
  <c r="R23" i="2"/>
  <c r="Q23" i="2"/>
  <c r="Y22" i="2"/>
  <c r="X22" i="2"/>
  <c r="W22" i="2"/>
  <c r="S22" i="2"/>
  <c r="R22" i="2"/>
  <c r="Q22" i="2"/>
  <c r="Y21" i="2"/>
  <c r="X21" i="2"/>
  <c r="W21" i="2"/>
  <c r="S21" i="2"/>
  <c r="R21" i="2"/>
  <c r="Q21" i="2"/>
  <c r="Y20" i="2"/>
  <c r="X20" i="2"/>
  <c r="W20" i="2"/>
  <c r="S20" i="2"/>
  <c r="R20" i="2"/>
  <c r="Q20" i="2"/>
  <c r="Y19" i="2"/>
  <c r="X19" i="2"/>
  <c r="W19" i="2"/>
  <c r="S19" i="2"/>
  <c r="R19" i="2"/>
  <c r="Q19" i="2"/>
  <c r="Y18" i="2"/>
  <c r="X18" i="2"/>
  <c r="W18" i="2"/>
  <c r="Q18" i="2"/>
  <c r="Y17" i="2"/>
  <c r="X17" i="2"/>
  <c r="W17" i="2"/>
  <c r="R17" i="2"/>
  <c r="Q17" i="2"/>
  <c r="Y16" i="2"/>
  <c r="X16" i="2"/>
  <c r="W16" i="2"/>
  <c r="S16" i="2"/>
  <c r="R16" i="2"/>
  <c r="Q16" i="2"/>
  <c r="Y15" i="2"/>
  <c r="X15" i="2"/>
  <c r="W15" i="2"/>
  <c r="R15" i="2"/>
  <c r="Q15" i="2"/>
  <c r="Y14" i="2"/>
  <c r="X14" i="2"/>
  <c r="W14" i="2"/>
  <c r="Q14" i="2"/>
  <c r="Y13" i="2"/>
  <c r="X13" i="2"/>
  <c r="W13" i="2"/>
  <c r="S13" i="2"/>
  <c r="R13" i="2"/>
  <c r="Q13" i="2"/>
  <c r="Y12" i="2"/>
  <c r="X12" i="2"/>
  <c r="W12" i="2"/>
  <c r="R12" i="2"/>
  <c r="Q12" i="2"/>
  <c r="Y11" i="2"/>
  <c r="X11" i="2"/>
  <c r="W11" i="2"/>
  <c r="R11" i="2"/>
  <c r="Q11" i="2"/>
  <c r="Y10" i="2"/>
  <c r="X10" i="2"/>
  <c r="W10" i="2"/>
  <c r="R10" i="2"/>
  <c r="Q10" i="2"/>
  <c r="Y9" i="2"/>
  <c r="X9" i="2"/>
  <c r="W9" i="2"/>
  <c r="R9" i="2"/>
  <c r="Q9" i="2"/>
  <c r="Y8" i="2"/>
  <c r="X8" i="2"/>
  <c r="W8" i="2"/>
  <c r="Q8" i="2"/>
  <c r="Y7" i="2"/>
  <c r="X7" i="2"/>
  <c r="W7" i="2"/>
  <c r="Q7" i="2"/>
  <c r="Y6" i="2"/>
  <c r="X6" i="2"/>
  <c r="W6" i="2"/>
  <c r="S6" i="2"/>
  <c r="R6" i="2"/>
  <c r="Q6" i="2"/>
  <c r="Y5" i="2"/>
  <c r="X5" i="2"/>
  <c r="W5" i="2"/>
  <c r="S5" i="2"/>
  <c r="Q5" i="2"/>
  <c r="Y4" i="2"/>
  <c r="X4" i="2"/>
  <c r="W4" i="2"/>
  <c r="R4" i="2"/>
  <c r="Q4" i="2"/>
  <c r="Y3" i="2"/>
  <c r="X3" i="2"/>
  <c r="W3" i="2"/>
  <c r="S3" i="2"/>
  <c r="R3" i="2"/>
  <c r="Q3" i="2"/>
  <c r="Y2" i="2"/>
  <c r="X2" i="2"/>
  <c r="W2" i="2"/>
  <c r="S2" i="2"/>
  <c r="R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R27" i="5"/>
  <c r="Q27" i="5"/>
  <c r="Y26" i="5"/>
  <c r="X26" i="5"/>
  <c r="W26" i="5"/>
  <c r="S26" i="5"/>
  <c r="R26" i="5"/>
  <c r="Q26" i="5"/>
  <c r="Y25" i="5"/>
  <c r="X25" i="5"/>
  <c r="W25" i="5"/>
  <c r="S25" i="5"/>
  <c r="R25" i="5"/>
  <c r="Q25" i="5"/>
  <c r="Y24" i="5"/>
  <c r="X24" i="5"/>
  <c r="W24" i="5"/>
  <c r="S24" i="5"/>
  <c r="R24" i="5"/>
  <c r="Q24" i="5"/>
  <c r="Y23" i="5"/>
  <c r="X23" i="5"/>
  <c r="W23" i="5"/>
  <c r="S23" i="5"/>
  <c r="R23" i="5"/>
  <c r="Q23" i="5"/>
  <c r="Y22" i="5"/>
  <c r="X22" i="5"/>
  <c r="W22" i="5"/>
  <c r="S22" i="5"/>
  <c r="R22" i="5"/>
  <c r="Q22" i="5"/>
  <c r="Y21" i="5"/>
  <c r="X21" i="5"/>
  <c r="W21" i="5"/>
  <c r="S21" i="5"/>
  <c r="R21" i="5"/>
  <c r="Q21" i="5"/>
  <c r="Y20" i="5"/>
  <c r="X20" i="5"/>
  <c r="W20" i="5"/>
  <c r="S20" i="5"/>
  <c r="R20" i="5"/>
  <c r="Q20" i="5"/>
  <c r="Y19" i="5"/>
  <c r="X19" i="5"/>
  <c r="W19" i="5"/>
  <c r="S19" i="5"/>
  <c r="R19" i="5"/>
  <c r="Q19" i="5"/>
  <c r="Y18" i="5"/>
  <c r="X18" i="5"/>
  <c r="W18" i="5"/>
  <c r="S18" i="5"/>
  <c r="R18" i="5"/>
  <c r="Q18" i="5"/>
  <c r="Y17" i="5"/>
  <c r="X17" i="5"/>
  <c r="W17" i="5"/>
  <c r="S17" i="5"/>
  <c r="R17" i="5"/>
  <c r="Q17" i="5"/>
  <c r="Y16" i="5"/>
  <c r="X16" i="5"/>
  <c r="W16" i="5"/>
  <c r="S16" i="5"/>
  <c r="R16" i="5"/>
  <c r="Q16" i="5"/>
  <c r="Y15" i="5"/>
  <c r="X15" i="5"/>
  <c r="W15" i="5"/>
  <c r="S15" i="5"/>
  <c r="R15" i="5"/>
  <c r="Q15" i="5"/>
  <c r="Y14" i="5"/>
  <c r="X14" i="5"/>
  <c r="W14" i="5"/>
  <c r="R14" i="5"/>
  <c r="Q14" i="5"/>
  <c r="Y13" i="5"/>
  <c r="X13" i="5"/>
  <c r="W13" i="5"/>
  <c r="S13" i="5"/>
  <c r="R13" i="5"/>
  <c r="Q13" i="5"/>
  <c r="Y12" i="5"/>
  <c r="X12" i="5"/>
  <c r="W12" i="5"/>
  <c r="S12" i="5"/>
  <c r="R12" i="5"/>
  <c r="Q12" i="5"/>
  <c r="Y11" i="5"/>
  <c r="X11" i="5"/>
  <c r="W11" i="5"/>
  <c r="S11" i="5"/>
  <c r="R11" i="5"/>
  <c r="Q11" i="5"/>
  <c r="Y10" i="5"/>
  <c r="X10" i="5"/>
  <c r="W10" i="5"/>
  <c r="S10" i="5"/>
  <c r="R10" i="5"/>
  <c r="Q10" i="5"/>
  <c r="Y9" i="5"/>
  <c r="X9" i="5"/>
  <c r="W9" i="5"/>
  <c r="S9" i="5"/>
  <c r="R9" i="5"/>
  <c r="Q9" i="5"/>
  <c r="Y8" i="5"/>
  <c r="X8" i="5"/>
  <c r="W8" i="5"/>
  <c r="S8" i="5"/>
  <c r="R8" i="5"/>
  <c r="Q8" i="5"/>
  <c r="Y7" i="5"/>
  <c r="X7" i="5"/>
  <c r="W7" i="5"/>
  <c r="S7" i="5"/>
  <c r="R7" i="5"/>
  <c r="Q7" i="5"/>
  <c r="Y6" i="5"/>
  <c r="X6" i="5"/>
  <c r="W6" i="5"/>
  <c r="S6" i="5"/>
  <c r="R6" i="5"/>
  <c r="Q6" i="5"/>
  <c r="Y5" i="5"/>
  <c r="X5" i="5"/>
  <c r="W5" i="5"/>
  <c r="S5" i="5"/>
  <c r="R5" i="5"/>
  <c r="Q5" i="5"/>
  <c r="Y4" i="5"/>
  <c r="X4" i="5"/>
  <c r="W4" i="5"/>
  <c r="S4" i="5"/>
  <c r="R4" i="5"/>
  <c r="Q4" i="5"/>
  <c r="Y3" i="5"/>
  <c r="X3" i="5"/>
  <c r="W3" i="5"/>
  <c r="S3" i="5"/>
  <c r="R3" i="5"/>
  <c r="Q3" i="5"/>
  <c r="Y2" i="5"/>
  <c r="X2" i="5"/>
  <c r="W2" i="5"/>
  <c r="S2" i="5"/>
  <c r="R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S26" i="4"/>
  <c r="R26" i="4"/>
  <c r="Q26" i="4"/>
  <c r="Y25" i="4"/>
  <c r="X25" i="4"/>
  <c r="W25" i="4"/>
  <c r="S25" i="4"/>
  <c r="R25" i="4"/>
  <c r="Q25" i="4"/>
  <c r="Y24" i="4"/>
  <c r="X24" i="4"/>
  <c r="W24" i="4"/>
  <c r="S24" i="4"/>
  <c r="R24" i="4"/>
  <c r="Q24" i="4"/>
  <c r="Y23" i="4"/>
  <c r="X23" i="4"/>
  <c r="W23" i="4"/>
  <c r="S23" i="4"/>
  <c r="R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S19" i="4"/>
  <c r="R19" i="4"/>
  <c r="Q19" i="4"/>
  <c r="Y18" i="4"/>
  <c r="X18" i="4"/>
  <c r="W18" i="4"/>
  <c r="S18" i="4"/>
  <c r="R18" i="4"/>
  <c r="Q18" i="4"/>
  <c r="Y17" i="4"/>
  <c r="X17" i="4"/>
  <c r="W17" i="4"/>
  <c r="S17" i="4"/>
  <c r="R17" i="4"/>
  <c r="Q17" i="4"/>
  <c r="Y16" i="4"/>
  <c r="X16" i="4"/>
  <c r="W16" i="4"/>
  <c r="S16" i="4"/>
  <c r="R16" i="4"/>
  <c r="Q16" i="4"/>
  <c r="Y15" i="4"/>
  <c r="X15" i="4"/>
  <c r="W15" i="4"/>
  <c r="R15" i="4"/>
  <c r="Q15" i="4"/>
  <c r="Y14" i="4"/>
  <c r="X14" i="4"/>
  <c r="W14" i="4"/>
  <c r="R14" i="4"/>
  <c r="Q14" i="4"/>
  <c r="Y13" i="4"/>
  <c r="X13" i="4"/>
  <c r="W13" i="4"/>
  <c r="S13" i="4"/>
  <c r="R13" i="4"/>
  <c r="Q13" i="4"/>
  <c r="Y12" i="4"/>
  <c r="X12" i="4"/>
  <c r="W12" i="4"/>
  <c r="S12" i="4"/>
  <c r="R12" i="4"/>
  <c r="Q12" i="4"/>
  <c r="Y11" i="4"/>
  <c r="X11" i="4"/>
  <c r="W11" i="4"/>
  <c r="S11" i="4"/>
  <c r="R11" i="4"/>
  <c r="Q11" i="4"/>
  <c r="Y10" i="4"/>
  <c r="X10" i="4"/>
  <c r="W10" i="4"/>
  <c r="R10" i="4"/>
  <c r="Q10" i="4"/>
  <c r="Y9" i="4"/>
  <c r="X9" i="4"/>
  <c r="W9" i="4"/>
  <c r="S9" i="4"/>
  <c r="R9" i="4"/>
  <c r="Q9" i="4"/>
  <c r="Y8" i="4"/>
  <c r="X8" i="4"/>
  <c r="W8" i="4"/>
  <c r="R8" i="4"/>
  <c r="Q8" i="4"/>
  <c r="Y7" i="4"/>
  <c r="X7" i="4"/>
  <c r="W7" i="4"/>
  <c r="S7" i="4"/>
  <c r="R7" i="4"/>
  <c r="Q7" i="4"/>
  <c r="Y6" i="4"/>
  <c r="X6" i="4"/>
  <c r="W6" i="4"/>
  <c r="R6" i="4"/>
  <c r="Q6" i="4"/>
  <c r="Y5" i="4"/>
  <c r="X5" i="4"/>
  <c r="W5" i="4"/>
  <c r="R5" i="4"/>
  <c r="Q5" i="4"/>
  <c r="Y4" i="4"/>
  <c r="X4" i="4"/>
  <c r="W4" i="4"/>
  <c r="S4" i="4"/>
  <c r="R4" i="4"/>
  <c r="Q4" i="4"/>
  <c r="Y3" i="4"/>
  <c r="X3" i="4"/>
  <c r="W3" i="4"/>
  <c r="R3" i="4"/>
  <c r="Q3" i="4"/>
  <c r="Y2" i="4"/>
  <c r="X2" i="4"/>
  <c r="W2" i="4"/>
  <c r="S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S27" i="3"/>
  <c r="R27" i="3"/>
  <c r="Q27" i="3"/>
  <c r="Y26" i="3"/>
  <c r="X26" i="3"/>
  <c r="W26" i="3"/>
  <c r="S26" i="3"/>
  <c r="R26" i="3"/>
  <c r="Q26" i="3"/>
  <c r="Y25" i="3"/>
  <c r="X25" i="3"/>
  <c r="W25" i="3"/>
  <c r="S25" i="3"/>
  <c r="R25" i="3"/>
  <c r="Q25" i="3"/>
  <c r="Y24" i="3"/>
  <c r="X24" i="3"/>
  <c r="W24" i="3"/>
  <c r="S24" i="3"/>
  <c r="R24" i="3"/>
  <c r="Q24" i="3"/>
  <c r="Y23" i="3"/>
  <c r="X23" i="3"/>
  <c r="W23" i="3"/>
  <c r="S23" i="3"/>
  <c r="R23" i="3"/>
  <c r="Q23" i="3"/>
  <c r="Y22" i="3"/>
  <c r="X22" i="3"/>
  <c r="W22" i="3"/>
  <c r="S22" i="3"/>
  <c r="R22" i="3"/>
  <c r="Q22" i="3"/>
  <c r="Y21" i="3"/>
  <c r="X21" i="3"/>
  <c r="W21" i="3"/>
  <c r="S21" i="3"/>
  <c r="R21" i="3"/>
  <c r="Q21" i="3"/>
  <c r="Y20" i="3"/>
  <c r="X20" i="3"/>
  <c r="W20" i="3"/>
  <c r="S20" i="3"/>
  <c r="R20" i="3"/>
  <c r="Q20" i="3"/>
  <c r="Y19" i="3"/>
  <c r="X19" i="3"/>
  <c r="W19" i="3"/>
  <c r="S19" i="3"/>
  <c r="R19" i="3"/>
  <c r="Q19" i="3"/>
  <c r="Y18" i="3"/>
  <c r="X18" i="3"/>
  <c r="W18" i="3"/>
  <c r="S18" i="3"/>
  <c r="R18" i="3"/>
  <c r="Q18" i="3"/>
  <c r="Y17" i="3"/>
  <c r="X17" i="3"/>
  <c r="W17" i="3"/>
  <c r="S17" i="3"/>
  <c r="R17" i="3"/>
  <c r="Q17" i="3"/>
  <c r="Y16" i="3"/>
  <c r="X16" i="3"/>
  <c r="W16" i="3"/>
  <c r="R16" i="3"/>
  <c r="Q16" i="3"/>
  <c r="Y15" i="3"/>
  <c r="X15" i="3"/>
  <c r="W15" i="3"/>
  <c r="R15" i="3"/>
  <c r="Q15" i="3"/>
  <c r="Y14" i="3"/>
  <c r="X14" i="3"/>
  <c r="W14" i="3"/>
  <c r="R14" i="3"/>
  <c r="Q14" i="3"/>
  <c r="Y13" i="3"/>
  <c r="X13" i="3"/>
  <c r="W13" i="3"/>
  <c r="S13" i="3"/>
  <c r="R13" i="3"/>
  <c r="Q13" i="3"/>
  <c r="Y12" i="3"/>
  <c r="X12" i="3"/>
  <c r="W12" i="3"/>
  <c r="S12" i="3"/>
  <c r="R12" i="3"/>
  <c r="Q12" i="3"/>
  <c r="Y11" i="3"/>
  <c r="X11" i="3"/>
  <c r="W11" i="3"/>
  <c r="S11" i="3"/>
  <c r="Q11" i="3"/>
  <c r="Y10" i="3"/>
  <c r="X10" i="3"/>
  <c r="W10" i="3"/>
  <c r="S10" i="3"/>
  <c r="R10" i="3"/>
  <c r="Q10" i="3"/>
  <c r="Y9" i="3"/>
  <c r="X9" i="3"/>
  <c r="W9" i="3"/>
  <c r="R9" i="3"/>
  <c r="Q9" i="3"/>
  <c r="Y8" i="3"/>
  <c r="X8" i="3"/>
  <c r="W8" i="3"/>
  <c r="R8" i="3"/>
  <c r="Q8" i="3"/>
  <c r="Y7" i="3"/>
  <c r="X7" i="3"/>
  <c r="W7" i="3"/>
  <c r="S7" i="3"/>
  <c r="R7" i="3"/>
  <c r="Q7" i="3"/>
  <c r="Y6" i="3"/>
  <c r="X6" i="3"/>
  <c r="W6" i="3"/>
  <c r="S6" i="3"/>
  <c r="R6" i="3"/>
  <c r="Q6" i="3"/>
  <c r="Y5" i="3"/>
  <c r="X5" i="3"/>
  <c r="W5" i="3"/>
  <c r="R5" i="3"/>
  <c r="Q5" i="3"/>
  <c r="Y4" i="3"/>
  <c r="X4" i="3"/>
  <c r="W4" i="3"/>
  <c r="S4" i="3"/>
  <c r="R4" i="3"/>
  <c r="Q4" i="3"/>
  <c r="Y3" i="3"/>
  <c r="X3" i="3"/>
  <c r="W3" i="3"/>
  <c r="S3" i="3"/>
  <c r="R3" i="3"/>
  <c r="Q3" i="3"/>
  <c r="Y2" i="3"/>
  <c r="X2" i="3"/>
  <c r="W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S27" i="10"/>
  <c r="R27" i="10"/>
  <c r="Q27" i="10"/>
  <c r="Y26" i="10"/>
  <c r="X26" i="10"/>
  <c r="W26" i="10"/>
  <c r="S26" i="10"/>
  <c r="R26" i="10"/>
  <c r="Q26" i="10"/>
  <c r="Y25" i="10"/>
  <c r="X25" i="10"/>
  <c r="W25" i="10"/>
  <c r="S25" i="10"/>
  <c r="R25" i="10"/>
  <c r="Q25" i="10"/>
  <c r="Y24" i="10"/>
  <c r="X24" i="10"/>
  <c r="W24" i="10"/>
  <c r="S24" i="10"/>
  <c r="R24" i="10"/>
  <c r="Q24" i="10"/>
  <c r="Y23" i="10"/>
  <c r="X23" i="10"/>
  <c r="W23" i="10"/>
  <c r="S23" i="10"/>
  <c r="R23" i="10"/>
  <c r="Q23" i="10"/>
  <c r="Y22" i="10"/>
  <c r="X22" i="10"/>
  <c r="W22" i="10"/>
  <c r="S22" i="10"/>
  <c r="R22" i="10"/>
  <c r="Q22" i="10"/>
  <c r="Y21" i="10"/>
  <c r="X21" i="10"/>
  <c r="W21" i="10"/>
  <c r="S21" i="10"/>
  <c r="R21" i="10"/>
  <c r="Q21" i="10"/>
  <c r="Y20" i="10"/>
  <c r="X20" i="10"/>
  <c r="W20" i="10"/>
  <c r="S20" i="10"/>
  <c r="R20" i="10"/>
  <c r="Q20" i="10"/>
  <c r="Y19" i="10"/>
  <c r="X19" i="10"/>
  <c r="W19" i="10"/>
  <c r="S19" i="10"/>
  <c r="R19" i="10"/>
  <c r="Q19" i="10"/>
  <c r="Y18" i="10"/>
  <c r="X18" i="10"/>
  <c r="W18" i="10"/>
  <c r="S18" i="10"/>
  <c r="Q18" i="10"/>
  <c r="Y17" i="10"/>
  <c r="X17" i="10"/>
  <c r="W17" i="10"/>
  <c r="R17" i="10"/>
  <c r="Q17" i="10"/>
  <c r="Y16" i="10"/>
  <c r="X16" i="10"/>
  <c r="W16" i="10"/>
  <c r="R16" i="10"/>
  <c r="Q16" i="10"/>
  <c r="Y15" i="10"/>
  <c r="X15" i="10"/>
  <c r="W15" i="10"/>
  <c r="R15" i="10"/>
  <c r="Q15" i="10"/>
  <c r="Y14" i="10"/>
  <c r="X14" i="10"/>
  <c r="W14" i="10"/>
  <c r="S14" i="10"/>
  <c r="Q14" i="10"/>
  <c r="Y13" i="10"/>
  <c r="X13" i="10"/>
  <c r="W13" i="10"/>
  <c r="R13" i="10"/>
  <c r="Q13" i="10"/>
  <c r="Y12" i="10"/>
  <c r="X12" i="10"/>
  <c r="W12" i="10"/>
  <c r="R12" i="10"/>
  <c r="Q12" i="10"/>
  <c r="Y11" i="10"/>
  <c r="X11" i="10"/>
  <c r="W11" i="10"/>
  <c r="S11" i="10"/>
  <c r="R11" i="10"/>
  <c r="Q11" i="10"/>
  <c r="Y10" i="10"/>
  <c r="X10" i="10"/>
  <c r="W10" i="10"/>
  <c r="Q10" i="10"/>
  <c r="Y9" i="10"/>
  <c r="X9" i="10"/>
  <c r="W9" i="10"/>
  <c r="S9" i="10"/>
  <c r="R9" i="10"/>
  <c r="Q9" i="10"/>
  <c r="Y8" i="10"/>
  <c r="X8" i="10"/>
  <c r="W8" i="10"/>
  <c r="Q8" i="10"/>
  <c r="Y7" i="10"/>
  <c r="X7" i="10"/>
  <c r="W7" i="10"/>
  <c r="Q7" i="10"/>
  <c r="Y6" i="10"/>
  <c r="X6" i="10"/>
  <c r="W6" i="10"/>
  <c r="Y5" i="10"/>
  <c r="X5" i="10"/>
  <c r="W5" i="10"/>
  <c r="Q5" i="10"/>
  <c r="Y4" i="10"/>
  <c r="X4" i="10"/>
  <c r="W4" i="10"/>
  <c r="R4" i="10"/>
  <c r="Q4" i="10"/>
  <c r="Y3" i="10"/>
  <c r="X3" i="10"/>
  <c r="W3" i="10"/>
  <c r="R3" i="10"/>
  <c r="Q3" i="10"/>
  <c r="Y2" i="10"/>
  <c r="X2" i="10"/>
  <c r="W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22" i="1"/>
  <c r="S19" i="1"/>
  <c r="S44" i="1"/>
  <c r="S13" i="1"/>
  <c r="S11" i="1"/>
  <c r="S5" i="1"/>
  <c r="Q2" i="1"/>
  <c r="R2" i="1"/>
  <c r="S2" i="1"/>
  <c r="W2" i="1"/>
  <c r="X2" i="1"/>
  <c r="Q3" i="1"/>
  <c r="R3" i="1"/>
  <c r="S3" i="1"/>
  <c r="W3" i="1"/>
  <c r="X3" i="1"/>
  <c r="Q4" i="1"/>
  <c r="R4" i="1"/>
  <c r="W4" i="1"/>
  <c r="X4" i="1"/>
  <c r="Q5" i="1"/>
  <c r="R5" i="1"/>
  <c r="W5" i="1"/>
  <c r="X5" i="1"/>
  <c r="Q6" i="1"/>
  <c r="R6" i="1"/>
  <c r="W6" i="1"/>
  <c r="X6" i="1"/>
  <c r="Q7" i="1"/>
  <c r="R7" i="1"/>
  <c r="S7" i="1"/>
  <c r="W7" i="1"/>
  <c r="X7" i="1"/>
  <c r="Q8" i="1"/>
  <c r="R8" i="1"/>
  <c r="W8" i="1"/>
  <c r="X8" i="1"/>
  <c r="Q9" i="1"/>
  <c r="R9" i="1"/>
  <c r="W9" i="1"/>
  <c r="X9" i="1"/>
  <c r="Q10" i="1"/>
  <c r="R10" i="1"/>
  <c r="S10" i="1"/>
  <c r="W10" i="1"/>
  <c r="X10" i="1"/>
  <c r="Q11" i="1"/>
  <c r="R11" i="1"/>
  <c r="W11" i="1"/>
  <c r="X11" i="1"/>
  <c r="Q12" i="1"/>
  <c r="R12" i="1"/>
  <c r="W12" i="1"/>
  <c r="X12" i="1"/>
  <c r="Q13" i="1"/>
  <c r="R13" i="1"/>
  <c r="W13" i="1"/>
  <c r="X13" i="1"/>
  <c r="Q14" i="1"/>
  <c r="R14" i="1"/>
  <c r="W14" i="1"/>
  <c r="X14" i="1"/>
  <c r="Q15" i="1"/>
  <c r="R15" i="1"/>
  <c r="W15" i="1"/>
  <c r="X15" i="1"/>
  <c r="Q16" i="1"/>
  <c r="R16" i="1"/>
  <c r="W16" i="1"/>
  <c r="X16" i="1"/>
  <c r="Q17" i="1"/>
  <c r="R17" i="1"/>
  <c r="W17" i="1"/>
  <c r="X17" i="1"/>
  <c r="Q18" i="1"/>
  <c r="R18" i="1"/>
  <c r="W18" i="1"/>
  <c r="X18" i="1"/>
  <c r="Q19" i="1"/>
  <c r="R19" i="1"/>
  <c r="W19" i="1"/>
  <c r="X19" i="1"/>
  <c r="Q20" i="1"/>
  <c r="R20" i="1"/>
  <c r="S20" i="1"/>
  <c r="W20" i="1"/>
  <c r="X20" i="1"/>
  <c r="Q21" i="1"/>
  <c r="R21" i="1"/>
  <c r="S21" i="1"/>
  <c r="W21" i="1"/>
  <c r="X21" i="1"/>
  <c r="Q22" i="1"/>
  <c r="R22" i="1"/>
  <c r="W22" i="1"/>
  <c r="X22" i="1"/>
  <c r="Q23" i="1"/>
  <c r="W23" i="1"/>
  <c r="X23" i="1"/>
  <c r="Q24" i="1"/>
  <c r="R24" i="1"/>
  <c r="S24" i="1"/>
  <c r="W24" i="1"/>
  <c r="X24" i="1"/>
  <c r="Q25" i="1"/>
  <c r="R25" i="1"/>
  <c r="S25" i="1"/>
  <c r="W25" i="1"/>
  <c r="X25" i="1"/>
  <c r="Q26" i="1"/>
  <c r="R26" i="1"/>
  <c r="W26" i="1"/>
  <c r="X26" i="1"/>
  <c r="Q27" i="1"/>
  <c r="R27" i="1"/>
  <c r="S27" i="1"/>
  <c r="W27" i="1"/>
  <c r="X27" i="1"/>
  <c r="Q28" i="1"/>
  <c r="R28" i="1"/>
  <c r="W28" i="1"/>
  <c r="X28" i="1"/>
  <c r="Q29" i="1"/>
  <c r="R29" i="1"/>
  <c r="S29" i="1"/>
  <c r="W29" i="1"/>
  <c r="X29" i="1"/>
  <c r="Q30" i="1"/>
  <c r="R30" i="1"/>
  <c r="S30" i="1"/>
  <c r="W30" i="1"/>
  <c r="X30" i="1"/>
  <c r="Q31" i="1"/>
  <c r="R31" i="1"/>
  <c r="S31" i="1"/>
  <c r="W31" i="1"/>
  <c r="X31" i="1"/>
  <c r="Q32" i="1"/>
  <c r="R32" i="1"/>
  <c r="W32" i="1"/>
  <c r="X32" i="1"/>
  <c r="Q33" i="1"/>
  <c r="R33" i="1"/>
  <c r="W33" i="1"/>
  <c r="X33" i="1"/>
  <c r="Q34" i="1"/>
  <c r="R34" i="1"/>
  <c r="W34" i="1"/>
  <c r="X34" i="1"/>
  <c r="Q35" i="1"/>
  <c r="R35" i="1"/>
  <c r="S35" i="1"/>
  <c r="W35" i="1"/>
  <c r="X35" i="1"/>
  <c r="Q36" i="1"/>
  <c r="R36" i="1"/>
  <c r="S36" i="1"/>
  <c r="W36" i="1"/>
  <c r="X36" i="1"/>
  <c r="Q37" i="1"/>
  <c r="R37" i="1"/>
  <c r="W37" i="1"/>
  <c r="X37" i="1"/>
  <c r="Q38" i="1"/>
  <c r="R38" i="1"/>
  <c r="W38" i="1"/>
  <c r="X38" i="1"/>
  <c r="Q39" i="1"/>
  <c r="R39" i="1"/>
  <c r="W39" i="1"/>
  <c r="X39" i="1"/>
  <c r="Q40" i="1"/>
  <c r="R40" i="1"/>
  <c r="W40" i="1"/>
  <c r="X40" i="1"/>
  <c r="Q41" i="1"/>
  <c r="R41" i="1"/>
  <c r="W41" i="1"/>
  <c r="X41" i="1"/>
  <c r="Q42" i="1"/>
  <c r="R42" i="1"/>
  <c r="S42" i="1"/>
  <c r="W42" i="1"/>
  <c r="X42" i="1"/>
  <c r="Q43" i="1"/>
  <c r="R43" i="1"/>
  <c r="S43" i="1"/>
  <c r="W43" i="1"/>
  <c r="X43" i="1"/>
  <c r="Q44" i="1"/>
  <c r="R44" i="1"/>
  <c r="W44" i="1"/>
  <c r="X44" i="1"/>
  <c r="Q45" i="1"/>
  <c r="R45" i="1"/>
  <c r="S45" i="1"/>
  <c r="W45" i="1"/>
  <c r="X45" i="1"/>
  <c r="Q46" i="1"/>
  <c r="R46" i="1"/>
  <c r="S46" i="1"/>
  <c r="W46" i="1"/>
  <c r="X46" i="1"/>
  <c r="X47" i="11" l="1"/>
  <c r="Y47" i="11"/>
  <c r="X47" i="9"/>
  <c r="Y47" i="9"/>
  <c r="X47" i="15"/>
  <c r="Y47" i="15"/>
  <c r="X47" i="8"/>
  <c r="Y47" i="8"/>
  <c r="X47" i="2"/>
  <c r="Y47" i="2"/>
  <c r="X47" i="6"/>
  <c r="Y47" i="6"/>
  <c r="X47" i="10"/>
  <c r="Y47" i="10"/>
  <c r="X47" i="12"/>
  <c r="Y47" i="12"/>
  <c r="X47" i="3"/>
  <c r="Y47" i="3"/>
  <c r="Y47" i="4"/>
  <c r="X47" i="4"/>
  <c r="X47" i="5"/>
  <c r="Y47" i="5"/>
  <c r="AA47" i="14"/>
  <c r="Q49" i="14"/>
  <c r="W47" i="11"/>
  <c r="W47" i="9"/>
  <c r="W47" i="15"/>
  <c r="W47" i="8"/>
  <c r="W47" i="2"/>
  <c r="W47" i="6"/>
  <c r="W47" i="10"/>
  <c r="W47" i="5"/>
  <c r="W47" i="12"/>
  <c r="W47" i="3"/>
  <c r="W47" i="4"/>
  <c r="AA49" i="14"/>
  <c r="B54" i="13" s="1"/>
  <c r="X49" i="11"/>
  <c r="X49" i="9"/>
  <c r="X49" i="15"/>
  <c r="X49" i="2"/>
  <c r="X49" i="6"/>
  <c r="X49" i="10"/>
  <c r="X49" i="5"/>
  <c r="X49" i="12"/>
  <c r="X49" i="3"/>
  <c r="X49" i="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3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Y47" i="1" l="1"/>
  <c r="X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3" i="13" l="1"/>
  <c r="X23" i="13"/>
  <c r="Y23" i="13"/>
  <c r="Z23" i="13"/>
  <c r="AA23" i="13"/>
  <c r="Q24" i="13"/>
  <c r="X24" i="13"/>
  <c r="Y24" i="13"/>
  <c r="Z24" i="13"/>
  <c r="AA24" i="13"/>
  <c r="Q25" i="13"/>
  <c r="X25" i="13"/>
  <c r="Y25" i="13"/>
  <c r="Z25" i="13"/>
  <c r="AA25" i="13"/>
  <c r="Q26" i="13"/>
  <c r="X26" i="13"/>
  <c r="Y26" i="13"/>
  <c r="Z26" i="13"/>
  <c r="AA26" i="13"/>
  <c r="Q27" i="13"/>
  <c r="X27" i="13"/>
  <c r="Y27" i="13"/>
  <c r="Z27" i="13"/>
  <c r="AA27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2" i="13"/>
  <c r="X2" i="13"/>
  <c r="Y2" i="13"/>
  <c r="Z2" i="13"/>
  <c r="AA2" i="13"/>
  <c r="Q4" i="13"/>
  <c r="X4" i="13"/>
  <c r="Y4" i="13"/>
  <c r="Z4" i="13"/>
  <c r="AA4" i="13"/>
  <c r="Q6" i="13"/>
  <c r="X6" i="13"/>
  <c r="Y6" i="13"/>
  <c r="Z6" i="13"/>
  <c r="AA6" i="13"/>
  <c r="Q8" i="13"/>
  <c r="X8" i="13"/>
  <c r="Y8" i="13"/>
  <c r="Z8" i="13"/>
  <c r="AA8" i="13"/>
  <c r="Q11" i="13"/>
  <c r="X11" i="13"/>
  <c r="Y11" i="13"/>
  <c r="Z11" i="13"/>
  <c r="AA11" i="13"/>
  <c r="Q13" i="13"/>
  <c r="X13" i="13"/>
  <c r="Y13" i="13"/>
  <c r="Z13" i="13"/>
  <c r="AA13" i="13"/>
  <c r="Q15" i="13"/>
  <c r="X15" i="13"/>
  <c r="Y15" i="13"/>
  <c r="Z15" i="13"/>
  <c r="AA15" i="13"/>
  <c r="Q18" i="13"/>
  <c r="X18" i="13"/>
  <c r="Y18" i="13"/>
  <c r="Z18" i="13"/>
  <c r="AA18" i="13"/>
  <c r="Q19" i="13"/>
  <c r="X19" i="13"/>
  <c r="Y19" i="13"/>
  <c r="Z19" i="13"/>
  <c r="AA19" i="13"/>
  <c r="Q20" i="13"/>
  <c r="X20" i="13"/>
  <c r="Y20" i="13"/>
  <c r="Z20" i="13"/>
  <c r="AA20" i="13"/>
  <c r="Q21" i="13"/>
  <c r="X21" i="13"/>
  <c r="Y21" i="13"/>
  <c r="Z21" i="13"/>
  <c r="AA21" i="13"/>
  <c r="Q22" i="13"/>
  <c r="X22" i="13"/>
  <c r="Y22" i="13"/>
  <c r="Z22" i="13"/>
  <c r="AA22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<sst xmlns="http://schemas.openxmlformats.org/spreadsheetml/2006/main" count="966" uniqueCount="61">
  <si>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</si>
  <si>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</si>
  <si>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</si>
  <si>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</si>
  <si>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</si>
  <si>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</si>
  <si>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</si>
  <si>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</si>
  <si>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</si>
  <si>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</si>
  <si>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</si>
  <si>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</si>
  <si>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</si>
  <si>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</si>
  <si>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</si>
  <si>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</si>
  <si>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</si>
  <si>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</si>
  <si>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</si>
  <si>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</si>
  <si>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</si>
  <si>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</si>
  <si>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</si>
  <si>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</si>
  <si>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</si>
  <si>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</si>
  <si>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</si>
  <si>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</si>
  <si>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</si>
  <si>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</si>
  <si>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</si>
  <si>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</si>
  <si>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</si>
  <si>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</si>
  <si>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</si>
  <si>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</si>
  <si>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</si>
  <si>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</si>
  <si>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</si>
  <si>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</si>
  <si>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</si>
  <si>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</si>
  <si>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</si>
  <si>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</si>
  <si>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@ OCE</t>
  </si>
  <si>
    <t>-</t>
  </si>
  <si>
    <t>vs SPA</t>
  </si>
  <si>
    <t>@ FRA</t>
  </si>
  <si>
    <t>vs 6TH</t>
  </si>
  <si>
    <t>@ INJ</t>
  </si>
  <si>
    <t>vs CAN</t>
  </si>
  <si>
    <t>@ EUR</t>
  </si>
  <si>
    <t>vs DNK</t>
  </si>
  <si>
    <t>vs RKS</t>
  </si>
  <si>
    <t>@ IMP</t>
  </si>
  <si>
    <t>vs AFR</t>
  </si>
  <si>
    <t>@ 3PT</t>
  </si>
  <si>
    <t>vs OLD</t>
  </si>
  <si>
    <t>@ DEF</t>
  </si>
  <si>
    <t>vs USA</t>
  </si>
  <si>
    <t>vs 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</si>
</sst>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opLeftCell="A25"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11</v>
      </c>
      <c r="C2">
        <v>1</v>
      </c>
      <c r="D2">
        <v>5</v>
      </c>
      <c r="E2">
        <v>1</v>
      </c>
      <c r="F2">
        <v>0</v>
      </c>
      <c r="G2">
        <v>1</v>
      </c>
      <c r="H2">
        <v>4</v>
      </c>
      <c r="I2">
        <v>16</v>
      </c>
      <c r="J2">
        <v>1</v>
      </c>
      <c r="K2">
        <v>6</v>
      </c>
      <c r="L2">
        <v>2</v>
      </c>
      <c r="M2">
        <v>2</v>
      </c>
      <c r="N2">
        <v>0</v>
      </c>
      <c r="O2">
        <v>2</v>
      </c>
      <c r="P2">
        <v>3</v>
      </c>
      <c r="Q2" s="2">
        <f t="shared" ref="Q2:Q46" si="0">H2/I2</f>
        <v>0.25</v>
      </c>
      <c r="R2" s="2">
        <f t="shared" ref="R2:R46" si="1">J2/K2</f>
        <v>0.16666666666666666</v>
      </c>
      <c r="S2" s="2">
        <f>L2/M2</f>
        <v>1</v>
      </c>
      <c r="T2">
        <v>39</v>
      </c>
      <c r="U2">
        <v>21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4.0472820512820542</v>
      </c>
      <c r="X2" s="4">
        <f t="shared" ref="X2:X46" si="3">B2+(C2*1.2)+(D2*1.5)+(E2*3)+(F2*3)-G2</f>
        <v>21.7</v>
      </c>
      <c r="Y2" s="4">
        <f t="shared" ref="Y2:Y46" si="4">B2+0.4*H2-0.7*I2-0.4*(M2-L2)+0.7*N2+0.3*(C2-N2)+F2+D2*0.7+0.7*E2-0.4*O2-G2</f>
        <v>4.1000000000000005</v>
      </c>
      <c r="Z2">
        <v>0</v>
      </c>
    </row>
    <row r="3" spans="1:26" x14ac:dyDescent="0.3">
      <c r="A3" s="1" t="s">
        <v>46</v>
      </c>
      <c r="B3">
        <v>18</v>
      </c>
      <c r="C3">
        <v>0</v>
      </c>
      <c r="D3">
        <v>13</v>
      </c>
      <c r="E3">
        <v>0</v>
      </c>
      <c r="F3">
        <v>1</v>
      </c>
      <c r="G3">
        <v>0</v>
      </c>
      <c r="H3">
        <v>8</v>
      </c>
      <c r="I3">
        <v>11</v>
      </c>
      <c r="J3">
        <v>2</v>
      </c>
      <c r="K3">
        <v>3</v>
      </c>
      <c r="L3">
        <v>0</v>
      </c>
      <c r="M3">
        <v>0</v>
      </c>
      <c r="N3">
        <v>0</v>
      </c>
      <c r="O3">
        <v>1</v>
      </c>
      <c r="P3">
        <v>5</v>
      </c>
      <c r="Q3" s="2">
        <f t="shared" si="0"/>
        <v>0.72727272727272729</v>
      </c>
      <c r="R3" s="2">
        <f t="shared" si="1"/>
        <v>0.66666666666666663</v>
      </c>
      <c r="S3" s="6" t="s">
        <v>45</v>
      </c>
      <c r="T3">
        <v>39</v>
      </c>
      <c r="U3">
        <v>47</v>
      </c>
      <c r="V3">
        <v>0</v>
      </c>
      <c r="W3" s="3">
        <f t="shared" si="2"/>
        <v>29.762769230769234</v>
      </c>
      <c r="X3" s="4">
        <f t="shared" si="3"/>
        <v>40.5</v>
      </c>
      <c r="Y3" s="4">
        <f t="shared" si="4"/>
        <v>23.200000000000003</v>
      </c>
      <c r="Z3">
        <v>0</v>
      </c>
    </row>
    <row r="4" spans="1:26" x14ac:dyDescent="0.3">
      <c r="A4" s="1" t="s">
        <v>47</v>
      </c>
      <c r="B4">
        <v>14</v>
      </c>
      <c r="C4">
        <v>1</v>
      </c>
      <c r="D4">
        <v>13</v>
      </c>
      <c r="E4">
        <v>0</v>
      </c>
      <c r="F4">
        <v>1</v>
      </c>
      <c r="G4">
        <v>5</v>
      </c>
      <c r="H4">
        <v>5</v>
      </c>
      <c r="I4">
        <v>14</v>
      </c>
      <c r="J4">
        <v>2</v>
      </c>
      <c r="K4">
        <v>6</v>
      </c>
      <c r="L4">
        <v>2</v>
      </c>
      <c r="M4">
        <v>2</v>
      </c>
      <c r="N4">
        <v>0</v>
      </c>
      <c r="O4">
        <v>2</v>
      </c>
      <c r="P4">
        <v>-4</v>
      </c>
      <c r="Q4" s="2">
        <f t="shared" si="0"/>
        <v>0.35714285714285715</v>
      </c>
      <c r="R4" s="2">
        <f t="shared" si="1"/>
        <v>0.33333333333333331</v>
      </c>
      <c r="S4" s="2">
        <f>L4/M4</f>
        <v>1</v>
      </c>
      <c r="T4">
        <v>45</v>
      </c>
      <c r="U4">
        <v>46</v>
      </c>
      <c r="V4">
        <v>0</v>
      </c>
      <c r="W4" s="3">
        <f t="shared" si="2"/>
        <v>10.880355555555553</v>
      </c>
      <c r="X4" s="4">
        <f t="shared" si="3"/>
        <v>32.700000000000003</v>
      </c>
      <c r="Y4" s="4">
        <f t="shared" si="4"/>
        <v>10.8</v>
      </c>
      <c r="Z4">
        <v>0</v>
      </c>
    </row>
    <row r="5" spans="1:26" x14ac:dyDescent="0.3">
      <c r="A5" s="1" t="s">
        <v>48</v>
      </c>
      <c r="B5">
        <v>13</v>
      </c>
      <c r="C5">
        <v>4</v>
      </c>
      <c r="D5">
        <v>11</v>
      </c>
      <c r="E5">
        <v>0</v>
      </c>
      <c r="F5">
        <v>0</v>
      </c>
      <c r="G5">
        <v>3</v>
      </c>
      <c r="H5">
        <v>6</v>
      </c>
      <c r="I5">
        <v>13</v>
      </c>
      <c r="J5">
        <v>1</v>
      </c>
      <c r="K5">
        <v>5</v>
      </c>
      <c r="L5">
        <v>0</v>
      </c>
      <c r="M5">
        <v>0</v>
      </c>
      <c r="N5">
        <v>1</v>
      </c>
      <c r="O5">
        <v>0</v>
      </c>
      <c r="P5">
        <v>15</v>
      </c>
      <c r="Q5" s="2">
        <f t="shared" si="0"/>
        <v>0.46153846153846156</v>
      </c>
      <c r="R5" s="2">
        <f t="shared" si="1"/>
        <v>0.2</v>
      </c>
      <c r="S5" s="6" t="s">
        <v>45</v>
      </c>
      <c r="T5">
        <v>40</v>
      </c>
      <c r="U5">
        <v>40</v>
      </c>
      <c r="V5">
        <v>0</v>
      </c>
      <c r="W5" s="3">
        <f t="shared" si="2"/>
        <v>14.898849999999999</v>
      </c>
      <c r="X5" s="4">
        <f t="shared" si="3"/>
        <v>31.299999999999997</v>
      </c>
      <c r="Y5" s="4">
        <f t="shared" si="4"/>
        <v>12.6</v>
      </c>
      <c r="Z5">
        <v>0</v>
      </c>
    </row>
    <row r="6" spans="1:26" x14ac:dyDescent="0.3">
      <c r="A6" s="1" t="s">
        <v>49</v>
      </c>
      <c r="B6">
        <v>9</v>
      </c>
      <c r="C6">
        <v>4</v>
      </c>
      <c r="D6">
        <v>6</v>
      </c>
      <c r="E6">
        <v>0</v>
      </c>
      <c r="F6">
        <v>1</v>
      </c>
      <c r="G6">
        <v>3</v>
      </c>
      <c r="H6">
        <v>4</v>
      </c>
      <c r="I6">
        <v>12</v>
      </c>
      <c r="J6">
        <v>1</v>
      </c>
      <c r="K6">
        <v>4</v>
      </c>
      <c r="L6">
        <v>0</v>
      </c>
      <c r="M6">
        <v>0</v>
      </c>
      <c r="N6">
        <v>0</v>
      </c>
      <c r="O6">
        <v>2</v>
      </c>
      <c r="P6">
        <v>-21</v>
      </c>
      <c r="Q6" s="2">
        <f t="shared" si="0"/>
        <v>0.33333333333333331</v>
      </c>
      <c r="R6" s="2">
        <f t="shared" si="1"/>
        <v>0.25</v>
      </c>
      <c r="S6" s="6" t="s">
        <v>45</v>
      </c>
      <c r="T6">
        <v>38</v>
      </c>
      <c r="U6">
        <v>25</v>
      </c>
      <c r="V6">
        <v>0</v>
      </c>
      <c r="W6" s="3">
        <f t="shared" si="2"/>
        <v>5.4375000000000009</v>
      </c>
      <c r="X6" s="4">
        <f t="shared" si="3"/>
        <v>22.8</v>
      </c>
      <c r="Y6" s="4">
        <f t="shared" si="4"/>
        <v>4.8000000000000016</v>
      </c>
      <c r="Z6">
        <v>0</v>
      </c>
    </row>
    <row r="7" spans="1:26" x14ac:dyDescent="0.3">
      <c r="A7" s="1" t="s">
        <v>50</v>
      </c>
      <c r="B7">
        <v>8</v>
      </c>
      <c r="C7">
        <v>3</v>
      </c>
      <c r="D7">
        <v>11</v>
      </c>
      <c r="E7">
        <v>0</v>
      </c>
      <c r="F7">
        <v>0</v>
      </c>
      <c r="G7">
        <v>5</v>
      </c>
      <c r="H7">
        <v>2</v>
      </c>
      <c r="I7">
        <v>7</v>
      </c>
      <c r="J7">
        <v>0</v>
      </c>
      <c r="K7">
        <v>3</v>
      </c>
      <c r="L7">
        <v>4</v>
      </c>
      <c r="M7">
        <v>4</v>
      </c>
      <c r="N7">
        <v>1</v>
      </c>
      <c r="O7">
        <v>0</v>
      </c>
      <c r="P7">
        <v>19</v>
      </c>
      <c r="Q7" s="2">
        <f t="shared" si="0"/>
        <v>0.2857142857142857</v>
      </c>
      <c r="R7" s="2">
        <f t="shared" si="1"/>
        <v>0</v>
      </c>
      <c r="S7" s="2">
        <f t="shared" ref="S7:S46" si="5">L7/M7</f>
        <v>1</v>
      </c>
      <c r="T7">
        <v>38</v>
      </c>
      <c r="U7">
        <v>36</v>
      </c>
      <c r="V7">
        <v>0</v>
      </c>
      <c r="W7" s="3">
        <f t="shared" si="2"/>
        <v>9.0477894736842082</v>
      </c>
      <c r="X7" s="4">
        <f t="shared" si="3"/>
        <v>23.1</v>
      </c>
      <c r="Y7" s="4">
        <f t="shared" si="4"/>
        <v>7.9</v>
      </c>
      <c r="Z7">
        <v>0</v>
      </c>
    </row>
    <row r="8" spans="1:26" x14ac:dyDescent="0.3">
      <c r="A8" s="1" t="s">
        <v>51</v>
      </c>
      <c r="B8">
        <v>13</v>
      </c>
      <c r="C8">
        <v>2</v>
      </c>
      <c r="D8">
        <v>15</v>
      </c>
      <c r="E8">
        <v>0</v>
      </c>
      <c r="F8">
        <v>0</v>
      </c>
      <c r="G8">
        <v>3</v>
      </c>
      <c r="H8">
        <v>5</v>
      </c>
      <c r="I8">
        <v>9</v>
      </c>
      <c r="J8">
        <v>3</v>
      </c>
      <c r="K8">
        <v>5</v>
      </c>
      <c r="L8">
        <v>0</v>
      </c>
      <c r="M8">
        <v>0</v>
      </c>
      <c r="N8">
        <v>0</v>
      </c>
      <c r="O8">
        <v>2</v>
      </c>
      <c r="P8">
        <v>0</v>
      </c>
      <c r="Q8" s="2">
        <f t="shared" si="0"/>
        <v>0.55555555555555558</v>
      </c>
      <c r="R8" s="2">
        <f t="shared" si="1"/>
        <v>0.6</v>
      </c>
      <c r="S8" s="6" t="s">
        <v>45</v>
      </c>
      <c r="T8">
        <v>42</v>
      </c>
      <c r="U8">
        <v>46</v>
      </c>
      <c r="V8">
        <v>0</v>
      </c>
      <c r="W8" s="3">
        <f t="shared" si="2"/>
        <v>18.609309523809522</v>
      </c>
      <c r="X8" s="4">
        <f t="shared" si="3"/>
        <v>34.9</v>
      </c>
      <c r="Y8" s="4">
        <f t="shared" si="4"/>
        <v>15.999999999999996</v>
      </c>
      <c r="Z8">
        <v>0</v>
      </c>
    </row>
    <row r="9" spans="1:26" x14ac:dyDescent="0.3">
      <c r="A9" t="s">
        <v>52</v>
      </c>
      <c r="B9">
        <v>14</v>
      </c>
      <c r="C9">
        <v>5</v>
      </c>
      <c r="D9">
        <v>12</v>
      </c>
      <c r="E9">
        <v>0</v>
      </c>
      <c r="F9">
        <v>1</v>
      </c>
      <c r="G9">
        <v>4</v>
      </c>
      <c r="H9">
        <v>4</v>
      </c>
      <c r="I9">
        <v>9</v>
      </c>
      <c r="J9">
        <v>0</v>
      </c>
      <c r="K9">
        <v>4</v>
      </c>
      <c r="L9">
        <v>6</v>
      </c>
      <c r="M9">
        <v>6</v>
      </c>
      <c r="N9">
        <v>1</v>
      </c>
      <c r="O9">
        <v>4</v>
      </c>
      <c r="P9">
        <v>16</v>
      </c>
      <c r="Q9" s="2">
        <f t="shared" si="0"/>
        <v>0.44444444444444442</v>
      </c>
      <c r="R9" s="2">
        <f t="shared" si="1"/>
        <v>0</v>
      </c>
      <c r="S9" s="2">
        <f t="shared" si="5"/>
        <v>1</v>
      </c>
      <c r="T9">
        <v>39</v>
      </c>
      <c r="U9">
        <v>44</v>
      </c>
      <c r="V9">
        <v>0</v>
      </c>
      <c r="W9" s="3">
        <f t="shared" si="2"/>
        <v>18.269615384615388</v>
      </c>
      <c r="X9" s="4">
        <f t="shared" si="3"/>
        <v>37</v>
      </c>
      <c r="Y9" s="4">
        <f t="shared" si="4"/>
        <v>14.999999999999996</v>
      </c>
      <c r="Z9">
        <v>0</v>
      </c>
    </row>
    <row r="10" spans="1:26" x14ac:dyDescent="0.3">
      <c r="A10" s="1" t="s">
        <v>53</v>
      </c>
      <c r="B10">
        <v>13</v>
      </c>
      <c r="C10">
        <v>2</v>
      </c>
      <c r="D10">
        <v>9</v>
      </c>
      <c r="E10">
        <v>0</v>
      </c>
      <c r="F10">
        <v>0</v>
      </c>
      <c r="G10">
        <v>1</v>
      </c>
      <c r="H10">
        <v>6</v>
      </c>
      <c r="I10">
        <v>11</v>
      </c>
      <c r="J10">
        <v>1</v>
      </c>
      <c r="K10">
        <v>3</v>
      </c>
      <c r="L10">
        <v>0</v>
      </c>
      <c r="M10">
        <v>0</v>
      </c>
      <c r="N10">
        <v>0</v>
      </c>
      <c r="O10">
        <v>2</v>
      </c>
      <c r="P10">
        <v>-12</v>
      </c>
      <c r="Q10" s="2">
        <f t="shared" si="0"/>
        <v>0.54545454545454541</v>
      </c>
      <c r="R10" s="2">
        <f t="shared" si="1"/>
        <v>0.33333333333333331</v>
      </c>
      <c r="S10" s="6" t="s">
        <v>45</v>
      </c>
      <c r="T10">
        <v>38</v>
      </c>
      <c r="U10">
        <v>36</v>
      </c>
      <c r="V10">
        <v>1</v>
      </c>
      <c r="W10" s="3">
        <f t="shared" si="2"/>
        <v>16.434973684210522</v>
      </c>
      <c r="X10" s="4">
        <f t="shared" si="3"/>
        <v>27.9</v>
      </c>
      <c r="Y10" s="4">
        <f t="shared" si="4"/>
        <v>12.8</v>
      </c>
      <c r="Z10">
        <v>0</v>
      </c>
    </row>
    <row r="11" spans="1:26" x14ac:dyDescent="0.3">
      <c r="A11" s="1" t="s">
        <v>54</v>
      </c>
      <c r="B11">
        <v>11</v>
      </c>
      <c r="C11">
        <v>1</v>
      </c>
      <c r="D11">
        <v>14</v>
      </c>
      <c r="E11">
        <v>0</v>
      </c>
      <c r="F11">
        <v>1</v>
      </c>
      <c r="G11">
        <v>2</v>
      </c>
      <c r="H11">
        <v>4</v>
      </c>
      <c r="I11">
        <v>13</v>
      </c>
      <c r="J11">
        <v>1</v>
      </c>
      <c r="K11">
        <v>5</v>
      </c>
      <c r="L11">
        <v>2</v>
      </c>
      <c r="M11">
        <v>2</v>
      </c>
      <c r="N11">
        <v>0</v>
      </c>
      <c r="O11">
        <v>2</v>
      </c>
      <c r="P11">
        <v>-4</v>
      </c>
      <c r="Q11" s="2">
        <f t="shared" si="0"/>
        <v>0.30769230769230771</v>
      </c>
      <c r="R11" s="2">
        <f t="shared" si="1"/>
        <v>0.2</v>
      </c>
      <c r="S11" s="2">
        <f t="shared" si="5"/>
        <v>1</v>
      </c>
      <c r="T11">
        <v>39</v>
      </c>
      <c r="U11">
        <v>44</v>
      </c>
      <c r="V11">
        <v>0</v>
      </c>
      <c r="W11" s="3">
        <f t="shared" si="2"/>
        <v>14.05941025641026</v>
      </c>
      <c r="X11" s="4">
        <f t="shared" si="3"/>
        <v>34.200000000000003</v>
      </c>
      <c r="Y11" s="4">
        <f t="shared" si="4"/>
        <v>11.799999999999997</v>
      </c>
      <c r="Z11">
        <v>0</v>
      </c>
    </row>
    <row r="12" spans="1:26" x14ac:dyDescent="0.3">
      <c r="A12" s="1" t="s">
        <v>55</v>
      </c>
      <c r="B12">
        <v>25</v>
      </c>
      <c r="C12">
        <v>1</v>
      </c>
      <c r="D12">
        <v>8</v>
      </c>
      <c r="E12">
        <v>0</v>
      </c>
      <c r="F12">
        <v>2</v>
      </c>
      <c r="G12">
        <v>2</v>
      </c>
      <c r="H12">
        <v>8</v>
      </c>
      <c r="I12">
        <v>10</v>
      </c>
      <c r="J12">
        <v>1</v>
      </c>
      <c r="K12">
        <v>2</v>
      </c>
      <c r="L12">
        <v>8</v>
      </c>
      <c r="M12">
        <v>8</v>
      </c>
      <c r="N12">
        <v>0</v>
      </c>
      <c r="O12">
        <v>0</v>
      </c>
      <c r="P12">
        <v>6</v>
      </c>
      <c r="Q12" s="2">
        <f t="shared" si="0"/>
        <v>0.8</v>
      </c>
      <c r="R12" s="2">
        <f t="shared" si="1"/>
        <v>0.5</v>
      </c>
      <c r="S12" s="2">
        <f t="shared" si="5"/>
        <v>1</v>
      </c>
      <c r="T12">
        <v>37</v>
      </c>
      <c r="U12">
        <v>47</v>
      </c>
      <c r="V12">
        <v>1</v>
      </c>
      <c r="W12" s="3">
        <f t="shared" si="2"/>
        <v>35.879459459459454</v>
      </c>
      <c r="X12" s="4">
        <f t="shared" si="3"/>
        <v>42.2</v>
      </c>
      <c r="Y12" s="4">
        <f t="shared" si="4"/>
        <v>27.1</v>
      </c>
      <c r="Z12">
        <v>0</v>
      </c>
    </row>
    <row r="13" spans="1:26" x14ac:dyDescent="0.3">
      <c r="A13" s="1" t="s">
        <v>56</v>
      </c>
      <c r="B13">
        <v>13</v>
      </c>
      <c r="C13">
        <v>5</v>
      </c>
      <c r="D13">
        <v>8</v>
      </c>
      <c r="E13">
        <v>0</v>
      </c>
      <c r="F13">
        <v>1</v>
      </c>
      <c r="G13">
        <v>0</v>
      </c>
      <c r="H13">
        <v>4</v>
      </c>
      <c r="I13">
        <v>10</v>
      </c>
      <c r="J13">
        <v>1</v>
      </c>
      <c r="K13">
        <v>3</v>
      </c>
      <c r="L13">
        <v>4</v>
      </c>
      <c r="M13">
        <v>4</v>
      </c>
      <c r="N13">
        <v>2</v>
      </c>
      <c r="O13">
        <v>0</v>
      </c>
      <c r="P13">
        <v>-9</v>
      </c>
      <c r="Q13" s="2">
        <f t="shared" si="0"/>
        <v>0.4</v>
      </c>
      <c r="R13" s="2">
        <f t="shared" si="1"/>
        <v>0.33333333333333331</v>
      </c>
      <c r="S13" s="2">
        <f t="shared" si="5"/>
        <v>1</v>
      </c>
      <c r="T13">
        <v>37</v>
      </c>
      <c r="U13">
        <v>32</v>
      </c>
      <c r="V13">
        <v>0</v>
      </c>
      <c r="W13" s="3">
        <f t="shared" si="2"/>
        <v>21.660837837837843</v>
      </c>
      <c r="X13" s="4">
        <f t="shared" si="3"/>
        <v>34</v>
      </c>
      <c r="Y13" s="4">
        <f t="shared" si="4"/>
        <v>16.5</v>
      </c>
      <c r="Z13">
        <v>0</v>
      </c>
    </row>
    <row r="14" spans="1:26" x14ac:dyDescent="0.3">
      <c r="A14" s="1" t="s">
        <v>57</v>
      </c>
      <c r="B14">
        <v>7</v>
      </c>
      <c r="C14">
        <v>1</v>
      </c>
      <c r="D14">
        <v>6</v>
      </c>
      <c r="E14">
        <v>3</v>
      </c>
      <c r="F14">
        <v>2</v>
      </c>
      <c r="G14">
        <v>6</v>
      </c>
      <c r="H14">
        <v>3</v>
      </c>
      <c r="I14">
        <v>9</v>
      </c>
      <c r="J14">
        <v>1</v>
      </c>
      <c r="K14">
        <v>5</v>
      </c>
      <c r="L14">
        <v>0</v>
      </c>
      <c r="M14">
        <v>0</v>
      </c>
      <c r="N14">
        <v>0</v>
      </c>
      <c r="O14">
        <v>1</v>
      </c>
      <c r="P14">
        <v>-13</v>
      </c>
      <c r="Q14" s="2">
        <f t="shared" si="0"/>
        <v>0.33333333333333331</v>
      </c>
      <c r="R14" s="2">
        <f t="shared" si="1"/>
        <v>0.2</v>
      </c>
      <c r="S14" s="6" t="s">
        <v>45</v>
      </c>
      <c r="T14">
        <v>39</v>
      </c>
      <c r="U14">
        <v>23</v>
      </c>
      <c r="V14">
        <v>0</v>
      </c>
      <c r="W14" s="3">
        <f t="shared" si="2"/>
        <v>4.66471794871795</v>
      </c>
      <c r="X14" s="4">
        <f t="shared" si="3"/>
        <v>26.200000000000003</v>
      </c>
      <c r="Y14" s="4">
        <f t="shared" si="4"/>
        <v>4.0999999999999979</v>
      </c>
      <c r="Z14">
        <v>0</v>
      </c>
    </row>
    <row r="15" spans="1:26" x14ac:dyDescent="0.3">
      <c r="A15" s="1" t="s">
        <v>58</v>
      </c>
      <c r="B15">
        <v>7</v>
      </c>
      <c r="C15">
        <v>3</v>
      </c>
      <c r="D15">
        <v>5</v>
      </c>
      <c r="E15">
        <v>0</v>
      </c>
      <c r="F15">
        <v>2</v>
      </c>
      <c r="G15">
        <v>2</v>
      </c>
      <c r="H15">
        <v>3</v>
      </c>
      <c r="I15">
        <v>8</v>
      </c>
      <c r="J15">
        <v>1</v>
      </c>
      <c r="K15">
        <v>2</v>
      </c>
      <c r="L15">
        <v>0</v>
      </c>
      <c r="M15">
        <v>0</v>
      </c>
      <c r="N15">
        <v>0</v>
      </c>
      <c r="O15">
        <v>4</v>
      </c>
      <c r="P15">
        <v>-3</v>
      </c>
      <c r="Q15" s="2">
        <f t="shared" si="0"/>
        <v>0.375</v>
      </c>
      <c r="R15" s="2">
        <f t="shared" si="1"/>
        <v>0.5</v>
      </c>
      <c r="S15" s="6" t="s">
        <v>45</v>
      </c>
      <c r="T15">
        <v>40</v>
      </c>
      <c r="U15">
        <v>20</v>
      </c>
      <c r="V15">
        <v>0</v>
      </c>
      <c r="W15" s="3">
        <f t="shared" si="2"/>
        <v>6.5586749999999983</v>
      </c>
      <c r="X15" s="4">
        <f t="shared" si="3"/>
        <v>22.1</v>
      </c>
      <c r="Y15" s="4">
        <f t="shared" si="4"/>
        <v>5.4</v>
      </c>
      <c r="Z15">
        <v>0</v>
      </c>
    </row>
    <row r="16" spans="1:26" x14ac:dyDescent="0.3">
      <c r="A16" t="s">
        <v>59</v>
      </c>
      <c r="B16">
        <v>10</v>
      </c>
      <c r="C16">
        <v>0</v>
      </c>
      <c r="D16">
        <v>8</v>
      </c>
      <c r="E16">
        <v>0</v>
      </c>
      <c r="F16">
        <v>2</v>
      </c>
      <c r="G16">
        <v>0</v>
      </c>
      <c r="H16">
        <v>3</v>
      </c>
      <c r="I16">
        <v>7</v>
      </c>
      <c r="J16">
        <v>2</v>
      </c>
      <c r="K16">
        <v>5</v>
      </c>
      <c r="L16">
        <v>2</v>
      </c>
      <c r="M16">
        <v>2</v>
      </c>
      <c r="N16">
        <v>0</v>
      </c>
      <c r="O16">
        <v>0</v>
      </c>
      <c r="P16">
        <v>20</v>
      </c>
      <c r="Q16" s="2">
        <f t="shared" si="0"/>
        <v>0.42857142857142855</v>
      </c>
      <c r="R16" s="2">
        <f t="shared" si="1"/>
        <v>0.4</v>
      </c>
      <c r="S16" s="2">
        <f t="shared" si="5"/>
        <v>1</v>
      </c>
      <c r="T16">
        <v>36</v>
      </c>
      <c r="U16">
        <v>28</v>
      </c>
      <c r="V16">
        <v>0</v>
      </c>
      <c r="W16" s="3">
        <f t="shared" si="2"/>
        <v>18.98288888888889</v>
      </c>
      <c r="X16" s="4">
        <f t="shared" si="3"/>
        <v>28</v>
      </c>
      <c r="Y16" s="4">
        <f t="shared" si="4"/>
        <v>13.9</v>
      </c>
      <c r="Z16">
        <v>0</v>
      </c>
    </row>
    <row r="17" spans="1:26" x14ac:dyDescent="0.3">
      <c r="A17" s="1" t="s">
        <v>60</v>
      </c>
      <c r="B17">
        <v>13</v>
      </c>
      <c r="C17">
        <v>5</v>
      </c>
      <c r="D17">
        <v>10</v>
      </c>
      <c r="E17">
        <v>0</v>
      </c>
      <c r="F17">
        <v>0</v>
      </c>
      <c r="G17">
        <v>2</v>
      </c>
      <c r="H17">
        <v>5</v>
      </c>
      <c r="I17">
        <v>15</v>
      </c>
      <c r="J17">
        <v>2</v>
      </c>
      <c r="K17">
        <v>6</v>
      </c>
      <c r="L17">
        <v>1</v>
      </c>
      <c r="M17">
        <v>1</v>
      </c>
      <c r="N17">
        <v>2</v>
      </c>
      <c r="O17">
        <v>1</v>
      </c>
      <c r="P17">
        <v>5</v>
      </c>
      <c r="Q17" s="2">
        <f t="shared" si="0"/>
        <v>0.33333333333333331</v>
      </c>
      <c r="R17" s="2">
        <f t="shared" si="1"/>
        <v>0.33333333333333331</v>
      </c>
      <c r="S17" s="2">
        <f t="shared" si="5"/>
        <v>1</v>
      </c>
      <c r="T17">
        <v>48</v>
      </c>
      <c r="U17">
        <v>38</v>
      </c>
      <c r="V17">
        <v>0</v>
      </c>
      <c r="W17" s="3">
        <f t="shared" si="2"/>
        <v>11.089833333333337</v>
      </c>
      <c r="X17" s="4">
        <f t="shared" si="3"/>
        <v>32</v>
      </c>
      <c r="Y17" s="4">
        <f t="shared" si="4"/>
        <v>11.4</v>
      </c>
      <c r="Z17">
        <v>0</v>
      </c>
    </row>
    <row r="18" spans="1:26" x14ac:dyDescent="0.3">
      <c r="A18" t="s">
        <v>46</v>
      </c>
      <c r="B18">
        <v>24</v>
      </c>
      <c r="C18">
        <v>5</v>
      </c>
      <c r="D18">
        <v>11</v>
      </c>
      <c r="E18">
        <v>0</v>
      </c>
      <c r="F18">
        <v>0</v>
      </c>
      <c r="G18">
        <v>5</v>
      </c>
      <c r="H18">
        <v>9</v>
      </c>
      <c r="I18">
        <v>17</v>
      </c>
      <c r="J18">
        <v>4</v>
      </c>
      <c r="K18">
        <v>9</v>
      </c>
      <c r="L18">
        <v>2</v>
      </c>
      <c r="M18">
        <v>3</v>
      </c>
      <c r="N18">
        <v>0</v>
      </c>
      <c r="O18">
        <v>3</v>
      </c>
      <c r="P18">
        <v>3</v>
      </c>
      <c r="Q18" s="2">
        <f t="shared" si="0"/>
        <v>0.52941176470588236</v>
      </c>
      <c r="R18" s="2">
        <f t="shared" si="1"/>
        <v>0.44444444444444442</v>
      </c>
      <c r="S18" s="2">
        <f t="shared" si="5"/>
        <v>0.66666666666666663</v>
      </c>
      <c r="T18">
        <v>43</v>
      </c>
      <c r="U18">
        <v>50</v>
      </c>
      <c r="V18">
        <v>0</v>
      </c>
      <c r="W18" s="3">
        <f t="shared" si="2"/>
        <v>20.331906976744193</v>
      </c>
      <c r="X18" s="4">
        <f t="shared" si="3"/>
        <v>41.5</v>
      </c>
      <c r="Y18" s="4">
        <f t="shared" si="4"/>
        <v>18.300000000000004</v>
      </c>
      <c r="Z18">
        <v>0</v>
      </c>
    </row>
    <row r="19" spans="1:26" x14ac:dyDescent="0.3">
      <c r="A19" s="1"/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/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/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/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13.117647058823529</v>
      </c>
      <c r="C47" s="4">
        <f t="shared" ref="C47:P47" si="6">AVERAGE(C2:C46)</f>
        <v>2.5294117647058822</v>
      </c>
      <c r="D47" s="4">
        <f t="shared" si="6"/>
        <v>9.7058823529411757</v>
      </c>
      <c r="E47" s="4">
        <f t="shared" si="6"/>
        <v>0.23529411764705882</v>
      </c>
      <c r="F47" s="4">
        <f t="shared" si="6"/>
        <v>0.82352941176470584</v>
      </c>
      <c r="G47" s="4">
        <f t="shared" si="6"/>
        <v>2.5882352941176472</v>
      </c>
      <c r="H47" s="4">
        <f t="shared" si="6"/>
        <v>4.882352941176471</v>
      </c>
      <c r="I47" s="4">
        <f t="shared" si="6"/>
        <v>11.235294117647058</v>
      </c>
      <c r="J47" s="4">
        <f t="shared" si="6"/>
        <v>1.411764705882353</v>
      </c>
      <c r="K47" s="4">
        <f t="shared" si="6"/>
        <v>4.4705882352941178</v>
      </c>
      <c r="L47" s="4">
        <f t="shared" si="6"/>
        <v>1.9411764705882353</v>
      </c>
      <c r="M47" s="4">
        <f t="shared" si="6"/>
        <v>2</v>
      </c>
      <c r="N47" s="4">
        <f t="shared" si="6"/>
        <v>0.41176470588235292</v>
      </c>
      <c r="O47" s="4">
        <f t="shared" si="6"/>
        <v>1.5294117647058822</v>
      </c>
      <c r="P47" s="4">
        <f t="shared" si="6"/>
        <v>1.5294117647058822</v>
      </c>
      <c r="Q47" s="2">
        <f>SUM(H2:H46)/SUM(I2:I46)</f>
        <v>0.43455497382198954</v>
      </c>
      <c r="R47" s="2">
        <f>SUM(J2:J46)/SUM(K2:K46)</f>
        <v>0.31578947368421051</v>
      </c>
      <c r="S47" s="2">
        <f>SUM(L2:L46)/SUM(M2:M46)</f>
        <v>0.97058823529411764</v>
      </c>
      <c r="T47" s="4">
        <f t="shared" ref="T47:V47" si="7">AVERAGE(T2:T46)</f>
        <v>39.823529411764703</v>
      </c>
      <c r="U47" s="4">
        <f t="shared" si="7"/>
        <v>36.647058823529413</v>
      </c>
      <c r="V47" s="4">
        <f t="shared" si="7"/>
        <v>0.11764705882352941</v>
      </c>
      <c r="W47" s="3">
        <f>((H49*85.91) +(F49*53.897)+(J49*51.757)+(L49*46.845)+(E49*39.19)+(N49*39.19)+(D49*34.677)+((C49-N49)*14.707)-(O49*17.174)-((M49-L49)*20.091)-((I49-H49)*39.19)-(G49*53.897))/T49</f>
        <v>15.191706056129984</v>
      </c>
      <c r="X47" s="4">
        <f t="shared" ref="X47" si="8">B47+(C47*1.2)+(D47*1.5)+(E47*3)+(F47*3)-G47</f>
        <v>31.3</v>
      </c>
      <c r="Y47" s="4">
        <f t="shared" ref="Y47" si="9">B47+0.4*H47-0.7*I47-0.4*(M47-L47)+0.7*N47+0.3*(C47-N47)+F47+D47*0.7+0.7*E47-0.4*O47-G47</f>
        <v>12.688235294117648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223</v>
      </c>
      <c r="C49">
        <f t="shared" ref="C49:P49" si="10">SUM(C2:C46)</f>
        <v>43</v>
      </c>
      <c r="D49">
        <f t="shared" si="10"/>
        <v>165</v>
      </c>
      <c r="E49">
        <f t="shared" si="10"/>
        <v>4</v>
      </c>
      <c r="F49">
        <f t="shared" si="10"/>
        <v>14</v>
      </c>
      <c r="G49">
        <f t="shared" si="10"/>
        <v>44</v>
      </c>
      <c r="H49">
        <f t="shared" si="10"/>
        <v>83</v>
      </c>
      <c r="I49">
        <f t="shared" si="10"/>
        <v>191</v>
      </c>
      <c r="J49">
        <f t="shared" si="10"/>
        <v>24</v>
      </c>
      <c r="K49">
        <f t="shared" si="10"/>
        <v>76</v>
      </c>
      <c r="L49">
        <f t="shared" si="10"/>
        <v>33</v>
      </c>
      <c r="M49">
        <f t="shared" si="10"/>
        <v>34</v>
      </c>
      <c r="N49">
        <f t="shared" si="10"/>
        <v>7</v>
      </c>
      <c r="O49">
        <f t="shared" si="10"/>
        <v>26</v>
      </c>
      <c r="P49">
        <f t="shared" si="10"/>
        <v>26</v>
      </c>
      <c r="T49">
        <f>SUM(T2:T46)</f>
        <v>677</v>
      </c>
      <c r="U49">
        <f>SUM(U2:U46)</f>
        <v>623</v>
      </c>
      <c r="V49">
        <f>SUM(V2:V46)</f>
        <v>2</v>
      </c>
      <c r="X49" s="4">
        <f>SUM(X2:X46)</f>
        <v>532.09999999999991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'Jeremy Lin'!A2</f>
        <v>@ OCE</v>
      </c>
      <c r="B2">
        <v>2</v>
      </c>
      <c r="C2">
        <v>1</v>
      </c>
      <c r="D2">
        <v>0</v>
      </c>
      <c r="E2">
        <v>0</v>
      </c>
      <c r="F2">
        <v>1</v>
      </c>
      <c r="G2">
        <v>1</v>
      </c>
      <c r="H2">
        <v>1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2</v>
      </c>
      <c r="P2">
        <v>-1</v>
      </c>
      <c r="Q2" s="2">
        <f t="shared" ref="Q2:Q46" si="0">H2/I2</f>
        <v>0.5</v>
      </c>
      <c r="R2" s="6" t="s">
        <v>45</v>
      </c>
      <c r="S2" s="6" t="s">
        <v>45</v>
      </c>
      <c r="T2">
        <v>9</v>
      </c>
      <c r="U2">
        <v>2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3.0087777777777762</v>
      </c>
      <c r="X2" s="4">
        <f t="shared" ref="X2:X46" si="2">B2+(C2*1.2)+(D2*1.5)+(E2*3)+(F2*3)-G2</f>
        <v>5.2</v>
      </c>
      <c r="Y2" s="4">
        <f t="shared" ref="Y2:Y46" si="3">B2+0.4*H2-0.7*I2-0.4*(M2-L2)+0.7*N2+0.3*(C2-N2)+F2+D2*0.7+0.7*E2-0.4*O2-G2</f>
        <v>0.49999999999999978</v>
      </c>
      <c r="Z2">
        <v>0</v>
      </c>
    </row>
    <row r="3" spans="1:26" x14ac:dyDescent="0.3">
      <c r="A3" s="1" t="str">
        <f>'Jeremy Lin'!A3</f>
        <v>vs SPA</v>
      </c>
      <c r="B3">
        <v>2</v>
      </c>
      <c r="C3">
        <v>1</v>
      </c>
      <c r="D3">
        <v>1</v>
      </c>
      <c r="E3">
        <v>0</v>
      </c>
      <c r="F3">
        <v>2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8</v>
      </c>
      <c r="Q3" s="2">
        <f t="shared" si="0"/>
        <v>1</v>
      </c>
      <c r="R3" s="6" t="s">
        <v>45</v>
      </c>
      <c r="S3" s="6" t="s">
        <v>45</v>
      </c>
      <c r="T3">
        <v>10</v>
      </c>
      <c r="U3">
        <v>4</v>
      </c>
      <c r="V3">
        <v>0</v>
      </c>
      <c r="W3" s="3">
        <f t="shared" si="1"/>
        <v>26.757100000000001</v>
      </c>
      <c r="X3" s="4">
        <f t="shared" si="2"/>
        <v>10.7</v>
      </c>
      <c r="Y3" s="4">
        <f t="shared" si="3"/>
        <v>5.1000000000000005</v>
      </c>
      <c r="Z3">
        <v>0</v>
      </c>
    </row>
    <row r="4" spans="1:26" x14ac:dyDescent="0.3">
      <c r="A4" s="1" t="str">
        <f>'Jeremy Lin'!A4</f>
        <v>@ FRA</v>
      </c>
      <c r="B4">
        <v>4</v>
      </c>
      <c r="C4">
        <v>2</v>
      </c>
      <c r="D4">
        <v>0</v>
      </c>
      <c r="E4">
        <v>0</v>
      </c>
      <c r="F4">
        <v>0</v>
      </c>
      <c r="G4">
        <v>0</v>
      </c>
      <c r="H4">
        <v>2</v>
      </c>
      <c r="I4">
        <v>3</v>
      </c>
      <c r="J4">
        <v>0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 s="2">
        <f t="shared" si="0"/>
        <v>0.66666666666666663</v>
      </c>
      <c r="R4" s="2">
        <f t="shared" ref="R4:R46" si="4">J4/K4</f>
        <v>0</v>
      </c>
      <c r="S4" s="6" t="s">
        <v>45</v>
      </c>
      <c r="T4">
        <v>8</v>
      </c>
      <c r="U4">
        <v>4</v>
      </c>
      <c r="V4">
        <v>0</v>
      </c>
      <c r="W4" s="3">
        <f t="shared" si="1"/>
        <v>21.169124999999998</v>
      </c>
      <c r="X4" s="4">
        <f t="shared" si="2"/>
        <v>6.4</v>
      </c>
      <c r="Y4" s="4">
        <f t="shared" si="3"/>
        <v>3.3000000000000003</v>
      </c>
      <c r="Z4">
        <v>0</v>
      </c>
    </row>
    <row r="5" spans="1:26" x14ac:dyDescent="0.3">
      <c r="A5" s="1" t="str">
        <f>'Jeremy Lin'!A5</f>
        <v>vs 6TH</v>
      </c>
      <c r="B5">
        <v>0</v>
      </c>
      <c r="C5">
        <v>0</v>
      </c>
      <c r="D5">
        <v>1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</v>
      </c>
      <c r="Q5" s="6" t="s">
        <v>45</v>
      </c>
      <c r="R5" s="6" t="s">
        <v>45</v>
      </c>
      <c r="S5" s="6" t="s">
        <v>45</v>
      </c>
      <c r="T5">
        <v>8</v>
      </c>
      <c r="U5">
        <v>3</v>
      </c>
      <c r="V5">
        <v>0</v>
      </c>
      <c r="W5" s="3">
        <f t="shared" si="1"/>
        <v>20.869249999999997</v>
      </c>
      <c r="X5" s="4">
        <f t="shared" si="2"/>
        <v>10.5</v>
      </c>
      <c r="Y5" s="4">
        <f t="shared" si="3"/>
        <v>3.0999999999999996</v>
      </c>
      <c r="Z5">
        <v>0</v>
      </c>
    </row>
    <row r="6" spans="1:26" x14ac:dyDescent="0.3">
      <c r="A6" s="1" t="str">
        <f>'Jeremy Lin'!A6</f>
        <v>@ INJ</v>
      </c>
      <c r="B6">
        <v>1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0</v>
      </c>
      <c r="P6">
        <v>9</v>
      </c>
      <c r="Q6" s="6" t="s">
        <v>45</v>
      </c>
      <c r="R6" s="6" t="s">
        <v>45</v>
      </c>
      <c r="S6" s="2">
        <f t="shared" ref="S6:S46" si="5">L6/M6</f>
        <v>0.5</v>
      </c>
      <c r="T6">
        <v>7</v>
      </c>
      <c r="U6">
        <v>1</v>
      </c>
      <c r="V6">
        <v>0</v>
      </c>
      <c r="W6" s="3">
        <f t="shared" si="1"/>
        <v>8.0239999999999991</v>
      </c>
      <c r="X6" s="4">
        <f t="shared" si="2"/>
        <v>3.4</v>
      </c>
      <c r="Y6" s="4">
        <f t="shared" si="3"/>
        <v>1.2</v>
      </c>
      <c r="Z6">
        <v>0</v>
      </c>
    </row>
    <row r="7" spans="1:26" x14ac:dyDescent="0.3">
      <c r="A7" s="1" t="str">
        <f>'Jeremy Lin'!A7</f>
        <v>vs CAN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</v>
      </c>
      <c r="Q7" s="6" t="s">
        <v>45</v>
      </c>
      <c r="R7" s="6" t="s">
        <v>45</v>
      </c>
      <c r="S7" s="6" t="s">
        <v>45</v>
      </c>
      <c r="T7">
        <v>10</v>
      </c>
      <c r="U7">
        <v>0</v>
      </c>
      <c r="V7">
        <v>0</v>
      </c>
      <c r="W7" s="3">
        <f t="shared" si="1"/>
        <v>1.4707000000000001</v>
      </c>
      <c r="X7" s="4">
        <f t="shared" si="2"/>
        <v>1.2</v>
      </c>
      <c r="Y7" s="4">
        <f t="shared" si="3"/>
        <v>0.3</v>
      </c>
      <c r="Z7">
        <v>0</v>
      </c>
    </row>
    <row r="8" spans="1:26" x14ac:dyDescent="0.3">
      <c r="A8" s="1" t="str">
        <f>'Jeremy Lin'!A8</f>
        <v>@ EUR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6" t="s">
        <v>45</v>
      </c>
      <c r="R8" s="6" t="s">
        <v>45</v>
      </c>
      <c r="S8" s="6" t="s">
        <v>45</v>
      </c>
      <c r="T8">
        <v>9</v>
      </c>
      <c r="U8">
        <v>0</v>
      </c>
      <c r="V8">
        <v>0</v>
      </c>
      <c r="W8" s="3">
        <f t="shared" si="1"/>
        <v>1.6341111111111113</v>
      </c>
      <c r="X8" s="4">
        <f t="shared" si="2"/>
        <v>1.2</v>
      </c>
      <c r="Y8" s="4">
        <f t="shared" si="3"/>
        <v>0.3</v>
      </c>
      <c r="Z8">
        <v>0</v>
      </c>
    </row>
    <row r="9" spans="1:26" x14ac:dyDescent="0.3">
      <c r="A9" s="1" t="str">
        <f>'Jeremy Lin'!A9</f>
        <v>vs DNK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-5</v>
      </c>
      <c r="Q9" s="6" t="s">
        <v>45</v>
      </c>
      <c r="R9" s="6" t="s">
        <v>45</v>
      </c>
      <c r="S9" s="6" t="s">
        <v>45</v>
      </c>
      <c r="T9">
        <v>5</v>
      </c>
      <c r="U9">
        <v>0</v>
      </c>
      <c r="V9">
        <v>0</v>
      </c>
      <c r="W9" s="3">
        <f t="shared" si="1"/>
        <v>5.8828000000000005</v>
      </c>
      <c r="X9" s="4">
        <f t="shared" si="2"/>
        <v>2.4</v>
      </c>
      <c r="Y9" s="4">
        <f t="shared" si="3"/>
        <v>0.6</v>
      </c>
      <c r="Z9">
        <v>0</v>
      </c>
    </row>
    <row r="10" spans="1:26" x14ac:dyDescent="0.3">
      <c r="A10" s="1" t="str">
        <f>'Jeremy Lin'!A10</f>
        <v>vs RKS</v>
      </c>
      <c r="B10">
        <v>2</v>
      </c>
      <c r="C10">
        <v>0</v>
      </c>
      <c r="D10">
        <v>0</v>
      </c>
      <c r="E10">
        <v>0</v>
      </c>
      <c r="F10">
        <v>2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2</v>
      </c>
      <c r="P10">
        <v>-5</v>
      </c>
      <c r="Q10" s="2">
        <f t="shared" si="0"/>
        <v>1</v>
      </c>
      <c r="R10" s="6" t="s">
        <v>45</v>
      </c>
      <c r="S10" s="6" t="s">
        <v>45</v>
      </c>
      <c r="T10">
        <v>10</v>
      </c>
      <c r="U10">
        <v>2</v>
      </c>
      <c r="V10">
        <v>0</v>
      </c>
      <c r="W10" s="3">
        <f t="shared" si="1"/>
        <v>15.935599999999999</v>
      </c>
      <c r="X10" s="4">
        <f t="shared" si="2"/>
        <v>8</v>
      </c>
      <c r="Y10" s="4">
        <f t="shared" si="3"/>
        <v>2.9000000000000004</v>
      </c>
      <c r="Z10">
        <v>0</v>
      </c>
    </row>
    <row r="11" spans="1:26" x14ac:dyDescent="0.3">
      <c r="A11" s="1" t="str">
        <f>'Jeremy Lin'!A11</f>
        <v>@ IMP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-6</v>
      </c>
      <c r="Q11" s="2">
        <f t="shared" si="0"/>
        <v>0</v>
      </c>
      <c r="R11" s="6" t="s">
        <v>45</v>
      </c>
      <c r="S11" s="6" t="s">
        <v>45</v>
      </c>
      <c r="T11">
        <v>11</v>
      </c>
      <c r="U11">
        <v>0</v>
      </c>
      <c r="V11">
        <v>0</v>
      </c>
      <c r="W11" s="3">
        <f t="shared" si="1"/>
        <v>-3.5627272727272725</v>
      </c>
      <c r="X11" s="4">
        <f t="shared" si="2"/>
        <v>0</v>
      </c>
      <c r="Y11" s="4">
        <f t="shared" si="3"/>
        <v>-0.7</v>
      </c>
      <c r="Z11">
        <v>0</v>
      </c>
    </row>
    <row r="12" spans="1:26" x14ac:dyDescent="0.3">
      <c r="A12" s="1" t="str">
        <f>'Jeremy Lin'!A12</f>
        <v>vs AFR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-10</v>
      </c>
      <c r="Q12" s="6" t="s">
        <v>45</v>
      </c>
      <c r="R12" s="6" t="s">
        <v>45</v>
      </c>
      <c r="S12" s="6" t="s">
        <v>45</v>
      </c>
      <c r="T12">
        <v>5</v>
      </c>
      <c r="U12">
        <v>0</v>
      </c>
      <c r="V12">
        <v>0</v>
      </c>
      <c r="W12" s="3">
        <f t="shared" si="1"/>
        <v>10.779399999999999</v>
      </c>
      <c r="X12" s="4">
        <f t="shared" si="2"/>
        <v>2.4</v>
      </c>
      <c r="Y12" s="4">
        <f t="shared" si="3"/>
        <v>1</v>
      </c>
      <c r="Z12">
        <v>0</v>
      </c>
    </row>
    <row r="13" spans="1:26" x14ac:dyDescent="0.3">
      <c r="A13" s="1" t="str">
        <f>'Jeremy Lin'!A13</f>
        <v>@ 3PT</v>
      </c>
      <c r="B13">
        <v>3</v>
      </c>
      <c r="C13">
        <v>2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2</v>
      </c>
      <c r="Q13" s="2">
        <f t="shared" si="0"/>
        <v>1</v>
      </c>
      <c r="R13" s="2">
        <f t="shared" si="4"/>
        <v>1</v>
      </c>
      <c r="S13" s="6" t="s">
        <v>45</v>
      </c>
      <c r="T13">
        <v>10</v>
      </c>
      <c r="U13">
        <v>3</v>
      </c>
      <c r="V13">
        <v>0</v>
      </c>
      <c r="W13" s="3">
        <f t="shared" si="1"/>
        <v>11.318400000000002</v>
      </c>
      <c r="X13" s="4">
        <f t="shared" si="2"/>
        <v>4.4000000000000004</v>
      </c>
      <c r="Y13" s="4">
        <f t="shared" si="3"/>
        <v>2.3000000000000003</v>
      </c>
      <c r="Z13">
        <v>0</v>
      </c>
    </row>
    <row r="14" spans="1:26" x14ac:dyDescent="0.3">
      <c r="A14" s="1" t="str">
        <f>'Jeremy Lin'!A14</f>
        <v>vs OLD</v>
      </c>
      <c r="B14">
        <v>3</v>
      </c>
      <c r="C14">
        <v>0</v>
      </c>
      <c r="D14">
        <v>2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2</v>
      </c>
      <c r="P14">
        <v>-1</v>
      </c>
      <c r="Q14" s="2">
        <f t="shared" si="0"/>
        <v>1</v>
      </c>
      <c r="R14" s="2">
        <f t="shared" si="4"/>
        <v>1</v>
      </c>
      <c r="S14" s="6" t="s">
        <v>45</v>
      </c>
      <c r="T14">
        <v>9</v>
      </c>
      <c r="U14">
        <v>7</v>
      </c>
      <c r="V14">
        <v>0</v>
      </c>
      <c r="W14" s="3">
        <f t="shared" si="1"/>
        <v>23.540333333333333</v>
      </c>
      <c r="X14" s="4">
        <f t="shared" si="2"/>
        <v>9</v>
      </c>
      <c r="Y14" s="4">
        <f t="shared" si="3"/>
        <v>4</v>
      </c>
      <c r="Z14">
        <v>0</v>
      </c>
    </row>
    <row r="15" spans="1:26" x14ac:dyDescent="0.3">
      <c r="A15" s="1" t="str">
        <f>'Jeremy Lin'!A15</f>
        <v>@ DEF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-4</v>
      </c>
      <c r="Q15" s="6" t="s">
        <v>45</v>
      </c>
      <c r="R15" s="6" t="s">
        <v>45</v>
      </c>
      <c r="S15" s="6" t="s">
        <v>45</v>
      </c>
      <c r="T15">
        <v>9</v>
      </c>
      <c r="U15">
        <v>3</v>
      </c>
      <c r="V15">
        <v>0</v>
      </c>
      <c r="W15" s="3">
        <f t="shared" si="1"/>
        <v>7.1212222222222232</v>
      </c>
      <c r="X15" s="4">
        <f t="shared" si="2"/>
        <v>3.9</v>
      </c>
      <c r="Y15" s="4">
        <f t="shared" si="3"/>
        <v>1.2999999999999998</v>
      </c>
      <c r="Z15">
        <v>0</v>
      </c>
    </row>
    <row r="16" spans="1:26" x14ac:dyDescent="0.3">
      <c r="A16" s="1" t="str">
        <f>'Jeremy Lin'!A16</f>
        <v>vs USA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4</v>
      </c>
      <c r="Q16" s="2">
        <f t="shared" si="0"/>
        <v>0</v>
      </c>
      <c r="R16" s="6" t="s">
        <v>45</v>
      </c>
      <c r="S16" s="6" t="s">
        <v>45</v>
      </c>
      <c r="T16">
        <v>9</v>
      </c>
      <c r="U16">
        <v>0</v>
      </c>
      <c r="V16">
        <v>0</v>
      </c>
      <c r="W16" s="3">
        <f t="shared" si="1"/>
        <v>0</v>
      </c>
      <c r="X16" s="4">
        <f t="shared" si="2"/>
        <v>1.2</v>
      </c>
      <c r="Y16" s="4">
        <f t="shared" si="3"/>
        <v>0</v>
      </c>
      <c r="Z16">
        <v>0</v>
      </c>
    </row>
    <row r="17" spans="1:26" x14ac:dyDescent="0.3">
      <c r="A17" s="1" t="str">
        <f>'Jeremy Lin'!A17</f>
        <v>vs OCE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-4</v>
      </c>
      <c r="Q17" s="6" t="s">
        <v>45</v>
      </c>
      <c r="R17" s="6" t="s">
        <v>45</v>
      </c>
      <c r="S17" s="6" t="s">
        <v>45</v>
      </c>
      <c r="T17">
        <v>7</v>
      </c>
      <c r="U17">
        <v>0</v>
      </c>
      <c r="V17">
        <v>0</v>
      </c>
      <c r="W17" s="3">
        <f t="shared" si="1"/>
        <v>-12.606428571428571</v>
      </c>
      <c r="X17" s="4">
        <f t="shared" si="2"/>
        <v>-1</v>
      </c>
      <c r="Y17" s="4">
        <f t="shared" si="3"/>
        <v>-1.8</v>
      </c>
      <c r="Z17">
        <v>0</v>
      </c>
    </row>
    <row r="18" spans="1:26" x14ac:dyDescent="0.3">
      <c r="A18" s="1" t="str">
        <f>'Jeremy Lin'!A18</f>
        <v>vs SPA</v>
      </c>
      <c r="B18">
        <v>2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-7</v>
      </c>
      <c r="Q18" s="2">
        <f t="shared" si="0"/>
        <v>1</v>
      </c>
      <c r="R18" s="6" t="s">
        <v>45</v>
      </c>
      <c r="S18" s="6" t="s">
        <v>45</v>
      </c>
      <c r="T18">
        <v>9</v>
      </c>
      <c r="U18">
        <v>5</v>
      </c>
      <c r="V18">
        <v>0</v>
      </c>
      <c r="W18" s="3">
        <f t="shared" si="1"/>
        <v>15.032666666666664</v>
      </c>
      <c r="X18" s="4">
        <f t="shared" si="2"/>
        <v>4.7</v>
      </c>
      <c r="Y18" s="4">
        <f t="shared" si="3"/>
        <v>2.7</v>
      </c>
      <c r="Z18">
        <v>0</v>
      </c>
    </row>
    <row r="19" spans="1:26" x14ac:dyDescent="0.3">
      <c r="A19" s="1">
        <f>'Jeremy Lin'!A19</f>
        <v>0</v>
      </c>
      <c r="Q19" s="2" t="e">
        <f t="shared" si="0"/>
        <v>#DIV/0!</v>
      </c>
      <c r="R19" s="2" t="e">
        <f t="shared" si="4"/>
        <v>#DIV/0!</v>
      </c>
      <c r="S19" s="2" t="e">
        <f t="shared" si="5"/>
        <v>#DIV/0!</v>
      </c>
      <c r="W19" s="3" t="e">
        <f t="shared" si="1"/>
        <v>#DIV/0!</v>
      </c>
      <c r="X19" s="4">
        <f t="shared" si="2"/>
        <v>0</v>
      </c>
      <c r="Y19" s="4">
        <f t="shared" si="3"/>
        <v>0</v>
      </c>
      <c r="Z19">
        <v>0</v>
      </c>
    </row>
    <row r="20" spans="1:26" x14ac:dyDescent="0.3">
      <c r="A20" s="1">
        <f>'Jeremy Lin'!A20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'Jeremy Lin'!A21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'Jeremy Lin'!A22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'Jeremy Lin'!A23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'Jeremy Lin'!A24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'Jeremy Lin'!A25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'Jeremy Lin'!A26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'Jeremy Lin'!A27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'Jeremy Lin'!A28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'Jeremy Lin'!A29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'Jeremy Lin'!A30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'Jeremy Lin'!A31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'Jeremy Lin'!A32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'Jeremy Lin'!A33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'Jeremy Lin'!A34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'Jeremy Lin'!A35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'Jeremy Lin'!A36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'Jeremy Lin'!A37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'Jeremy Lin'!A38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'Jeremy Lin'!A39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'Jeremy Lin'!A40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'Jeremy Lin'!A41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'Jeremy Lin'!A42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'Jeremy Lin'!A43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'Jeremy Lin'!A44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'Jeremy Lin'!A45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'Jeremy Lin'!A46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1.1176470588235294</v>
      </c>
      <c r="C47" s="4">
        <f t="shared" ref="C47:P47" si="6">AVERAGE(C2:C46)</f>
        <v>1.0588235294117647</v>
      </c>
      <c r="D47" s="4">
        <f t="shared" si="6"/>
        <v>0.35294117647058826</v>
      </c>
      <c r="E47" s="4">
        <f t="shared" si="6"/>
        <v>0.17647058823529413</v>
      </c>
      <c r="F47" s="4">
        <f t="shared" si="6"/>
        <v>0.35294117647058826</v>
      </c>
      <c r="G47" s="4">
        <f t="shared" si="6"/>
        <v>0.17647058823529413</v>
      </c>
      <c r="H47" s="4">
        <f t="shared" si="6"/>
        <v>0.47058823529411764</v>
      </c>
      <c r="I47" s="4">
        <f t="shared" si="6"/>
        <v>0.70588235294117652</v>
      </c>
      <c r="J47" s="4">
        <f t="shared" si="6"/>
        <v>0.11764705882352941</v>
      </c>
      <c r="K47" s="4">
        <f t="shared" si="6"/>
        <v>0.17647058823529413</v>
      </c>
      <c r="L47" s="4">
        <f t="shared" si="6"/>
        <v>5.8823529411764705E-2</v>
      </c>
      <c r="M47" s="4">
        <f t="shared" si="6"/>
        <v>0.11764705882352941</v>
      </c>
      <c r="N47" s="4">
        <f t="shared" si="6"/>
        <v>0.23529411764705882</v>
      </c>
      <c r="O47" s="4">
        <f t="shared" si="6"/>
        <v>0.52941176470588236</v>
      </c>
      <c r="P47" s="4">
        <f t="shared" si="6"/>
        <v>-0.76470588235294112</v>
      </c>
      <c r="Q47" s="2">
        <f>SUM(H2:H46)/SUM(I2:I46)</f>
        <v>0.66666666666666663</v>
      </c>
      <c r="R47" s="2">
        <f>SUM(J2:J46)/SUM(K2:K46)</f>
        <v>0.66666666666666663</v>
      </c>
      <c r="S47" s="2">
        <f>SUM(L2:L46)/SUM(M2:M46)</f>
        <v>0.5</v>
      </c>
      <c r="T47" s="4">
        <f t="shared" ref="T47:V47" si="7">AVERAGE(T2:T46)</f>
        <v>8.5294117647058822</v>
      </c>
      <c r="U47" s="4">
        <f t="shared" si="7"/>
        <v>2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9.3531241379310366</v>
      </c>
      <c r="X47" s="4">
        <f t="shared" ref="X47" si="8">B47+(C47*1.2)+(D47*1.5)+(E47*3)+(F47*3)-G47</f>
        <v>4.3294117647058821</v>
      </c>
      <c r="Y47" s="4">
        <f t="shared" ref="Y47" si="9">B47+0.4*H47-0.7*I47-0.4*(M47-L47)+0.7*N47+0.3*(C47-N47)+F47+D47*0.7+0.7*E47-0.4*O47-G47</f>
        <v>1.5352941176470589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19</v>
      </c>
      <c r="C49">
        <f t="shared" ref="C49:P49" si="10">SUM(C2:C46)</f>
        <v>18</v>
      </c>
      <c r="D49">
        <f t="shared" si="10"/>
        <v>6</v>
      </c>
      <c r="E49">
        <f t="shared" si="10"/>
        <v>3</v>
      </c>
      <c r="F49">
        <f t="shared" si="10"/>
        <v>6</v>
      </c>
      <c r="G49">
        <f t="shared" si="10"/>
        <v>3</v>
      </c>
      <c r="H49">
        <f t="shared" si="10"/>
        <v>8</v>
      </c>
      <c r="I49">
        <f t="shared" si="10"/>
        <v>12</v>
      </c>
      <c r="J49">
        <f t="shared" si="10"/>
        <v>2</v>
      </c>
      <c r="K49">
        <f t="shared" si="10"/>
        <v>3</v>
      </c>
      <c r="L49">
        <f t="shared" si="10"/>
        <v>1</v>
      </c>
      <c r="M49">
        <f t="shared" si="10"/>
        <v>2</v>
      </c>
      <c r="N49">
        <f t="shared" si="10"/>
        <v>4</v>
      </c>
      <c r="O49">
        <f t="shared" si="10"/>
        <v>9</v>
      </c>
      <c r="P49">
        <f t="shared" si="10"/>
        <v>-13</v>
      </c>
      <c r="T49">
        <f>SUM(T2:T46)</f>
        <v>145</v>
      </c>
      <c r="U49">
        <f>SUM(U2:U46)</f>
        <v>34</v>
      </c>
      <c r="V49">
        <f>SUM(V2:V46)</f>
        <v>0</v>
      </c>
      <c r="X49" s="4">
        <f>SUM(X2:X46)</f>
        <v>73.600000000000009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'Jeremy Lin'!A2</f>
        <v>@ OCE</v>
      </c>
      <c r="B2">
        <v>0</v>
      </c>
      <c r="C2">
        <v>0</v>
      </c>
      <c r="D2">
        <v>2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-1</v>
      </c>
      <c r="Q2" s="2">
        <f t="shared" ref="Q2:Q46" si="0">H2/I2</f>
        <v>0</v>
      </c>
      <c r="R2" s="2">
        <f t="shared" ref="R2:R46" si="1">J2/K2</f>
        <v>0</v>
      </c>
      <c r="S2" s="6" t="s">
        <v>45</v>
      </c>
      <c r="T2">
        <v>8</v>
      </c>
      <c r="U2">
        <v>5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-2.9666249999999996</v>
      </c>
      <c r="X2" s="4">
        <f t="shared" ref="X2:X46" si="3">B2+(C2*1.2)+(D2*1.5)+(E2*3)+(F2*3)-G2</f>
        <v>2</v>
      </c>
      <c r="Y2" s="4">
        <f t="shared" ref="Y2:Y46" si="4">B2+0.4*H2-0.7*I2-0.4*(M2-L2)+0.7*N2+0.3*(C2-N2)+F2+D2*0.7+0.7*E2-0.4*O2-G2</f>
        <v>-0.30000000000000004</v>
      </c>
      <c r="Z2">
        <v>0</v>
      </c>
    </row>
    <row r="3" spans="1:26" x14ac:dyDescent="0.3">
      <c r="A3" s="1" t="str">
        <f>'Jeremy Lin'!A3</f>
        <v>vs SPA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-10</v>
      </c>
      <c r="Q3" s="2">
        <f t="shared" si="0"/>
        <v>0</v>
      </c>
      <c r="R3" s="2">
        <f t="shared" si="1"/>
        <v>0</v>
      </c>
      <c r="S3" s="6" t="s">
        <v>45</v>
      </c>
      <c r="T3">
        <v>7</v>
      </c>
      <c r="U3">
        <v>2</v>
      </c>
      <c r="V3">
        <v>0</v>
      </c>
      <c r="W3" s="3">
        <f t="shared" si="2"/>
        <v>-6.2432857142857134</v>
      </c>
      <c r="X3" s="4">
        <f t="shared" si="3"/>
        <v>1.5</v>
      </c>
      <c r="Y3" s="4">
        <f t="shared" si="4"/>
        <v>-0.7</v>
      </c>
      <c r="Z3">
        <v>0</v>
      </c>
    </row>
    <row r="4" spans="1:26" x14ac:dyDescent="0.3">
      <c r="A4" s="1" t="str">
        <f>'Jeremy Lin'!A4</f>
        <v>@ FRA</v>
      </c>
      <c r="B4">
        <v>7</v>
      </c>
      <c r="C4">
        <v>1</v>
      </c>
      <c r="D4">
        <v>1</v>
      </c>
      <c r="E4">
        <v>0</v>
      </c>
      <c r="F4">
        <v>0</v>
      </c>
      <c r="G4">
        <v>0</v>
      </c>
      <c r="H4">
        <v>3</v>
      </c>
      <c r="I4">
        <v>5</v>
      </c>
      <c r="J4">
        <v>1</v>
      </c>
      <c r="K4">
        <v>3</v>
      </c>
      <c r="L4">
        <v>0</v>
      </c>
      <c r="M4">
        <v>0</v>
      </c>
      <c r="N4">
        <v>0</v>
      </c>
      <c r="O4">
        <v>0</v>
      </c>
      <c r="P4">
        <v>3</v>
      </c>
      <c r="Q4" s="2">
        <f t="shared" si="0"/>
        <v>0.6</v>
      </c>
      <c r="R4" s="2">
        <f t="shared" si="1"/>
        <v>0.33333333333333331</v>
      </c>
      <c r="S4" s="6" t="s">
        <v>45</v>
      </c>
      <c r="T4">
        <v>7</v>
      </c>
      <c r="U4">
        <v>9</v>
      </c>
      <c r="V4">
        <v>0</v>
      </c>
      <c r="W4" s="3">
        <f t="shared" si="2"/>
        <v>40.070142857142862</v>
      </c>
      <c r="X4" s="4">
        <f t="shared" si="3"/>
        <v>9.6999999999999993</v>
      </c>
      <c r="Y4" s="4">
        <f t="shared" si="4"/>
        <v>5.6999999999999993</v>
      </c>
      <c r="Z4">
        <v>0</v>
      </c>
    </row>
    <row r="5" spans="1:26" x14ac:dyDescent="0.3">
      <c r="A5" s="1" t="str">
        <f>'Jeremy Lin'!A5</f>
        <v>vs 6TH</v>
      </c>
      <c r="B5">
        <v>5</v>
      </c>
      <c r="C5">
        <v>1</v>
      </c>
      <c r="D5">
        <v>0</v>
      </c>
      <c r="E5">
        <v>0</v>
      </c>
      <c r="F5">
        <v>0</v>
      </c>
      <c r="G5">
        <v>0</v>
      </c>
      <c r="H5">
        <v>2</v>
      </c>
      <c r="I5">
        <v>3</v>
      </c>
      <c r="J5">
        <v>1</v>
      </c>
      <c r="K5">
        <v>2</v>
      </c>
      <c r="L5">
        <v>0</v>
      </c>
      <c r="M5">
        <v>0</v>
      </c>
      <c r="N5">
        <v>0</v>
      </c>
      <c r="O5">
        <v>1</v>
      </c>
      <c r="P5">
        <v>5</v>
      </c>
      <c r="Q5" s="2">
        <f t="shared" si="0"/>
        <v>0.66666666666666663</v>
      </c>
      <c r="R5" s="2">
        <f t="shared" si="1"/>
        <v>0.5</v>
      </c>
      <c r="S5" s="6" t="s">
        <v>45</v>
      </c>
      <c r="T5">
        <v>6</v>
      </c>
      <c r="U5">
        <v>5</v>
      </c>
      <c r="V5">
        <v>0</v>
      </c>
      <c r="W5" s="3">
        <f t="shared" si="2"/>
        <v>30.319999999999997</v>
      </c>
      <c r="X5" s="4">
        <f t="shared" si="3"/>
        <v>6.2</v>
      </c>
      <c r="Y5" s="4">
        <f t="shared" si="4"/>
        <v>3.6</v>
      </c>
      <c r="Z5">
        <v>0</v>
      </c>
    </row>
    <row r="6" spans="1:26" x14ac:dyDescent="0.3">
      <c r="A6" s="1" t="str">
        <f>'Jeremy Lin'!A6</f>
        <v>@ INJ</v>
      </c>
      <c r="B6">
        <v>5</v>
      </c>
      <c r="C6">
        <v>0</v>
      </c>
      <c r="D6">
        <v>1</v>
      </c>
      <c r="E6">
        <v>0</v>
      </c>
      <c r="F6">
        <v>0</v>
      </c>
      <c r="G6">
        <v>0</v>
      </c>
      <c r="H6">
        <v>2</v>
      </c>
      <c r="I6">
        <v>3</v>
      </c>
      <c r="J6">
        <v>0</v>
      </c>
      <c r="K6">
        <v>1</v>
      </c>
      <c r="L6">
        <v>1</v>
      </c>
      <c r="M6">
        <v>1</v>
      </c>
      <c r="N6">
        <v>0</v>
      </c>
      <c r="O6">
        <v>2</v>
      </c>
      <c r="P6">
        <v>1</v>
      </c>
      <c r="Q6" s="2">
        <f t="shared" si="0"/>
        <v>0.66666666666666663</v>
      </c>
      <c r="R6" s="2">
        <f t="shared" si="1"/>
        <v>0</v>
      </c>
      <c r="S6" s="2">
        <f t="shared" ref="S6:S46" si="5">L6/M6</f>
        <v>1</v>
      </c>
      <c r="T6">
        <v>8</v>
      </c>
      <c r="U6">
        <v>8</v>
      </c>
      <c r="V6">
        <v>0</v>
      </c>
      <c r="W6" s="3">
        <f t="shared" si="2"/>
        <v>22.475499999999997</v>
      </c>
      <c r="X6" s="4">
        <f t="shared" si="3"/>
        <v>6.5</v>
      </c>
      <c r="Y6" s="4">
        <f t="shared" si="4"/>
        <v>3.6000000000000005</v>
      </c>
      <c r="Z6">
        <v>0</v>
      </c>
    </row>
    <row r="7" spans="1:26" x14ac:dyDescent="0.3">
      <c r="A7" s="1" t="str">
        <f>'Jeremy Lin'!A7</f>
        <v>vs CAN</v>
      </c>
      <c r="B7">
        <v>2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3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 s="2">
        <f t="shared" si="0"/>
        <v>0.33333333333333331</v>
      </c>
      <c r="R7" s="2">
        <f t="shared" si="1"/>
        <v>0</v>
      </c>
      <c r="S7" s="6" t="s">
        <v>45</v>
      </c>
      <c r="T7">
        <v>8</v>
      </c>
      <c r="U7">
        <v>4</v>
      </c>
      <c r="V7">
        <v>0</v>
      </c>
      <c r="W7" s="3">
        <f t="shared" si="2"/>
        <v>5.2758749999999992</v>
      </c>
      <c r="X7" s="4">
        <f t="shared" si="3"/>
        <v>3.5</v>
      </c>
      <c r="Y7" s="4">
        <f t="shared" si="4"/>
        <v>1.0000000000000002</v>
      </c>
      <c r="Z7">
        <v>0</v>
      </c>
    </row>
    <row r="8" spans="1:26" x14ac:dyDescent="0.3">
      <c r="A8" s="1" t="str">
        <f>'Jeremy Lin'!A8</f>
        <v>@ EUR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3</v>
      </c>
      <c r="J8">
        <v>0</v>
      </c>
      <c r="K8">
        <v>3</v>
      </c>
      <c r="L8">
        <v>0</v>
      </c>
      <c r="M8">
        <v>0</v>
      </c>
      <c r="N8">
        <v>0</v>
      </c>
      <c r="O8">
        <v>0</v>
      </c>
      <c r="P8">
        <v>-9</v>
      </c>
      <c r="Q8" s="2">
        <f t="shared" si="0"/>
        <v>0</v>
      </c>
      <c r="R8" s="2">
        <f t="shared" si="1"/>
        <v>0</v>
      </c>
      <c r="S8" s="6" t="s">
        <v>45</v>
      </c>
      <c r="T8">
        <v>5</v>
      </c>
      <c r="U8">
        <v>2</v>
      </c>
      <c r="V8">
        <v>0</v>
      </c>
      <c r="W8" s="3">
        <f t="shared" si="2"/>
        <v>-16.578600000000002</v>
      </c>
      <c r="X8" s="4">
        <f t="shared" si="3"/>
        <v>1.5</v>
      </c>
      <c r="Y8" s="4">
        <f t="shared" si="4"/>
        <v>-1.3999999999999997</v>
      </c>
      <c r="Z8">
        <v>0</v>
      </c>
    </row>
    <row r="9" spans="1:26" x14ac:dyDescent="0.3">
      <c r="A9" s="1" t="str">
        <f>'Jeremy Lin'!A9</f>
        <v>vs DNK</v>
      </c>
      <c r="B9">
        <v>4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0</v>
      </c>
      <c r="P9">
        <v>-7</v>
      </c>
      <c r="Q9" s="2">
        <f t="shared" si="0"/>
        <v>0.5</v>
      </c>
      <c r="R9" s="2">
        <f t="shared" si="1"/>
        <v>0.5</v>
      </c>
      <c r="S9" s="2">
        <f t="shared" si="5"/>
        <v>0.5</v>
      </c>
      <c r="T9">
        <v>6</v>
      </c>
      <c r="U9">
        <v>6</v>
      </c>
      <c r="V9">
        <v>0</v>
      </c>
      <c r="W9" s="3">
        <f t="shared" si="2"/>
        <v>33.183</v>
      </c>
      <c r="X9" s="4">
        <f t="shared" si="3"/>
        <v>6.7</v>
      </c>
      <c r="Y9" s="4">
        <f t="shared" si="4"/>
        <v>4.0000000000000009</v>
      </c>
      <c r="Z9">
        <v>0</v>
      </c>
    </row>
    <row r="10" spans="1:26" x14ac:dyDescent="0.3">
      <c r="A10" s="1" t="str">
        <f>'Jeremy Lin'!A10</f>
        <v>vs RKS</v>
      </c>
      <c r="B10">
        <v>3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3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-19</v>
      </c>
      <c r="Q10" s="2">
        <f t="shared" si="0"/>
        <v>0.33333333333333331</v>
      </c>
      <c r="R10" s="2">
        <f t="shared" si="1"/>
        <v>1</v>
      </c>
      <c r="S10" s="6" t="s">
        <v>45</v>
      </c>
      <c r="T10">
        <v>8</v>
      </c>
      <c r="U10">
        <v>5</v>
      </c>
      <c r="V10">
        <v>0</v>
      </c>
      <c r="W10" s="3">
        <f t="shared" si="2"/>
        <v>9.598749999999999</v>
      </c>
      <c r="X10" s="4">
        <f t="shared" si="3"/>
        <v>4.5</v>
      </c>
      <c r="Y10" s="4">
        <f t="shared" si="4"/>
        <v>1.6</v>
      </c>
      <c r="Z10">
        <v>0</v>
      </c>
    </row>
    <row r="11" spans="1:26" x14ac:dyDescent="0.3">
      <c r="A11" s="1" t="str">
        <f>'Jeremy Lin'!A11</f>
        <v>@ IMP</v>
      </c>
      <c r="B1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2</v>
      </c>
      <c r="J11">
        <v>2</v>
      </c>
      <c r="K11">
        <v>2</v>
      </c>
      <c r="L11">
        <v>0</v>
      </c>
      <c r="M11">
        <v>0</v>
      </c>
      <c r="N11">
        <v>0</v>
      </c>
      <c r="O11">
        <v>0</v>
      </c>
      <c r="P11">
        <v>-6</v>
      </c>
      <c r="Q11" s="2">
        <f t="shared" si="0"/>
        <v>1</v>
      </c>
      <c r="R11" s="2">
        <f t="shared" si="1"/>
        <v>1</v>
      </c>
      <c r="S11" s="6" t="s">
        <v>45</v>
      </c>
      <c r="T11">
        <v>9</v>
      </c>
      <c r="U11">
        <v>0</v>
      </c>
      <c r="V11">
        <v>0</v>
      </c>
      <c r="W11" s="3">
        <f t="shared" si="2"/>
        <v>30.592666666666666</v>
      </c>
      <c r="X11" s="4">
        <f t="shared" si="3"/>
        <v>6</v>
      </c>
      <c r="Y11" s="4">
        <f t="shared" si="4"/>
        <v>5.4</v>
      </c>
      <c r="Z11">
        <v>0</v>
      </c>
    </row>
    <row r="12" spans="1:26" x14ac:dyDescent="0.3">
      <c r="A12" s="1" t="str">
        <f>'Jeremy Lin'!A12</f>
        <v>vs AFR</v>
      </c>
      <c r="B12">
        <v>2</v>
      </c>
      <c r="C12">
        <v>3</v>
      </c>
      <c r="D12">
        <v>1</v>
      </c>
      <c r="E12">
        <v>0</v>
      </c>
      <c r="F12">
        <v>1</v>
      </c>
      <c r="G12">
        <v>1</v>
      </c>
      <c r="H12">
        <v>1</v>
      </c>
      <c r="I12">
        <v>2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-4</v>
      </c>
      <c r="Q12" s="2">
        <f t="shared" si="0"/>
        <v>0.5</v>
      </c>
      <c r="R12" s="2">
        <f t="shared" si="1"/>
        <v>0</v>
      </c>
      <c r="S12" s="6" t="s">
        <v>45</v>
      </c>
      <c r="T12">
        <v>11</v>
      </c>
      <c r="U12">
        <v>5</v>
      </c>
      <c r="V12">
        <v>1</v>
      </c>
      <c r="W12" s="3">
        <f t="shared" si="2"/>
        <v>13.636454545454542</v>
      </c>
      <c r="X12" s="4">
        <f t="shared" si="3"/>
        <v>9.1</v>
      </c>
      <c r="Y12" s="4">
        <f t="shared" si="4"/>
        <v>3</v>
      </c>
      <c r="Z12">
        <v>0</v>
      </c>
    </row>
    <row r="13" spans="1:26" x14ac:dyDescent="0.3">
      <c r="A13" s="1" t="str">
        <f>'Jeremy Lin'!A13</f>
        <v>@ 3PT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3</v>
      </c>
      <c r="Q13" s="6" t="s">
        <v>45</v>
      </c>
      <c r="R13" s="6" t="s">
        <v>45</v>
      </c>
      <c r="S13" s="6" t="s">
        <v>45</v>
      </c>
      <c r="T13">
        <v>7</v>
      </c>
      <c r="U13">
        <v>5</v>
      </c>
      <c r="V13">
        <v>0</v>
      </c>
      <c r="W13" s="3">
        <f t="shared" si="2"/>
        <v>7.4542857142857146</v>
      </c>
      <c r="X13" s="4">
        <f t="shared" si="3"/>
        <v>3</v>
      </c>
      <c r="Y13" s="4">
        <f t="shared" si="4"/>
        <v>0.99999999999999989</v>
      </c>
      <c r="Z13">
        <v>0</v>
      </c>
    </row>
    <row r="14" spans="1:26" x14ac:dyDescent="0.3">
      <c r="A14" s="1" t="str">
        <f>'Jeremy Lin'!A14</f>
        <v>vs OLD</v>
      </c>
      <c r="B14">
        <v>10</v>
      </c>
      <c r="C14">
        <v>1</v>
      </c>
      <c r="D14">
        <v>1</v>
      </c>
      <c r="E14">
        <v>0</v>
      </c>
      <c r="F14">
        <v>0</v>
      </c>
      <c r="G14">
        <v>0</v>
      </c>
      <c r="H14">
        <v>4</v>
      </c>
      <c r="I14">
        <v>7</v>
      </c>
      <c r="J14">
        <v>2</v>
      </c>
      <c r="K14">
        <v>3</v>
      </c>
      <c r="L14">
        <v>0</v>
      </c>
      <c r="M14">
        <v>0</v>
      </c>
      <c r="N14">
        <v>0</v>
      </c>
      <c r="O14">
        <v>0</v>
      </c>
      <c r="P14">
        <v>4</v>
      </c>
      <c r="Q14" s="2">
        <f t="shared" si="0"/>
        <v>0.5714285714285714</v>
      </c>
      <c r="R14" s="2">
        <f t="shared" si="1"/>
        <v>0.66666666666666663</v>
      </c>
      <c r="S14" s="6" t="s">
        <v>45</v>
      </c>
      <c r="T14">
        <v>7</v>
      </c>
      <c r="U14">
        <v>12</v>
      </c>
      <c r="V14">
        <v>0</v>
      </c>
      <c r="W14" s="3">
        <f t="shared" si="2"/>
        <v>54.138285714285715</v>
      </c>
      <c r="X14" s="4">
        <f t="shared" si="3"/>
        <v>12.7</v>
      </c>
      <c r="Y14" s="4">
        <f t="shared" si="4"/>
        <v>7.7</v>
      </c>
      <c r="Z14">
        <v>0</v>
      </c>
    </row>
    <row r="15" spans="1:26" x14ac:dyDescent="0.3">
      <c r="A15" s="1" t="str">
        <f>'Jeremy Lin'!A15</f>
        <v>@ DEF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-1</v>
      </c>
      <c r="Q15" s="2">
        <f t="shared" si="0"/>
        <v>1</v>
      </c>
      <c r="R15" s="2">
        <f t="shared" si="1"/>
        <v>1</v>
      </c>
      <c r="S15" s="6" t="s">
        <v>45</v>
      </c>
      <c r="T15">
        <v>4</v>
      </c>
      <c r="U15">
        <v>3</v>
      </c>
      <c r="V15">
        <v>0</v>
      </c>
      <c r="W15" s="3">
        <f t="shared" si="2"/>
        <v>34.41675</v>
      </c>
      <c r="X15" s="4">
        <f t="shared" si="3"/>
        <v>3</v>
      </c>
      <c r="Y15" s="4">
        <f t="shared" si="4"/>
        <v>2.7</v>
      </c>
      <c r="Z15">
        <v>0</v>
      </c>
    </row>
    <row r="16" spans="1:26" x14ac:dyDescent="0.3">
      <c r="A16" s="1" t="str">
        <f>'Jeremy Lin'!A16</f>
        <v>vs USA</v>
      </c>
      <c r="B16">
        <v>8</v>
      </c>
      <c r="C16">
        <v>1</v>
      </c>
      <c r="D16">
        <v>2</v>
      </c>
      <c r="E16">
        <v>0</v>
      </c>
      <c r="F16">
        <v>0</v>
      </c>
      <c r="G16">
        <v>0</v>
      </c>
      <c r="H16">
        <v>3</v>
      </c>
      <c r="I16">
        <v>8</v>
      </c>
      <c r="J16">
        <v>2</v>
      </c>
      <c r="K16">
        <v>5</v>
      </c>
      <c r="L16">
        <v>0</v>
      </c>
      <c r="M16">
        <v>0</v>
      </c>
      <c r="N16">
        <v>0</v>
      </c>
      <c r="O16">
        <v>0</v>
      </c>
      <c r="P16">
        <v>-2</v>
      </c>
      <c r="Q16" s="2">
        <f t="shared" si="0"/>
        <v>0.375</v>
      </c>
      <c r="R16" s="2">
        <f t="shared" si="1"/>
        <v>0.4</v>
      </c>
      <c r="S16" s="6" t="s">
        <v>45</v>
      </c>
      <c r="T16">
        <v>12</v>
      </c>
      <c r="U16">
        <v>13</v>
      </c>
      <c r="V16">
        <v>0</v>
      </c>
      <c r="W16" s="3">
        <f t="shared" si="2"/>
        <v>20.779583333333335</v>
      </c>
      <c r="X16" s="4">
        <f t="shared" si="3"/>
        <v>12.2</v>
      </c>
      <c r="Y16" s="4">
        <f t="shared" si="4"/>
        <v>5.2999999999999989</v>
      </c>
      <c r="Z16">
        <v>0</v>
      </c>
    </row>
    <row r="17" spans="1:26" x14ac:dyDescent="0.3">
      <c r="A17" s="1" t="str">
        <f>'Jeremy Lin'!A17</f>
        <v>vs OCE</v>
      </c>
      <c r="B17">
        <v>0</v>
      </c>
      <c r="C17">
        <v>0</v>
      </c>
      <c r="D17">
        <v>2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-1</v>
      </c>
      <c r="Q17" s="2">
        <f t="shared" si="0"/>
        <v>0</v>
      </c>
      <c r="R17" s="2">
        <f t="shared" si="1"/>
        <v>0</v>
      </c>
      <c r="S17" s="6" t="s">
        <v>45</v>
      </c>
      <c r="T17">
        <v>8</v>
      </c>
      <c r="U17">
        <v>5</v>
      </c>
      <c r="V17">
        <v>0</v>
      </c>
      <c r="W17" s="3">
        <f t="shared" si="2"/>
        <v>-3.2749999999999995</v>
      </c>
      <c r="X17" s="4">
        <f t="shared" si="3"/>
        <v>3</v>
      </c>
      <c r="Y17" s="4">
        <f t="shared" si="4"/>
        <v>-0.4</v>
      </c>
      <c r="Z17">
        <v>0</v>
      </c>
    </row>
    <row r="18" spans="1:26" x14ac:dyDescent="0.3">
      <c r="A18" s="1" t="str">
        <f>'Jeremy Lin'!A18</f>
        <v>vs SPA</v>
      </c>
      <c r="B18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3</v>
      </c>
      <c r="I18">
        <v>4</v>
      </c>
      <c r="J18">
        <v>2</v>
      </c>
      <c r="K18">
        <v>3</v>
      </c>
      <c r="L18">
        <v>1</v>
      </c>
      <c r="M18">
        <v>1</v>
      </c>
      <c r="N18">
        <v>0</v>
      </c>
      <c r="O18">
        <v>1</v>
      </c>
      <c r="P18">
        <v>5</v>
      </c>
      <c r="Q18" s="2">
        <f t="shared" si="0"/>
        <v>0.75</v>
      </c>
      <c r="R18" s="2">
        <f t="shared" si="1"/>
        <v>0.66666666666666663</v>
      </c>
      <c r="S18" s="2">
        <f t="shared" si="5"/>
        <v>1</v>
      </c>
      <c r="T18">
        <v>6</v>
      </c>
      <c r="U18">
        <v>9</v>
      </c>
      <c r="V18">
        <v>1</v>
      </c>
      <c r="W18" s="3">
        <f t="shared" si="2"/>
        <v>58.620833333333344</v>
      </c>
      <c r="X18" s="4">
        <f t="shared" si="3"/>
        <v>9</v>
      </c>
      <c r="Y18" s="4">
        <f t="shared" si="4"/>
        <v>6.9999999999999991</v>
      </c>
      <c r="Z18">
        <v>0</v>
      </c>
    </row>
    <row r="19" spans="1:26" x14ac:dyDescent="0.3">
      <c r="A19" s="1">
        <f>'Jeremy Lin'!A19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'Jeremy Lin'!A20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'Jeremy Lin'!A21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'Jeremy Lin'!A22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'Jeremy Lin'!A23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'Jeremy Lin'!A24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'Jeremy Lin'!A25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'Jeremy Lin'!A26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'Jeremy Lin'!A27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'Jeremy Lin'!A28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'Jeremy Lin'!A29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'Jeremy Lin'!A30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'Jeremy Lin'!A31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'Jeremy Lin'!A32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'Jeremy Lin'!A33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'Jeremy Lin'!A34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'Jeremy Lin'!A35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'Jeremy Lin'!A36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'Jeremy Lin'!A37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'Jeremy Lin'!A38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'Jeremy Lin'!A39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'Jeremy Lin'!A40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'Jeremy Lin'!A41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'Jeremy Lin'!A42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'Jeremy Lin'!A43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'Jeremy Lin'!A44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'Jeremy Lin'!A45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'Jeremy Lin'!A46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3.7647058823529411</v>
      </c>
      <c r="C47" s="4">
        <f t="shared" ref="C47:P47" si="6">AVERAGE(C2:C46)</f>
        <v>0.47058823529411764</v>
      </c>
      <c r="D47" s="4">
        <f t="shared" si="6"/>
        <v>1</v>
      </c>
      <c r="E47" s="4">
        <f t="shared" si="6"/>
        <v>0</v>
      </c>
      <c r="F47" s="4">
        <f t="shared" si="6"/>
        <v>5.8823529411764705E-2</v>
      </c>
      <c r="G47" s="4">
        <f t="shared" si="6"/>
        <v>0.11764705882352941</v>
      </c>
      <c r="H47" s="4">
        <f t="shared" si="6"/>
        <v>1.411764705882353</v>
      </c>
      <c r="I47" s="4">
        <f t="shared" si="6"/>
        <v>3</v>
      </c>
      <c r="J47" s="4">
        <f t="shared" si="6"/>
        <v>0.76470588235294112</v>
      </c>
      <c r="K47" s="4">
        <f t="shared" si="6"/>
        <v>1.9411764705882353</v>
      </c>
      <c r="L47" s="4">
        <f t="shared" si="6"/>
        <v>0.17647058823529413</v>
      </c>
      <c r="M47" s="4">
        <f t="shared" si="6"/>
        <v>0.23529411764705882</v>
      </c>
      <c r="N47" s="4">
        <f t="shared" si="6"/>
        <v>0.11764705882352941</v>
      </c>
      <c r="O47" s="4">
        <f t="shared" si="6"/>
        <v>0.41176470588235292</v>
      </c>
      <c r="P47" s="4">
        <f t="shared" si="6"/>
        <v>-2.2941176470588234</v>
      </c>
      <c r="Q47" s="2">
        <f>SUM(H2:H46)/SUM(I2:I46)</f>
        <v>0.47058823529411764</v>
      </c>
      <c r="R47" s="2">
        <f>SUM(J2:J46)/SUM(K2:K46)</f>
        <v>0.39393939393939392</v>
      </c>
      <c r="S47" s="2">
        <f>SUM(L2:L46)/SUM(M2:M46)</f>
        <v>0.75</v>
      </c>
      <c r="T47" s="4">
        <f t="shared" ref="T47:V47" si="7">AVERAGE(T2:T46)</f>
        <v>7.4705882352941178</v>
      </c>
      <c r="U47" s="4">
        <f t="shared" si="7"/>
        <v>5.7647058823529411</v>
      </c>
      <c r="V47" s="4">
        <f t="shared" si="7"/>
        <v>0.11764705882352941</v>
      </c>
      <c r="W47" s="3">
        <f>((H49*85.91) +(F49*53.897)+(J49*51.757)+(L49*46.845)+(E49*39.19)+(N49*39.19)+(D49*34.677)+((C49-N49)*14.707)-(O49*17.174)-((M49-L49)*20.091)-((I49-H49)*39.19)-(G49*53.897))/T49</f>
        <v>18.732370078740161</v>
      </c>
      <c r="X47" s="4">
        <f t="shared" ref="X47" si="8">B47+(C47*1.2)+(D47*1.5)+(E47*3)+(F47*3)-G47</f>
        <v>5.8882352941176475</v>
      </c>
      <c r="Y47" s="4">
        <f t="shared" ref="Y47" si="9">B47+0.4*H47-0.7*I47-0.4*(M47-L47)+0.7*N47+0.3*(C47-N47)+F47+D47*0.7+0.7*E47-0.4*O47-G47</f>
        <v>2.8705882352941181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64</v>
      </c>
      <c r="C49">
        <f t="shared" ref="C49:P49" si="10">SUM(C2:C46)</f>
        <v>8</v>
      </c>
      <c r="D49">
        <f t="shared" si="10"/>
        <v>17</v>
      </c>
      <c r="E49">
        <f t="shared" si="10"/>
        <v>0</v>
      </c>
      <c r="F49">
        <f t="shared" si="10"/>
        <v>1</v>
      </c>
      <c r="G49">
        <f t="shared" si="10"/>
        <v>2</v>
      </c>
      <c r="H49">
        <f t="shared" si="10"/>
        <v>24</v>
      </c>
      <c r="I49">
        <f t="shared" si="10"/>
        <v>51</v>
      </c>
      <c r="J49">
        <f t="shared" si="10"/>
        <v>13</v>
      </c>
      <c r="K49">
        <f t="shared" si="10"/>
        <v>33</v>
      </c>
      <c r="L49">
        <f t="shared" si="10"/>
        <v>3</v>
      </c>
      <c r="M49">
        <f t="shared" si="10"/>
        <v>4</v>
      </c>
      <c r="N49">
        <f t="shared" si="10"/>
        <v>2</v>
      </c>
      <c r="O49">
        <f t="shared" si="10"/>
        <v>7</v>
      </c>
      <c r="P49">
        <f t="shared" si="10"/>
        <v>-39</v>
      </c>
      <c r="T49">
        <f>SUM(T2:T46)</f>
        <v>127</v>
      </c>
      <c r="U49">
        <f>SUM(U2:U46)</f>
        <v>98</v>
      </c>
      <c r="V49">
        <f>SUM(V2:V46)</f>
        <v>2</v>
      </c>
      <c r="X49" s="4">
        <f>SUM(X2:X46)</f>
        <v>100.10000000000001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'Jeremy Lin'!A2</f>
        <v>@ OCE</v>
      </c>
      <c r="B2">
        <v>5</v>
      </c>
      <c r="C2">
        <v>0</v>
      </c>
      <c r="D2">
        <v>1</v>
      </c>
      <c r="E2">
        <v>0</v>
      </c>
      <c r="F2">
        <v>0</v>
      </c>
      <c r="G2">
        <v>0</v>
      </c>
      <c r="H2">
        <v>2</v>
      </c>
      <c r="I2">
        <v>3</v>
      </c>
      <c r="J2">
        <v>1</v>
      </c>
      <c r="K2">
        <v>2</v>
      </c>
      <c r="L2">
        <v>0</v>
      </c>
      <c r="M2">
        <v>0</v>
      </c>
      <c r="N2">
        <v>0</v>
      </c>
      <c r="O2">
        <v>0</v>
      </c>
      <c r="P2">
        <v>2</v>
      </c>
      <c r="Q2" s="2">
        <f t="shared" ref="Q2:Q46" si="0">H2/I2</f>
        <v>0.66666666666666663</v>
      </c>
      <c r="R2" s="2">
        <f t="shared" ref="R2:R46" si="1">J2/K2</f>
        <v>0.5</v>
      </c>
      <c r="S2" s="6" t="s">
        <v>45</v>
      </c>
      <c r="T2">
        <v>5</v>
      </c>
      <c r="U2">
        <v>7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43.812800000000003</v>
      </c>
      <c r="X2" s="4">
        <f t="shared" ref="X2:X46" si="3">B2+(C2*1.2)+(D2*1.5)+(E2*3)+(F2*3)-G2</f>
        <v>6.5</v>
      </c>
      <c r="Y2" s="4">
        <f t="shared" ref="Y2:Y46" si="4">B2+0.4*H2-0.7*I2-0.4*(M2-L2)+0.7*N2+0.3*(C2-N2)+F2+D2*0.7+0.7*E2-0.4*O2-G2</f>
        <v>4.4000000000000004</v>
      </c>
      <c r="Z2">
        <v>0</v>
      </c>
    </row>
    <row r="3" spans="1:26" x14ac:dyDescent="0.3">
      <c r="A3" s="1" t="str">
        <f>'Jeremy Lin'!A3</f>
        <v>vs SPA</v>
      </c>
      <c r="B3">
        <v>3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2</v>
      </c>
      <c r="J3">
        <v>1</v>
      </c>
      <c r="K3">
        <v>2</v>
      </c>
      <c r="L3">
        <v>0</v>
      </c>
      <c r="M3">
        <v>0</v>
      </c>
      <c r="N3">
        <v>0</v>
      </c>
      <c r="O3">
        <v>1</v>
      </c>
      <c r="P3">
        <v>2</v>
      </c>
      <c r="Q3" s="2">
        <f t="shared" si="0"/>
        <v>0.5</v>
      </c>
      <c r="R3" s="2">
        <f t="shared" si="1"/>
        <v>0.5</v>
      </c>
      <c r="S3" s="6" t="s">
        <v>45</v>
      </c>
      <c r="T3">
        <v>5</v>
      </c>
      <c r="U3">
        <v>5</v>
      </c>
      <c r="V3">
        <v>0</v>
      </c>
      <c r="W3" s="3">
        <f t="shared" si="2"/>
        <v>23.195999999999998</v>
      </c>
      <c r="X3" s="4">
        <f t="shared" si="3"/>
        <v>4.5</v>
      </c>
      <c r="Y3" s="4">
        <f t="shared" si="4"/>
        <v>2.3000000000000003</v>
      </c>
      <c r="Z3">
        <v>0</v>
      </c>
    </row>
    <row r="4" spans="1:26" x14ac:dyDescent="0.3">
      <c r="A4" s="1" t="str">
        <f>'Jeremy Lin'!A4</f>
        <v>@ FRA</v>
      </c>
      <c r="B4">
        <v>3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3</v>
      </c>
      <c r="J4">
        <v>1</v>
      </c>
      <c r="K4">
        <v>3</v>
      </c>
      <c r="L4">
        <v>0</v>
      </c>
      <c r="M4">
        <v>0</v>
      </c>
      <c r="N4">
        <v>0</v>
      </c>
      <c r="O4">
        <v>0</v>
      </c>
      <c r="P4">
        <v>-2</v>
      </c>
      <c r="Q4" s="2">
        <f t="shared" si="0"/>
        <v>0.33333333333333331</v>
      </c>
      <c r="R4" s="2">
        <f t="shared" si="1"/>
        <v>0.33333333333333331</v>
      </c>
      <c r="S4" s="6" t="s">
        <v>45</v>
      </c>
      <c r="T4">
        <v>6</v>
      </c>
      <c r="U4">
        <v>3</v>
      </c>
      <c r="V4">
        <v>0</v>
      </c>
      <c r="W4" s="3">
        <f t="shared" si="2"/>
        <v>12.332333333333333</v>
      </c>
      <c r="X4" s="4">
        <f t="shared" si="3"/>
        <v>4.2</v>
      </c>
      <c r="Y4" s="4">
        <f t="shared" si="4"/>
        <v>1.6000000000000003</v>
      </c>
      <c r="Z4">
        <v>0</v>
      </c>
    </row>
    <row r="5" spans="1:26" x14ac:dyDescent="0.3">
      <c r="A5" s="1" t="str">
        <f>'Jeremy Lin'!A5</f>
        <v>vs 6TH</v>
      </c>
      <c r="B5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3</v>
      </c>
      <c r="J5">
        <v>2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 s="2">
        <f t="shared" si="0"/>
        <v>0.66666666666666663</v>
      </c>
      <c r="R5" s="2">
        <f t="shared" si="1"/>
        <v>1</v>
      </c>
      <c r="S5" s="6" t="s">
        <v>45</v>
      </c>
      <c r="T5">
        <v>6</v>
      </c>
      <c r="U5">
        <v>6</v>
      </c>
      <c r="V5">
        <v>0</v>
      </c>
      <c r="W5" s="3">
        <f t="shared" si="2"/>
        <v>39.357333333333337</v>
      </c>
      <c r="X5" s="4">
        <f t="shared" si="3"/>
        <v>6</v>
      </c>
      <c r="Y5" s="4">
        <f t="shared" si="4"/>
        <v>4.7</v>
      </c>
      <c r="Z5">
        <v>0</v>
      </c>
    </row>
    <row r="6" spans="1:26" x14ac:dyDescent="0.3">
      <c r="A6" s="1" t="str">
        <f>'Jeremy Lin'!A6</f>
        <v>@ INJ</v>
      </c>
      <c r="B6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4</v>
      </c>
      <c r="I6">
        <v>4</v>
      </c>
      <c r="J6">
        <v>2</v>
      </c>
      <c r="K6">
        <v>2</v>
      </c>
      <c r="L6">
        <v>0</v>
      </c>
      <c r="M6">
        <v>0</v>
      </c>
      <c r="N6">
        <v>0</v>
      </c>
      <c r="O6">
        <v>1</v>
      </c>
      <c r="P6">
        <v>3</v>
      </c>
      <c r="Q6" s="2">
        <f t="shared" si="0"/>
        <v>1</v>
      </c>
      <c r="R6" s="2">
        <f t="shared" si="1"/>
        <v>1</v>
      </c>
      <c r="S6" s="6" t="s">
        <v>45</v>
      </c>
      <c r="T6">
        <v>5</v>
      </c>
      <c r="U6">
        <v>10</v>
      </c>
      <c r="V6">
        <v>0</v>
      </c>
      <c r="W6" s="3">
        <f t="shared" si="2"/>
        <v>85.996000000000009</v>
      </c>
      <c r="X6" s="4">
        <f t="shared" si="3"/>
        <v>10</v>
      </c>
      <c r="Y6" s="4">
        <f t="shared" si="4"/>
        <v>8.4</v>
      </c>
      <c r="Z6">
        <v>0</v>
      </c>
    </row>
    <row r="7" spans="1:26" x14ac:dyDescent="0.3">
      <c r="A7" s="1" t="str">
        <f>'Jeremy Lin'!A7</f>
        <v>vs CAN</v>
      </c>
      <c r="B7">
        <v>10</v>
      </c>
      <c r="C7">
        <v>1</v>
      </c>
      <c r="D7">
        <v>0</v>
      </c>
      <c r="E7">
        <v>0</v>
      </c>
      <c r="F7">
        <v>0</v>
      </c>
      <c r="G7">
        <v>0</v>
      </c>
      <c r="H7">
        <v>3</v>
      </c>
      <c r="I7">
        <v>4</v>
      </c>
      <c r="J7">
        <v>2</v>
      </c>
      <c r="K7">
        <v>3</v>
      </c>
      <c r="L7">
        <v>2</v>
      </c>
      <c r="M7">
        <v>2</v>
      </c>
      <c r="N7">
        <v>0</v>
      </c>
      <c r="O7">
        <v>0</v>
      </c>
      <c r="P7">
        <v>1</v>
      </c>
      <c r="Q7" s="2">
        <f t="shared" si="0"/>
        <v>0.75</v>
      </c>
      <c r="R7" s="2">
        <f t="shared" si="1"/>
        <v>0.66666666666666663</v>
      </c>
      <c r="S7" s="2">
        <f t="shared" ref="S7:S46" si="5">L7/M7</f>
        <v>1</v>
      </c>
      <c r="T7">
        <v>8</v>
      </c>
      <c r="U7">
        <v>10</v>
      </c>
      <c r="V7">
        <v>0</v>
      </c>
      <c r="W7" s="3">
        <f t="shared" si="2"/>
        <v>53.806375000000003</v>
      </c>
      <c r="X7" s="4">
        <f t="shared" si="3"/>
        <v>11.2</v>
      </c>
      <c r="Y7" s="4">
        <f t="shared" si="4"/>
        <v>8.6999999999999993</v>
      </c>
      <c r="Z7">
        <v>0</v>
      </c>
    </row>
    <row r="8" spans="1:26" x14ac:dyDescent="0.3">
      <c r="A8" s="1" t="str">
        <f>'Jeremy Lin'!A8</f>
        <v>@ EUR</v>
      </c>
      <c r="B8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3</v>
      </c>
      <c r="I8">
        <v>4</v>
      </c>
      <c r="J8">
        <v>2</v>
      </c>
      <c r="K8">
        <v>2</v>
      </c>
      <c r="L8">
        <v>0</v>
      </c>
      <c r="M8">
        <v>0</v>
      </c>
      <c r="N8">
        <v>0</v>
      </c>
      <c r="O8">
        <v>1</v>
      </c>
      <c r="P8">
        <v>1</v>
      </c>
      <c r="Q8" s="2">
        <f t="shared" si="0"/>
        <v>0.75</v>
      </c>
      <c r="R8" s="2">
        <f t="shared" si="1"/>
        <v>1</v>
      </c>
      <c r="S8" s="6" t="s">
        <v>45</v>
      </c>
      <c r="T8">
        <v>6</v>
      </c>
      <c r="U8">
        <v>8</v>
      </c>
      <c r="V8">
        <v>0</v>
      </c>
      <c r="W8" s="3">
        <f t="shared" si="2"/>
        <v>50.81333333333334</v>
      </c>
      <c r="X8" s="4">
        <f t="shared" si="3"/>
        <v>8</v>
      </c>
      <c r="Y8" s="4">
        <f t="shared" si="4"/>
        <v>5.9999999999999991</v>
      </c>
      <c r="Z8">
        <v>0</v>
      </c>
    </row>
    <row r="9" spans="1:26" x14ac:dyDescent="0.3">
      <c r="A9" s="1" t="str">
        <f>'Jeremy Lin'!A9</f>
        <v>vs DNK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2</v>
      </c>
      <c r="I9">
        <v>2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>
        <v>-4</v>
      </c>
      <c r="Q9" s="2">
        <f t="shared" si="0"/>
        <v>1</v>
      </c>
      <c r="R9" s="2">
        <f t="shared" si="1"/>
        <v>1</v>
      </c>
      <c r="S9" s="6" t="s">
        <v>45</v>
      </c>
      <c r="T9">
        <v>5</v>
      </c>
      <c r="U9">
        <v>5</v>
      </c>
      <c r="V9">
        <v>0</v>
      </c>
      <c r="W9" s="3">
        <f t="shared" si="2"/>
        <v>41.2806</v>
      </c>
      <c r="X9" s="4">
        <f t="shared" si="3"/>
        <v>5</v>
      </c>
      <c r="Y9" s="4">
        <f t="shared" si="4"/>
        <v>4</v>
      </c>
      <c r="Z9">
        <v>0</v>
      </c>
    </row>
    <row r="10" spans="1:26" x14ac:dyDescent="0.3">
      <c r="A10" s="1" t="str">
        <f>'Jeremy Lin'!A10</f>
        <v>vs RKS</v>
      </c>
      <c r="B10">
        <v>2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-10</v>
      </c>
      <c r="Q10" s="2">
        <f t="shared" si="0"/>
        <v>1</v>
      </c>
      <c r="R10" s="6" t="s">
        <v>45</v>
      </c>
      <c r="S10" s="6" t="s">
        <v>45</v>
      </c>
      <c r="T10">
        <v>7</v>
      </c>
      <c r="U10">
        <v>2</v>
      </c>
      <c r="V10">
        <v>0</v>
      </c>
      <c r="W10" s="3">
        <f t="shared" si="2"/>
        <v>11.92042857142857</v>
      </c>
      <c r="X10" s="4">
        <f t="shared" si="3"/>
        <v>3.2</v>
      </c>
      <c r="Y10" s="4">
        <f t="shared" si="4"/>
        <v>1.6</v>
      </c>
      <c r="Z10">
        <v>0</v>
      </c>
    </row>
    <row r="11" spans="1:26" x14ac:dyDescent="0.3">
      <c r="A11" s="1" t="str">
        <f>'Jeremy Lin'!A11</f>
        <v>@ IMP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-1</v>
      </c>
      <c r="Q11" s="2">
        <f t="shared" si="0"/>
        <v>0</v>
      </c>
      <c r="R11" s="2">
        <f t="shared" si="1"/>
        <v>0</v>
      </c>
      <c r="S11" s="6" t="s">
        <v>45</v>
      </c>
      <c r="T11">
        <v>6</v>
      </c>
      <c r="U11">
        <v>0</v>
      </c>
      <c r="V11">
        <v>0</v>
      </c>
      <c r="W11" s="3">
        <f t="shared" si="2"/>
        <v>-6.5316666666666663</v>
      </c>
      <c r="X11" s="4">
        <f t="shared" si="3"/>
        <v>0</v>
      </c>
      <c r="Y11" s="4">
        <f t="shared" si="4"/>
        <v>-0.7</v>
      </c>
      <c r="Z11">
        <v>0</v>
      </c>
    </row>
    <row r="12" spans="1:26" x14ac:dyDescent="0.3">
      <c r="A12" s="1" t="str">
        <f>'Jeremy Lin'!A12</f>
        <v>vs AFR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</v>
      </c>
      <c r="J12">
        <v>0</v>
      </c>
      <c r="K12">
        <v>2</v>
      </c>
      <c r="L12">
        <v>0</v>
      </c>
      <c r="M12">
        <v>0</v>
      </c>
      <c r="N12">
        <v>0</v>
      </c>
      <c r="O12">
        <v>2</v>
      </c>
      <c r="P12">
        <v>-12</v>
      </c>
      <c r="Q12" s="2">
        <f t="shared" si="0"/>
        <v>0</v>
      </c>
      <c r="R12" s="2">
        <f t="shared" si="1"/>
        <v>0</v>
      </c>
      <c r="S12" s="6" t="s">
        <v>45</v>
      </c>
      <c r="T12">
        <v>3</v>
      </c>
      <c r="U12">
        <v>0</v>
      </c>
      <c r="V12">
        <v>0</v>
      </c>
      <c r="W12" s="3">
        <f t="shared" si="2"/>
        <v>-50.639333333333333</v>
      </c>
      <c r="X12" s="4">
        <f t="shared" si="3"/>
        <v>0</v>
      </c>
      <c r="Y12" s="4">
        <f t="shared" si="4"/>
        <v>-2.8999999999999995</v>
      </c>
      <c r="Z12">
        <v>0</v>
      </c>
    </row>
    <row r="13" spans="1:26" x14ac:dyDescent="0.3">
      <c r="A13" s="1" t="str">
        <f>'Jeremy Lin'!A13</f>
        <v>@ 3PT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4</v>
      </c>
      <c r="J13">
        <v>1</v>
      </c>
      <c r="K13">
        <v>3</v>
      </c>
      <c r="L13">
        <v>0</v>
      </c>
      <c r="M13">
        <v>0</v>
      </c>
      <c r="N13">
        <v>0</v>
      </c>
      <c r="O13">
        <v>0</v>
      </c>
      <c r="P13">
        <v>-1</v>
      </c>
      <c r="Q13" s="2">
        <f t="shared" si="0"/>
        <v>0.25</v>
      </c>
      <c r="R13" s="2">
        <f t="shared" si="1"/>
        <v>0.33333333333333331</v>
      </c>
      <c r="S13" s="6" t="s">
        <v>45</v>
      </c>
      <c r="T13">
        <v>5</v>
      </c>
      <c r="U13">
        <v>3</v>
      </c>
      <c r="V13">
        <v>0</v>
      </c>
      <c r="W13" s="3">
        <f t="shared" si="2"/>
        <v>4.0194000000000019</v>
      </c>
      <c r="X13" s="4">
        <f t="shared" si="3"/>
        <v>3</v>
      </c>
      <c r="Y13" s="4">
        <f t="shared" si="4"/>
        <v>0.60000000000000009</v>
      </c>
      <c r="Z13">
        <v>0</v>
      </c>
    </row>
    <row r="14" spans="1:26" x14ac:dyDescent="0.3">
      <c r="A14" s="1" t="str">
        <f>'Jeremy Lin'!A14</f>
        <v>vs OLD</v>
      </c>
      <c r="B14">
        <v>2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-1</v>
      </c>
      <c r="Q14" s="2">
        <f t="shared" si="0"/>
        <v>0.33333333333333331</v>
      </c>
      <c r="R14" s="2">
        <f t="shared" si="1"/>
        <v>0</v>
      </c>
      <c r="S14" s="6" t="s">
        <v>45</v>
      </c>
      <c r="T14">
        <v>7</v>
      </c>
      <c r="U14">
        <v>5</v>
      </c>
      <c r="V14">
        <v>0</v>
      </c>
      <c r="W14" s="3">
        <f t="shared" si="2"/>
        <v>8.1305714285714252</v>
      </c>
      <c r="X14" s="4">
        <f t="shared" si="3"/>
        <v>6.7</v>
      </c>
      <c r="Y14" s="4">
        <f t="shared" si="4"/>
        <v>1.3000000000000003</v>
      </c>
      <c r="Z14">
        <v>0</v>
      </c>
    </row>
    <row r="15" spans="1:26" x14ac:dyDescent="0.3">
      <c r="A15" s="1" t="str">
        <f>'Jeremy Lin'!A15</f>
        <v>@ DEF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-7</v>
      </c>
      <c r="Q15" s="2">
        <f t="shared" si="0"/>
        <v>0.5</v>
      </c>
      <c r="R15" s="2">
        <f t="shared" si="1"/>
        <v>0</v>
      </c>
      <c r="S15" s="6" t="s">
        <v>45</v>
      </c>
      <c r="T15">
        <v>5</v>
      </c>
      <c r="U15">
        <v>2</v>
      </c>
      <c r="V15">
        <v>0</v>
      </c>
      <c r="W15" s="3">
        <f t="shared" si="2"/>
        <v>9.3439999999999994</v>
      </c>
      <c r="X15" s="4">
        <f t="shared" si="3"/>
        <v>2</v>
      </c>
      <c r="Y15" s="4">
        <f t="shared" si="4"/>
        <v>1</v>
      </c>
      <c r="Z15">
        <v>0</v>
      </c>
    </row>
    <row r="16" spans="1:26" x14ac:dyDescent="0.3">
      <c r="A16" s="1" t="str">
        <f>'Jeremy Lin'!A16</f>
        <v>vs USA</v>
      </c>
      <c r="B16">
        <v>0</v>
      </c>
      <c r="C16">
        <v>1</v>
      </c>
      <c r="D16">
        <v>2</v>
      </c>
      <c r="E16">
        <v>0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0</v>
      </c>
      <c r="M16">
        <v>0</v>
      </c>
      <c r="N16">
        <v>0</v>
      </c>
      <c r="O16">
        <v>1</v>
      </c>
      <c r="P16">
        <v>-6</v>
      </c>
      <c r="Q16" s="2">
        <f t="shared" si="0"/>
        <v>0</v>
      </c>
      <c r="R16" s="2">
        <f t="shared" si="1"/>
        <v>0</v>
      </c>
      <c r="S16" s="6" t="s">
        <v>45</v>
      </c>
      <c r="T16">
        <v>9</v>
      </c>
      <c r="U16">
        <v>5</v>
      </c>
      <c r="V16">
        <v>0</v>
      </c>
      <c r="W16" s="3">
        <f t="shared" si="2"/>
        <v>-5.631444444444444</v>
      </c>
      <c r="X16" s="4">
        <f t="shared" si="3"/>
        <v>4.2</v>
      </c>
      <c r="Y16" s="4">
        <f t="shared" si="4"/>
        <v>-0.79999999999999971</v>
      </c>
      <c r="Z16">
        <v>0</v>
      </c>
    </row>
    <row r="17" spans="1:26" x14ac:dyDescent="0.3">
      <c r="A17" s="1" t="str">
        <f>'Jeremy Lin'!A17</f>
        <v>vs OCE</v>
      </c>
      <c r="B17">
        <v>5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J17">
        <v>1</v>
      </c>
      <c r="K17">
        <v>2</v>
      </c>
      <c r="L17">
        <v>0</v>
      </c>
      <c r="M17">
        <v>0</v>
      </c>
      <c r="N17">
        <v>0</v>
      </c>
      <c r="O17">
        <v>0</v>
      </c>
      <c r="P17">
        <v>-4</v>
      </c>
      <c r="Q17" s="2">
        <f t="shared" si="0"/>
        <v>0.5</v>
      </c>
      <c r="R17" s="2">
        <f t="shared" si="1"/>
        <v>0.5</v>
      </c>
      <c r="S17" s="6" t="s">
        <v>45</v>
      </c>
      <c r="T17">
        <v>5</v>
      </c>
      <c r="U17">
        <v>8</v>
      </c>
      <c r="V17">
        <v>0</v>
      </c>
      <c r="W17" s="3">
        <f t="shared" si="2"/>
        <v>29.572199999999999</v>
      </c>
      <c r="X17" s="4">
        <f t="shared" si="3"/>
        <v>7.7</v>
      </c>
      <c r="Y17" s="4">
        <f t="shared" si="4"/>
        <v>5</v>
      </c>
      <c r="Z17">
        <v>0</v>
      </c>
    </row>
    <row r="18" spans="1:26" x14ac:dyDescent="0.3">
      <c r="A18" s="1" t="str">
        <f>'Jeremy Lin'!A18</f>
        <v>vs SPA</v>
      </c>
      <c r="B18">
        <v>8</v>
      </c>
      <c r="C18">
        <v>2</v>
      </c>
      <c r="D18">
        <v>1</v>
      </c>
      <c r="E18">
        <v>0</v>
      </c>
      <c r="F18">
        <v>0</v>
      </c>
      <c r="G18">
        <v>0</v>
      </c>
      <c r="H18">
        <v>3</v>
      </c>
      <c r="I18">
        <v>3</v>
      </c>
      <c r="J18">
        <v>2</v>
      </c>
      <c r="K18">
        <v>2</v>
      </c>
      <c r="L18">
        <v>0</v>
      </c>
      <c r="M18">
        <v>0</v>
      </c>
      <c r="N18">
        <v>0</v>
      </c>
      <c r="O18">
        <v>0</v>
      </c>
      <c r="P18">
        <v>8</v>
      </c>
      <c r="Q18" s="2">
        <f t="shared" si="0"/>
        <v>1</v>
      </c>
      <c r="R18" s="2">
        <f t="shared" si="1"/>
        <v>1</v>
      </c>
      <c r="S18" s="6" t="s">
        <v>45</v>
      </c>
      <c r="T18">
        <v>5</v>
      </c>
      <c r="U18">
        <v>10</v>
      </c>
      <c r="V18">
        <v>0</v>
      </c>
      <c r="W18" s="3">
        <f t="shared" si="2"/>
        <v>85.067000000000007</v>
      </c>
      <c r="X18" s="4">
        <f t="shared" si="3"/>
        <v>11.9</v>
      </c>
      <c r="Y18" s="4">
        <f t="shared" si="4"/>
        <v>8.3999999999999986</v>
      </c>
      <c r="Z18">
        <v>0</v>
      </c>
    </row>
    <row r="19" spans="1:26" x14ac:dyDescent="0.3">
      <c r="A19" s="1">
        <f>'Jeremy Lin'!A19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'Jeremy Lin'!A20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'Jeremy Lin'!A21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'Jeremy Lin'!A22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'Jeremy Lin'!A23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'Jeremy Lin'!A24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'Jeremy Lin'!A25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'Jeremy Lin'!A26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'Jeremy Lin'!A27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'Jeremy Lin'!A28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'Jeremy Lin'!A29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'Jeremy Lin'!A30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'Jeremy Lin'!A31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'Jeremy Lin'!A32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'Jeremy Lin'!A33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'Jeremy Lin'!A34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'Jeremy Lin'!A35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'Jeremy Lin'!A36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'Jeremy Lin'!A37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'Jeremy Lin'!A38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'Jeremy Lin'!A39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'Jeremy Lin'!A40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'Jeremy Lin'!A41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'Jeremy Lin'!A42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'Jeremy Lin'!A43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'Jeremy Lin'!A44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'Jeremy Lin'!A45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'Jeremy Lin'!A46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4.2352941176470589</v>
      </c>
      <c r="C47" s="4">
        <f t="shared" ref="C47:P47" si="6">AVERAGE(C2:C46)</f>
        <v>0.47058823529411764</v>
      </c>
      <c r="D47" s="4">
        <f t="shared" si="6"/>
        <v>0.41176470588235292</v>
      </c>
      <c r="E47" s="4">
        <f t="shared" si="6"/>
        <v>0</v>
      </c>
      <c r="F47" s="4">
        <f t="shared" si="6"/>
        <v>5.8823529411764705E-2</v>
      </c>
      <c r="G47" s="4">
        <f t="shared" si="6"/>
        <v>5.8823529411764705E-2</v>
      </c>
      <c r="H47" s="4">
        <f t="shared" si="6"/>
        <v>1.5294117647058822</v>
      </c>
      <c r="I47" s="4">
        <f t="shared" si="6"/>
        <v>2.7647058823529411</v>
      </c>
      <c r="J47" s="4">
        <f t="shared" si="6"/>
        <v>0.94117647058823528</v>
      </c>
      <c r="K47" s="4">
        <f t="shared" si="6"/>
        <v>1.8235294117647058</v>
      </c>
      <c r="L47" s="4">
        <f t="shared" si="6"/>
        <v>0.11764705882352941</v>
      </c>
      <c r="M47" s="4">
        <f t="shared" si="6"/>
        <v>0.11764705882352941</v>
      </c>
      <c r="N47" s="4">
        <f t="shared" si="6"/>
        <v>0</v>
      </c>
      <c r="O47" s="4">
        <f t="shared" si="6"/>
        <v>0.47058823529411764</v>
      </c>
      <c r="P47" s="4">
        <f t="shared" si="6"/>
        <v>-1.8235294117647058</v>
      </c>
      <c r="Q47" s="2">
        <f>SUM(H2:H46)/SUM(I2:I46)</f>
        <v>0.55319148936170215</v>
      </c>
      <c r="R47" s="2">
        <f>SUM(J2:J46)/SUM(K2:K46)</f>
        <v>0.5161290322580645</v>
      </c>
      <c r="S47" s="2">
        <f>SUM(L2:L46)/SUM(M2:M46)</f>
        <v>1</v>
      </c>
      <c r="T47" s="4">
        <f t="shared" ref="T47:V47" si="7">AVERAGE(T2:T46)</f>
        <v>5.7647058823529411</v>
      </c>
      <c r="U47" s="4">
        <f t="shared" si="7"/>
        <v>5.2352941176470589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26.076275510204084</v>
      </c>
      <c r="X47" s="4">
        <f t="shared" ref="X47" si="8">B47+(C47*1.2)+(D47*1.5)+(E47*3)+(F47*3)-G47</f>
        <v>5.5352941176470596</v>
      </c>
      <c r="Y47" s="4">
        <f t="shared" ref="Y47" si="9">B47+0.4*H47-0.7*I47-0.4*(M47-L47)+0.7*N47+0.3*(C47-N47)+F47+D47*0.7+0.7*E47-0.4*O47-G47</f>
        <v>3.1529411764705886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72</v>
      </c>
      <c r="C49">
        <f t="shared" ref="C49:P49" si="10">SUM(C2:C46)</f>
        <v>8</v>
      </c>
      <c r="D49">
        <f t="shared" si="10"/>
        <v>7</v>
      </c>
      <c r="E49">
        <f t="shared" si="10"/>
        <v>0</v>
      </c>
      <c r="F49">
        <f t="shared" si="10"/>
        <v>1</v>
      </c>
      <c r="G49">
        <f t="shared" si="10"/>
        <v>1</v>
      </c>
      <c r="H49">
        <f t="shared" si="10"/>
        <v>26</v>
      </c>
      <c r="I49">
        <f t="shared" si="10"/>
        <v>47</v>
      </c>
      <c r="J49">
        <f t="shared" si="10"/>
        <v>16</v>
      </c>
      <c r="K49">
        <f t="shared" si="10"/>
        <v>31</v>
      </c>
      <c r="L49">
        <f t="shared" si="10"/>
        <v>2</v>
      </c>
      <c r="M49">
        <f t="shared" si="10"/>
        <v>2</v>
      </c>
      <c r="N49">
        <f t="shared" si="10"/>
        <v>0</v>
      </c>
      <c r="O49">
        <f t="shared" si="10"/>
        <v>8</v>
      </c>
      <c r="P49">
        <f t="shared" si="10"/>
        <v>-31</v>
      </c>
      <c r="T49">
        <f>SUM(T2:T46)</f>
        <v>98</v>
      </c>
      <c r="U49">
        <f>SUM(U2:U46)</f>
        <v>89</v>
      </c>
      <c r="V49">
        <f>SUM(V2:V46)</f>
        <v>0</v>
      </c>
      <c r="X49" s="4">
        <f>SUM(X2:X46)</f>
        <v>94.100000000000009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abSelected="1" topLeftCell="E1" workbookViewId="0">
      <selection activeCell="B18" sqref="B18:AA18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'Jeremy Lin'!A2</f>
        <v>@ OCE</v>
      </c>
      <c r="B2">
        <v>103</v>
      </c>
      <c r="C2">
        <v>42</v>
      </c>
      <c r="D2">
        <v>69</v>
      </c>
      <c r="E2">
        <v>9</v>
      </c>
      <c r="F2">
        <v>21</v>
      </c>
      <c r="G2">
        <v>10</v>
      </c>
      <c r="H2">
        <v>13</v>
      </c>
      <c r="I2">
        <v>5</v>
      </c>
      <c r="J2">
        <v>2</v>
      </c>
      <c r="K2">
        <v>46</v>
      </c>
      <c r="L2">
        <v>2</v>
      </c>
      <c r="M2">
        <v>35</v>
      </c>
      <c r="N2">
        <v>23</v>
      </c>
      <c r="O2">
        <v>3</v>
      </c>
      <c r="P2">
        <v>32</v>
      </c>
      <c r="Q2">
        <f t="shared" ref="Q2:Q46" si="0">O2+P2</f>
        <v>35</v>
      </c>
      <c r="R2">
        <v>1</v>
      </c>
      <c r="S2">
        <v>5</v>
      </c>
      <c r="T2">
        <v>8</v>
      </c>
      <c r="U2">
        <v>2</v>
      </c>
      <c r="V2">
        <v>10</v>
      </c>
      <c r="W2" s="5">
        <v>0.93333333333333324</v>
      </c>
      <c r="X2" s="2">
        <f t="shared" ref="X2:X46" si="1">C2/D2</f>
        <v>0.60869565217391308</v>
      </c>
      <c r="Y2" s="2">
        <f t="shared" ref="Y2:Y46" si="2" xml:space="preserve"> E2/F2</f>
        <v>0.42857142857142855</v>
      </c>
      <c r="Z2" s="2">
        <f t="shared" ref="Z2:Z46" si="3">G2/H2</f>
        <v>0.76923076923076927</v>
      </c>
      <c r="AA2" s="4">
        <f t="shared" ref="AA2:AA46" si="4">0.96*((D2)+(T2)+0.44*(H2)-(O2))</f>
        <v>76.531199999999998</v>
      </c>
    </row>
    <row r="3" spans="1:27" x14ac:dyDescent="0.3">
      <c r="A3" s="1" t="str">
        <f>'Jeremy Lin'!A3</f>
        <v>vs SPA</v>
      </c>
      <c r="B3">
        <v>113</v>
      </c>
      <c r="C3">
        <v>47</v>
      </c>
      <c r="D3">
        <v>83</v>
      </c>
      <c r="E3">
        <v>12</v>
      </c>
      <c r="F3">
        <v>26</v>
      </c>
      <c r="G3">
        <v>7</v>
      </c>
      <c r="H3">
        <v>7</v>
      </c>
      <c r="I3">
        <v>12</v>
      </c>
      <c r="J3">
        <v>9</v>
      </c>
      <c r="K3">
        <v>50</v>
      </c>
      <c r="L3">
        <v>10</v>
      </c>
      <c r="M3">
        <v>15</v>
      </c>
      <c r="N3">
        <v>29</v>
      </c>
      <c r="O3">
        <v>9</v>
      </c>
      <c r="P3">
        <v>23</v>
      </c>
      <c r="Q3">
        <f>O3+P3</f>
        <v>32</v>
      </c>
      <c r="R3">
        <v>6</v>
      </c>
      <c r="S3">
        <v>3</v>
      </c>
      <c r="T3">
        <v>6</v>
      </c>
      <c r="U3">
        <v>17</v>
      </c>
      <c r="V3">
        <v>13</v>
      </c>
      <c r="W3" s="5">
        <v>0.93297453703703714</v>
      </c>
      <c r="X3" s="2">
        <f t="shared" si="1"/>
        <v>0.5662650602409639</v>
      </c>
      <c r="Y3" s="2">
        <f t="shared" si="2"/>
        <v>0.46153846153846156</v>
      </c>
      <c r="Z3" s="2">
        <f t="shared" si="3"/>
        <v>1</v>
      </c>
      <c r="AA3" s="4">
        <f t="shared" si="4"/>
        <v>79.756799999999998</v>
      </c>
    </row>
    <row r="4" spans="1:27" x14ac:dyDescent="0.3">
      <c r="A4" s="1" t="str">
        <f>'Jeremy Lin'!A4</f>
        <v>@ FRA</v>
      </c>
      <c r="B4">
        <v>110</v>
      </c>
      <c r="C4">
        <v>43</v>
      </c>
      <c r="D4">
        <v>87</v>
      </c>
      <c r="E4">
        <v>16</v>
      </c>
      <c r="F4">
        <v>40</v>
      </c>
      <c r="G4">
        <v>8</v>
      </c>
      <c r="H4">
        <v>8</v>
      </c>
      <c r="I4">
        <v>8</v>
      </c>
      <c r="J4">
        <v>2</v>
      </c>
      <c r="K4">
        <v>32</v>
      </c>
      <c r="L4">
        <v>11</v>
      </c>
      <c r="M4">
        <v>20</v>
      </c>
      <c r="N4">
        <v>25</v>
      </c>
      <c r="O4">
        <v>5</v>
      </c>
      <c r="P4">
        <v>36</v>
      </c>
      <c r="Q4">
        <f t="shared" si="0"/>
        <v>41</v>
      </c>
      <c r="R4">
        <v>2</v>
      </c>
      <c r="S4">
        <v>4</v>
      </c>
      <c r="T4">
        <v>9</v>
      </c>
      <c r="U4">
        <v>8</v>
      </c>
      <c r="V4">
        <v>23</v>
      </c>
      <c r="W4" s="5">
        <v>0.93421296296296286</v>
      </c>
      <c r="X4" s="2">
        <f t="shared" si="1"/>
        <v>0.4942528735632184</v>
      </c>
      <c r="Y4" s="2">
        <f t="shared" si="2"/>
        <v>0.4</v>
      </c>
      <c r="Z4" s="2">
        <f t="shared" si="3"/>
        <v>1</v>
      </c>
      <c r="AA4" s="4">
        <f t="shared" si="4"/>
        <v>90.739199999999997</v>
      </c>
    </row>
    <row r="5" spans="1:27" x14ac:dyDescent="0.3">
      <c r="A5" s="1" t="str">
        <f>'Jeremy Lin'!A5</f>
        <v>vs 6TH</v>
      </c>
      <c r="B5">
        <v>117</v>
      </c>
      <c r="C5">
        <v>48</v>
      </c>
      <c r="D5">
        <v>81</v>
      </c>
      <c r="E5">
        <v>14</v>
      </c>
      <c r="F5">
        <v>28</v>
      </c>
      <c r="G5">
        <v>7</v>
      </c>
      <c r="H5">
        <v>8</v>
      </c>
      <c r="I5">
        <v>6</v>
      </c>
      <c r="J5">
        <v>8</v>
      </c>
      <c r="K5">
        <v>44</v>
      </c>
      <c r="L5">
        <v>12</v>
      </c>
      <c r="M5">
        <v>30</v>
      </c>
      <c r="N5">
        <v>24</v>
      </c>
      <c r="O5">
        <v>8</v>
      </c>
      <c r="P5">
        <v>27</v>
      </c>
      <c r="Q5">
        <f t="shared" si="0"/>
        <v>35</v>
      </c>
      <c r="R5">
        <v>11</v>
      </c>
      <c r="S5">
        <v>14</v>
      </c>
      <c r="T5">
        <v>10</v>
      </c>
      <c r="U5">
        <v>18</v>
      </c>
      <c r="V5">
        <v>9</v>
      </c>
      <c r="W5" s="5">
        <v>0.93320601851851848</v>
      </c>
      <c r="X5" s="2">
        <f t="shared" si="1"/>
        <v>0.59259259259259256</v>
      </c>
      <c r="Y5" s="2">
        <f t="shared" si="2"/>
        <v>0.5</v>
      </c>
      <c r="Z5" s="2">
        <f t="shared" si="3"/>
        <v>0.875</v>
      </c>
      <c r="AA5" s="4">
        <f t="shared" si="4"/>
        <v>83.05919999999999</v>
      </c>
    </row>
    <row r="6" spans="1:27" x14ac:dyDescent="0.3">
      <c r="A6" s="1" t="str">
        <f>'Jeremy Lin'!A6</f>
        <v>@ INJ</v>
      </c>
      <c r="B6">
        <v>106</v>
      </c>
      <c r="C6">
        <v>41</v>
      </c>
      <c r="D6">
        <v>79</v>
      </c>
      <c r="E6">
        <v>16</v>
      </c>
      <c r="F6">
        <v>40</v>
      </c>
      <c r="G6">
        <v>8</v>
      </c>
      <c r="H6">
        <v>11</v>
      </c>
      <c r="I6">
        <v>6</v>
      </c>
      <c r="J6">
        <v>4</v>
      </c>
      <c r="K6">
        <v>40</v>
      </c>
      <c r="L6">
        <v>11</v>
      </c>
      <c r="M6">
        <v>31</v>
      </c>
      <c r="N6">
        <v>24</v>
      </c>
      <c r="O6">
        <v>5</v>
      </c>
      <c r="P6">
        <v>25</v>
      </c>
      <c r="Q6">
        <f t="shared" si="0"/>
        <v>30</v>
      </c>
      <c r="R6">
        <v>2</v>
      </c>
      <c r="S6">
        <v>4</v>
      </c>
      <c r="T6">
        <v>11</v>
      </c>
      <c r="U6">
        <v>9</v>
      </c>
      <c r="V6">
        <v>10</v>
      </c>
      <c r="W6" s="5">
        <v>0.93459490740740747</v>
      </c>
      <c r="X6" s="2">
        <f t="shared" si="1"/>
        <v>0.51898734177215189</v>
      </c>
      <c r="Y6" s="2">
        <f t="shared" si="2"/>
        <v>0.4</v>
      </c>
      <c r="Z6" s="2">
        <f t="shared" si="3"/>
        <v>0.72727272727272729</v>
      </c>
      <c r="AA6" s="4">
        <f t="shared" si="4"/>
        <v>86.246399999999994</v>
      </c>
    </row>
    <row r="7" spans="1:27" x14ac:dyDescent="0.3">
      <c r="A7" s="1" t="str">
        <f>'Jeremy Lin'!A7</f>
        <v>vs CAN</v>
      </c>
      <c r="B7">
        <v>110</v>
      </c>
      <c r="C7">
        <v>42</v>
      </c>
      <c r="D7">
        <v>73</v>
      </c>
      <c r="E7">
        <v>16</v>
      </c>
      <c r="F7">
        <v>32</v>
      </c>
      <c r="G7">
        <v>10</v>
      </c>
      <c r="H7">
        <v>12</v>
      </c>
      <c r="I7">
        <v>6</v>
      </c>
      <c r="J7">
        <v>8</v>
      </c>
      <c r="K7">
        <v>40</v>
      </c>
      <c r="L7">
        <v>6</v>
      </c>
      <c r="M7">
        <v>29</v>
      </c>
      <c r="N7">
        <v>29</v>
      </c>
      <c r="O7">
        <v>6</v>
      </c>
      <c r="P7">
        <v>32</v>
      </c>
      <c r="Q7">
        <f t="shared" si="0"/>
        <v>38</v>
      </c>
      <c r="R7">
        <v>5</v>
      </c>
      <c r="S7">
        <v>4</v>
      </c>
      <c r="T7">
        <v>11</v>
      </c>
      <c r="U7">
        <v>8</v>
      </c>
      <c r="V7">
        <v>8</v>
      </c>
      <c r="W7" s="5">
        <v>0.93300925925925926</v>
      </c>
      <c r="X7" s="2">
        <f t="shared" si="1"/>
        <v>0.57534246575342463</v>
      </c>
      <c r="Y7" s="2">
        <f t="shared" si="2"/>
        <v>0.5</v>
      </c>
      <c r="Z7" s="2">
        <f t="shared" si="3"/>
        <v>0.83333333333333337</v>
      </c>
      <c r="AA7" s="4">
        <f t="shared" si="4"/>
        <v>79.948799999999991</v>
      </c>
    </row>
    <row r="8" spans="1:27" x14ac:dyDescent="0.3">
      <c r="A8" s="1" t="str">
        <f>'Jeremy Lin'!A8</f>
        <v>@ EUR</v>
      </c>
      <c r="B8">
        <v>98</v>
      </c>
      <c r="C8">
        <v>41</v>
      </c>
      <c r="D8">
        <v>78</v>
      </c>
      <c r="E8">
        <v>12</v>
      </c>
      <c r="F8">
        <v>31</v>
      </c>
      <c r="G8">
        <v>4</v>
      </c>
      <c r="H8">
        <v>7</v>
      </c>
      <c r="I8">
        <v>7</v>
      </c>
      <c r="J8">
        <v>2</v>
      </c>
      <c r="K8">
        <v>38</v>
      </c>
      <c r="L8">
        <v>3</v>
      </c>
      <c r="M8">
        <v>22</v>
      </c>
      <c r="N8">
        <v>26</v>
      </c>
      <c r="O8">
        <v>2</v>
      </c>
      <c r="P8">
        <v>26</v>
      </c>
      <c r="Q8">
        <f t="shared" si="0"/>
        <v>28</v>
      </c>
      <c r="R8">
        <v>5</v>
      </c>
      <c r="S8">
        <v>1</v>
      </c>
      <c r="T8">
        <v>6</v>
      </c>
      <c r="U8">
        <v>10</v>
      </c>
      <c r="V8">
        <v>6</v>
      </c>
      <c r="W8" s="5">
        <v>0.93417824074074074</v>
      </c>
      <c r="X8" s="2">
        <f t="shared" si="1"/>
        <v>0.52564102564102566</v>
      </c>
      <c r="Y8" s="2">
        <f t="shared" si="2"/>
        <v>0.38709677419354838</v>
      </c>
      <c r="Z8" s="2">
        <f t="shared" si="3"/>
        <v>0.5714285714285714</v>
      </c>
      <c r="AA8" s="4">
        <f t="shared" si="4"/>
        <v>81.6768</v>
      </c>
    </row>
    <row r="9" spans="1:27" x14ac:dyDescent="0.3">
      <c r="A9" s="1" t="str">
        <f>'Jeremy Lin'!A9</f>
        <v>vs DNK</v>
      </c>
      <c r="B9">
        <v>126</v>
      </c>
      <c r="C9">
        <v>48</v>
      </c>
      <c r="D9">
        <v>80</v>
      </c>
      <c r="E9">
        <v>17</v>
      </c>
      <c r="F9">
        <v>37</v>
      </c>
      <c r="G9">
        <v>13</v>
      </c>
      <c r="H9">
        <v>15</v>
      </c>
      <c r="I9">
        <v>8</v>
      </c>
      <c r="J9">
        <v>2</v>
      </c>
      <c r="K9">
        <v>42</v>
      </c>
      <c r="L9">
        <v>7</v>
      </c>
      <c r="M9">
        <v>26</v>
      </c>
      <c r="N9">
        <v>30</v>
      </c>
      <c r="O9">
        <v>9</v>
      </c>
      <c r="P9">
        <v>24</v>
      </c>
      <c r="Q9">
        <f t="shared" si="0"/>
        <v>33</v>
      </c>
      <c r="R9">
        <v>5</v>
      </c>
      <c r="S9">
        <v>1</v>
      </c>
      <c r="T9">
        <v>10</v>
      </c>
      <c r="U9">
        <v>12</v>
      </c>
      <c r="V9">
        <v>12</v>
      </c>
      <c r="W9" s="5">
        <v>0.93398148148148152</v>
      </c>
      <c r="X9" s="2">
        <f t="shared" si="1"/>
        <v>0.6</v>
      </c>
      <c r="Y9" s="2">
        <f t="shared" si="2"/>
        <v>0.45945945945945948</v>
      </c>
      <c r="Z9" s="2">
        <f t="shared" si="3"/>
        <v>0.8666666666666667</v>
      </c>
      <c r="AA9" s="4">
        <f t="shared" si="4"/>
        <v>84.095999999999989</v>
      </c>
    </row>
    <row r="10" spans="1:27" x14ac:dyDescent="0.3">
      <c r="A10" s="1" t="str">
        <f>'Jeremy Lin'!A10</f>
        <v>vs RKS</v>
      </c>
      <c r="B10">
        <v>92</v>
      </c>
      <c r="C10">
        <v>38</v>
      </c>
      <c r="D10">
        <v>82</v>
      </c>
      <c r="E10">
        <v>10</v>
      </c>
      <c r="F10">
        <v>29</v>
      </c>
      <c r="G10">
        <v>6</v>
      </c>
      <c r="H10">
        <v>9</v>
      </c>
      <c r="I10">
        <v>7</v>
      </c>
      <c r="J10">
        <v>12</v>
      </c>
      <c r="K10">
        <v>40</v>
      </c>
      <c r="L10">
        <v>4</v>
      </c>
      <c r="M10">
        <v>16</v>
      </c>
      <c r="N10">
        <v>21</v>
      </c>
      <c r="O10">
        <v>4</v>
      </c>
      <c r="P10">
        <v>23</v>
      </c>
      <c r="Q10">
        <f t="shared" si="0"/>
        <v>27</v>
      </c>
      <c r="R10">
        <v>5</v>
      </c>
      <c r="S10">
        <v>4</v>
      </c>
      <c r="T10">
        <v>9</v>
      </c>
      <c r="U10">
        <v>16</v>
      </c>
      <c r="V10">
        <v>10</v>
      </c>
      <c r="W10" s="5">
        <v>0.93362268518518521</v>
      </c>
      <c r="X10" s="2">
        <f t="shared" si="1"/>
        <v>0.46341463414634149</v>
      </c>
      <c r="Y10" s="2">
        <f t="shared" si="2"/>
        <v>0.34482758620689657</v>
      </c>
      <c r="Z10" s="2">
        <f t="shared" si="3"/>
        <v>0.66666666666666663</v>
      </c>
      <c r="AA10" s="4">
        <f t="shared" si="4"/>
        <v>87.321599999999989</v>
      </c>
    </row>
    <row r="11" spans="1:27" x14ac:dyDescent="0.3">
      <c r="A11" s="1" t="str">
        <f>'Jeremy Lin'!A11</f>
        <v>@ IMP</v>
      </c>
      <c r="B11">
        <v>107</v>
      </c>
      <c r="C11">
        <v>43</v>
      </c>
      <c r="D11">
        <v>80</v>
      </c>
      <c r="E11">
        <v>15</v>
      </c>
      <c r="F11">
        <v>32</v>
      </c>
      <c r="G11">
        <v>6</v>
      </c>
      <c r="H11">
        <v>10</v>
      </c>
      <c r="I11">
        <v>5</v>
      </c>
      <c r="J11">
        <v>9</v>
      </c>
      <c r="K11">
        <v>32</v>
      </c>
      <c r="L11">
        <v>7</v>
      </c>
      <c r="M11">
        <v>21</v>
      </c>
      <c r="N11">
        <v>30</v>
      </c>
      <c r="O11">
        <v>6</v>
      </c>
      <c r="P11">
        <v>22</v>
      </c>
      <c r="Q11">
        <f t="shared" si="0"/>
        <v>28</v>
      </c>
      <c r="R11">
        <v>6</v>
      </c>
      <c r="S11">
        <v>2</v>
      </c>
      <c r="T11">
        <v>6</v>
      </c>
      <c r="U11">
        <v>11</v>
      </c>
      <c r="V11">
        <v>8</v>
      </c>
      <c r="W11" s="5">
        <v>0.93398148148148152</v>
      </c>
      <c r="X11" s="2">
        <f t="shared" si="1"/>
        <v>0.53749999999999998</v>
      </c>
      <c r="Y11" s="2">
        <f t="shared" si="2"/>
        <v>0.46875</v>
      </c>
      <c r="Z11" s="2">
        <f t="shared" si="3"/>
        <v>0.6</v>
      </c>
      <c r="AA11" s="4">
        <f t="shared" si="4"/>
        <v>81.024000000000001</v>
      </c>
    </row>
    <row r="12" spans="1:27" x14ac:dyDescent="0.3">
      <c r="A12" s="1" t="str">
        <f>'Jeremy Lin'!A12</f>
        <v>vs AFR</v>
      </c>
      <c r="B12">
        <v>102</v>
      </c>
      <c r="C12">
        <v>37</v>
      </c>
      <c r="D12">
        <v>76</v>
      </c>
      <c r="E12">
        <v>15</v>
      </c>
      <c r="F12">
        <v>37</v>
      </c>
      <c r="G12">
        <v>13</v>
      </c>
      <c r="H12">
        <v>14</v>
      </c>
      <c r="I12">
        <v>8</v>
      </c>
      <c r="J12">
        <v>15</v>
      </c>
      <c r="K12">
        <v>38</v>
      </c>
      <c r="L12">
        <v>10</v>
      </c>
      <c r="M12">
        <v>22</v>
      </c>
      <c r="N12">
        <v>19</v>
      </c>
      <c r="O12">
        <v>8</v>
      </c>
      <c r="P12">
        <v>27</v>
      </c>
      <c r="Q12">
        <f t="shared" si="0"/>
        <v>35</v>
      </c>
      <c r="R12">
        <v>5</v>
      </c>
      <c r="S12">
        <v>3</v>
      </c>
      <c r="T12">
        <v>9</v>
      </c>
      <c r="U12">
        <v>14</v>
      </c>
      <c r="V12">
        <v>10</v>
      </c>
      <c r="W12" s="5">
        <v>0.93457175925925917</v>
      </c>
      <c r="X12" s="2">
        <f t="shared" si="1"/>
        <v>0.48684210526315791</v>
      </c>
      <c r="Y12" s="2">
        <f t="shared" si="2"/>
        <v>0.40540540540540543</v>
      </c>
      <c r="Z12" s="2">
        <f t="shared" si="3"/>
        <v>0.9285714285714286</v>
      </c>
      <c r="AA12" s="4">
        <f t="shared" si="4"/>
        <v>79.83359999999999</v>
      </c>
    </row>
    <row r="13" spans="1:27" x14ac:dyDescent="0.3">
      <c r="A13" s="1" t="str">
        <f>'Jeremy Lin'!A13</f>
        <v>@ 3PT</v>
      </c>
      <c r="B13">
        <v>98</v>
      </c>
      <c r="C13">
        <v>37</v>
      </c>
      <c r="D13">
        <v>82</v>
      </c>
      <c r="E13">
        <v>10</v>
      </c>
      <c r="F13">
        <v>31</v>
      </c>
      <c r="G13">
        <v>14</v>
      </c>
      <c r="H13">
        <v>15</v>
      </c>
      <c r="I13">
        <v>2</v>
      </c>
      <c r="J13">
        <v>6</v>
      </c>
      <c r="K13">
        <v>30</v>
      </c>
      <c r="L13">
        <v>4</v>
      </c>
      <c r="M13">
        <v>21</v>
      </c>
      <c r="N13">
        <v>19</v>
      </c>
      <c r="O13">
        <v>10</v>
      </c>
      <c r="P13">
        <v>34</v>
      </c>
      <c r="Q13">
        <f t="shared" si="0"/>
        <v>44</v>
      </c>
      <c r="R13">
        <v>3</v>
      </c>
      <c r="S13">
        <v>3</v>
      </c>
      <c r="T13">
        <v>6</v>
      </c>
      <c r="U13">
        <v>4</v>
      </c>
      <c r="V13">
        <v>7</v>
      </c>
      <c r="W13" s="5">
        <v>0.93456018518518524</v>
      </c>
      <c r="X13" s="2">
        <f t="shared" si="1"/>
        <v>0.45121951219512196</v>
      </c>
      <c r="Y13" s="2">
        <f t="shared" si="2"/>
        <v>0.32258064516129031</v>
      </c>
      <c r="Z13" s="2">
        <f t="shared" si="3"/>
        <v>0.93333333333333335</v>
      </c>
      <c r="AA13" s="4">
        <f t="shared" si="4"/>
        <v>81.215999999999994</v>
      </c>
    </row>
    <row r="14" spans="1:27" x14ac:dyDescent="0.3">
      <c r="A14" s="1" t="str">
        <f>'Jeremy Lin'!A14</f>
        <v>vs OLD</v>
      </c>
      <c r="B14">
        <v>98</v>
      </c>
      <c r="C14">
        <v>40</v>
      </c>
      <c r="D14">
        <v>88</v>
      </c>
      <c r="E14">
        <v>15</v>
      </c>
      <c r="F14">
        <v>40</v>
      </c>
      <c r="G14">
        <v>3</v>
      </c>
      <c r="H14">
        <v>6</v>
      </c>
      <c r="I14">
        <v>3</v>
      </c>
      <c r="J14">
        <v>6</v>
      </c>
      <c r="K14">
        <v>34</v>
      </c>
      <c r="L14">
        <v>6</v>
      </c>
      <c r="M14">
        <v>40</v>
      </c>
      <c r="N14">
        <v>22</v>
      </c>
      <c r="O14">
        <v>7</v>
      </c>
      <c r="P14">
        <v>35</v>
      </c>
      <c r="Q14">
        <f t="shared" si="0"/>
        <v>42</v>
      </c>
      <c r="R14">
        <v>8</v>
      </c>
      <c r="S14">
        <v>9</v>
      </c>
      <c r="T14">
        <v>7</v>
      </c>
      <c r="U14">
        <v>15</v>
      </c>
      <c r="V14">
        <v>17</v>
      </c>
      <c r="W14" s="5">
        <v>0.9347685185185185</v>
      </c>
      <c r="X14" s="2">
        <f t="shared" si="1"/>
        <v>0.45454545454545453</v>
      </c>
      <c r="Y14" s="2">
        <f t="shared" si="2"/>
        <v>0.375</v>
      </c>
      <c r="Z14" s="2">
        <f t="shared" si="3"/>
        <v>0.5</v>
      </c>
      <c r="AA14" s="4">
        <f t="shared" si="4"/>
        <v>87.014399999999995</v>
      </c>
    </row>
    <row r="15" spans="1:27" x14ac:dyDescent="0.3">
      <c r="A15" s="1" t="str">
        <f>'Jeremy Lin'!A15</f>
        <v>@ DEF</v>
      </c>
      <c r="B15">
        <v>99</v>
      </c>
      <c r="C15">
        <v>39</v>
      </c>
      <c r="D15">
        <v>82</v>
      </c>
      <c r="E15">
        <v>13</v>
      </c>
      <c r="F15">
        <v>40</v>
      </c>
      <c r="G15">
        <v>8</v>
      </c>
      <c r="H15">
        <v>9</v>
      </c>
      <c r="I15">
        <v>5</v>
      </c>
      <c r="J15">
        <v>7</v>
      </c>
      <c r="K15">
        <v>36</v>
      </c>
      <c r="L15">
        <v>6</v>
      </c>
      <c r="M15">
        <v>24</v>
      </c>
      <c r="N15">
        <v>23</v>
      </c>
      <c r="O15">
        <v>3</v>
      </c>
      <c r="P15">
        <v>26</v>
      </c>
      <c r="Q15">
        <f t="shared" si="0"/>
        <v>29</v>
      </c>
      <c r="R15">
        <v>9</v>
      </c>
      <c r="S15">
        <v>5</v>
      </c>
      <c r="T15">
        <v>7</v>
      </c>
      <c r="U15">
        <v>18</v>
      </c>
      <c r="V15">
        <v>13</v>
      </c>
      <c r="W15" s="5">
        <v>0.93384259259259261</v>
      </c>
      <c r="X15" s="2">
        <f t="shared" si="1"/>
        <v>0.47560975609756095</v>
      </c>
      <c r="Y15" s="2">
        <f t="shared" si="2"/>
        <v>0.32500000000000001</v>
      </c>
      <c r="Z15" s="2">
        <f t="shared" si="3"/>
        <v>0.88888888888888884</v>
      </c>
      <c r="AA15" s="4">
        <f t="shared" si="4"/>
        <v>86.361599999999996</v>
      </c>
    </row>
    <row r="16" spans="1:27" x14ac:dyDescent="0.3">
      <c r="A16" s="1" t="str">
        <f>'Jeremy Lin'!A16</f>
        <v>vs USA</v>
      </c>
      <c r="B16">
        <v>115</v>
      </c>
      <c r="C16">
        <v>44</v>
      </c>
      <c r="D16">
        <v>78</v>
      </c>
      <c r="E16">
        <v>14</v>
      </c>
      <c r="F16">
        <v>34</v>
      </c>
      <c r="G16">
        <v>13</v>
      </c>
      <c r="H16">
        <v>13</v>
      </c>
      <c r="I16">
        <v>10</v>
      </c>
      <c r="J16">
        <v>12</v>
      </c>
      <c r="K16">
        <v>42</v>
      </c>
      <c r="L16">
        <v>6</v>
      </c>
      <c r="M16">
        <v>31</v>
      </c>
      <c r="N16">
        <v>28</v>
      </c>
      <c r="O16">
        <v>8</v>
      </c>
      <c r="P16">
        <v>25</v>
      </c>
      <c r="Q16">
        <f t="shared" si="0"/>
        <v>33</v>
      </c>
      <c r="R16">
        <v>9</v>
      </c>
      <c r="S16">
        <v>4</v>
      </c>
      <c r="T16">
        <v>6</v>
      </c>
      <c r="U16">
        <v>16</v>
      </c>
      <c r="V16">
        <v>10</v>
      </c>
      <c r="W16" s="5">
        <v>0.9330208333333333</v>
      </c>
      <c r="X16" s="2">
        <f t="shared" si="1"/>
        <v>0.5641025641025641</v>
      </c>
      <c r="Y16" s="2">
        <f t="shared" si="2"/>
        <v>0.41176470588235292</v>
      </c>
      <c r="Z16" s="2">
        <f t="shared" si="3"/>
        <v>1</v>
      </c>
      <c r="AA16" s="4">
        <f t="shared" si="4"/>
        <v>78.4512</v>
      </c>
    </row>
    <row r="17" spans="1:27" x14ac:dyDescent="0.3">
      <c r="A17" s="1" t="str">
        <f>'Jeremy Lin'!A17</f>
        <v>vs OCE</v>
      </c>
      <c r="B17">
        <v>131</v>
      </c>
      <c r="C17">
        <v>52</v>
      </c>
      <c r="D17">
        <v>99</v>
      </c>
      <c r="E17">
        <v>18</v>
      </c>
      <c r="F17">
        <v>43</v>
      </c>
      <c r="G17">
        <v>9</v>
      </c>
      <c r="H17">
        <v>11</v>
      </c>
      <c r="I17">
        <v>7</v>
      </c>
      <c r="J17">
        <v>10</v>
      </c>
      <c r="K17">
        <v>44</v>
      </c>
      <c r="L17">
        <v>19</v>
      </c>
      <c r="M17">
        <v>27</v>
      </c>
      <c r="N17">
        <v>31</v>
      </c>
      <c r="O17">
        <v>12</v>
      </c>
      <c r="P17">
        <v>34</v>
      </c>
      <c r="Q17">
        <f t="shared" si="0"/>
        <v>46</v>
      </c>
      <c r="R17">
        <v>7</v>
      </c>
      <c r="S17">
        <v>7</v>
      </c>
      <c r="T17">
        <v>16</v>
      </c>
      <c r="U17">
        <v>17</v>
      </c>
      <c r="V17">
        <v>14</v>
      </c>
      <c r="W17" s="5">
        <v>0.93699074074074074</v>
      </c>
      <c r="X17" s="2">
        <f t="shared" si="1"/>
        <v>0.5252525252525253</v>
      </c>
      <c r="Y17" s="2">
        <f t="shared" si="2"/>
        <v>0.41860465116279072</v>
      </c>
      <c r="Z17" s="2">
        <f t="shared" si="3"/>
        <v>0.81818181818181823</v>
      </c>
      <c r="AA17" s="4">
        <f t="shared" si="4"/>
        <v>103.5264</v>
      </c>
    </row>
    <row r="18" spans="1:27" x14ac:dyDescent="0.3">
      <c r="A18" s="1" t="str">
        <f>'Jeremy Lin'!A18</f>
        <v>vs SPA</v>
      </c>
      <c r="B18">
        <v>126</v>
      </c>
      <c r="C18">
        <v>49</v>
      </c>
      <c r="D18">
        <v>86</v>
      </c>
      <c r="E18">
        <v>18</v>
      </c>
      <c r="F18">
        <v>39</v>
      </c>
      <c r="G18">
        <v>10</v>
      </c>
      <c r="H18">
        <v>13</v>
      </c>
      <c r="I18">
        <v>7</v>
      </c>
      <c r="J18">
        <v>8</v>
      </c>
      <c r="K18">
        <v>46</v>
      </c>
      <c r="L18">
        <v>2</v>
      </c>
      <c r="M18">
        <v>30</v>
      </c>
      <c r="N18">
        <v>39</v>
      </c>
      <c r="O18">
        <v>2</v>
      </c>
      <c r="P18">
        <v>34</v>
      </c>
      <c r="Q18">
        <f t="shared" si="0"/>
        <v>36</v>
      </c>
      <c r="R18">
        <v>2</v>
      </c>
      <c r="S18">
        <v>8</v>
      </c>
      <c r="T18">
        <v>16</v>
      </c>
      <c r="U18">
        <v>21</v>
      </c>
      <c r="V18">
        <v>17</v>
      </c>
      <c r="W18" s="5">
        <v>0.93357638888888894</v>
      </c>
      <c r="X18" s="2">
        <f t="shared" si="1"/>
        <v>0.56976744186046513</v>
      </c>
      <c r="Y18" s="2">
        <f t="shared" si="2"/>
        <v>0.46153846153846156</v>
      </c>
      <c r="Z18" s="2">
        <f t="shared" si="3"/>
        <v>0.76923076923076927</v>
      </c>
      <c r="AA18" s="4">
        <f t="shared" si="4"/>
        <v>101.49119999999999</v>
      </c>
    </row>
    <row r="19" spans="1:27" x14ac:dyDescent="0.3">
      <c r="A19" s="1">
        <f>'Jeremy Lin'!A19</f>
        <v>0</v>
      </c>
      <c r="Q19">
        <f t="shared" si="0"/>
        <v>0</v>
      </c>
      <c r="W19" s="5"/>
      <c r="X19" s="2" t="e">
        <f t="shared" si="1"/>
        <v>#DIV/0!</v>
      </c>
      <c r="Y19" s="2" t="e">
        <f t="shared" si="2"/>
        <v>#DIV/0!</v>
      </c>
      <c r="Z19" s="2" t="e">
        <f t="shared" si="3"/>
        <v>#DIV/0!</v>
      </c>
      <c r="AA19" s="4">
        <f t="shared" si="4"/>
        <v>0</v>
      </c>
    </row>
    <row r="20" spans="1:27" x14ac:dyDescent="0.3">
      <c r="A20" s="1">
        <f>'Jeremy Lin'!A20</f>
        <v>0</v>
      </c>
      <c r="Q20">
        <f t="shared" si="0"/>
        <v>0</v>
      </c>
      <c r="W20" s="5"/>
      <c r="X20" s="2" t="e">
        <f t="shared" si="1"/>
        <v>#DIV/0!</v>
      </c>
      <c r="Y20" s="2" t="e">
        <f t="shared" si="2"/>
        <v>#DIV/0!</v>
      </c>
      <c r="Z20" s="2" t="e">
        <f t="shared" si="3"/>
        <v>#DIV/0!</v>
      </c>
      <c r="AA20" s="4">
        <f t="shared" si="4"/>
        <v>0</v>
      </c>
    </row>
    <row r="21" spans="1:27" x14ac:dyDescent="0.3">
      <c r="A21" s="1">
        <f>'Jeremy Lin'!A21</f>
        <v>0</v>
      </c>
      <c r="Q21">
        <f t="shared" si="0"/>
        <v>0</v>
      </c>
      <c r="W21" s="5"/>
      <c r="X21" s="2" t="e">
        <f t="shared" si="1"/>
        <v>#DIV/0!</v>
      </c>
      <c r="Y21" s="2" t="e">
        <f t="shared" si="2"/>
        <v>#DIV/0!</v>
      </c>
      <c r="Z21" s="2" t="e">
        <f t="shared" si="3"/>
        <v>#DIV/0!</v>
      </c>
      <c r="AA21" s="4">
        <f t="shared" si="4"/>
        <v>0</v>
      </c>
    </row>
    <row r="22" spans="1:27" x14ac:dyDescent="0.3">
      <c r="A22" s="1">
        <f>'Jeremy Lin'!A22</f>
        <v>0</v>
      </c>
      <c r="Q22">
        <f t="shared" si="0"/>
        <v>0</v>
      </c>
      <c r="W22" s="5"/>
      <c r="X22" s="2" t="e">
        <f t="shared" si="1"/>
        <v>#DIV/0!</v>
      </c>
      <c r="Y22" s="2" t="e">
        <f t="shared" si="2"/>
        <v>#DIV/0!</v>
      </c>
      <c r="Z22" s="2" t="e">
        <f t="shared" si="3"/>
        <v>#DIV/0!</v>
      </c>
      <c r="AA22" s="4">
        <f t="shared" si="4"/>
        <v>0</v>
      </c>
    </row>
    <row r="23" spans="1:27" x14ac:dyDescent="0.3">
      <c r="A23" s="1">
        <f>'Jeremy Lin'!A23</f>
        <v>0</v>
      </c>
      <c r="Q23">
        <f t="shared" si="0"/>
        <v>0</v>
      </c>
      <c r="W23" s="5"/>
      <c r="X23" s="2" t="e">
        <f t="shared" si="1"/>
        <v>#DIV/0!</v>
      </c>
      <c r="Y23" s="2" t="e">
        <f t="shared" si="2"/>
        <v>#DIV/0!</v>
      </c>
      <c r="Z23" s="2" t="e">
        <f t="shared" si="3"/>
        <v>#DIV/0!</v>
      </c>
      <c r="AA23" s="4">
        <f t="shared" si="4"/>
        <v>0</v>
      </c>
    </row>
    <row r="24" spans="1:27" x14ac:dyDescent="0.3">
      <c r="A24" s="1">
        <f>'Jeremy Lin'!A24</f>
        <v>0</v>
      </c>
      <c r="Q24">
        <f t="shared" si="0"/>
        <v>0</v>
      </c>
      <c r="W24" s="5"/>
      <c r="X24" s="2" t="e">
        <f t="shared" si="1"/>
        <v>#DIV/0!</v>
      </c>
      <c r="Y24" s="2" t="e">
        <f t="shared" si="2"/>
        <v>#DIV/0!</v>
      </c>
      <c r="Z24" s="2" t="e">
        <f t="shared" si="3"/>
        <v>#DIV/0!</v>
      </c>
      <c r="AA24" s="4">
        <f t="shared" si="4"/>
        <v>0</v>
      </c>
    </row>
    <row r="25" spans="1:27" x14ac:dyDescent="0.3">
      <c r="A25" s="1">
        <f>'Jeremy Lin'!A25</f>
        <v>0</v>
      </c>
      <c r="Q25">
        <f t="shared" si="0"/>
        <v>0</v>
      </c>
      <c r="W25" s="5"/>
      <c r="X25" s="2" t="e">
        <f t="shared" si="1"/>
        <v>#DIV/0!</v>
      </c>
      <c r="Y25" s="2" t="e">
        <f t="shared" si="2"/>
        <v>#DIV/0!</v>
      </c>
      <c r="Z25" s="2" t="e">
        <f t="shared" si="3"/>
        <v>#DIV/0!</v>
      </c>
      <c r="AA25" s="4">
        <f t="shared" si="4"/>
        <v>0</v>
      </c>
    </row>
    <row r="26" spans="1:27" x14ac:dyDescent="0.3">
      <c r="A26" s="1">
        <f>'Jeremy Lin'!A26</f>
        <v>0</v>
      </c>
      <c r="Q26">
        <f t="shared" si="0"/>
        <v>0</v>
      </c>
      <c r="W26" s="5"/>
      <c r="X26" s="2" t="e">
        <f t="shared" si="1"/>
        <v>#DIV/0!</v>
      </c>
      <c r="Y26" s="2" t="e">
        <f t="shared" si="2"/>
        <v>#DIV/0!</v>
      </c>
      <c r="Z26" s="2" t="e">
        <f t="shared" si="3"/>
        <v>#DIV/0!</v>
      </c>
      <c r="AA26" s="4">
        <f t="shared" si="4"/>
        <v>0</v>
      </c>
    </row>
    <row r="27" spans="1:27" x14ac:dyDescent="0.3">
      <c r="A27" s="1">
        <f>'Jeremy Lin'!A27</f>
        <v>0</v>
      </c>
      <c r="Q27">
        <f t="shared" si="0"/>
        <v>0</v>
      </c>
      <c r="W27" s="5"/>
      <c r="X27" s="2" t="e">
        <f t="shared" si="1"/>
        <v>#DIV/0!</v>
      </c>
      <c r="Y27" s="2" t="e">
        <f t="shared" si="2"/>
        <v>#DIV/0!</v>
      </c>
      <c r="Z27" s="2" t="e">
        <f t="shared" si="3"/>
        <v>#DIV/0!</v>
      </c>
      <c r="AA27" s="4">
        <f t="shared" si="4"/>
        <v>0</v>
      </c>
    </row>
    <row r="28" spans="1:27" x14ac:dyDescent="0.3">
      <c r="A28" s="1">
        <f>'Jeremy Lin'!A28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'Jeremy Lin'!A29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'Jeremy Lin'!A30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'Jeremy Lin'!A31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'Jeremy Lin'!A32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'Jeremy Lin'!A33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'Jeremy Lin'!A34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'Jeremy Lin'!A35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'Jeremy Lin'!A36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'Jeremy Lin'!A37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'Jeremy Lin'!A38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'Jeremy Lin'!A39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'Jeremy Lin'!A40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'Jeremy Lin'!A41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'Jeremy Lin'!A42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'Jeremy Lin'!A43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'Jeremy Lin'!A44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'Jeremy Lin'!A45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'Jeremy Lin'!A46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108.88235294117646</v>
      </c>
      <c r="C47" s="4">
        <f t="shared" ref="C47:I47" si="5">AVERAGE(C2:C46)</f>
        <v>43</v>
      </c>
      <c r="D47" s="4">
        <f t="shared" si="5"/>
        <v>81.352941176470594</v>
      </c>
      <c r="E47" s="4">
        <f t="shared" si="5"/>
        <v>14.117647058823529</v>
      </c>
      <c r="F47" s="4">
        <f t="shared" si="5"/>
        <v>34.117647058823529</v>
      </c>
      <c r="G47" s="4">
        <f t="shared" si="5"/>
        <v>8.764705882352942</v>
      </c>
      <c r="H47" s="4">
        <f t="shared" si="5"/>
        <v>10.647058823529411</v>
      </c>
      <c r="I47" s="4">
        <f t="shared" si="5"/>
        <v>6.5882352941176467</v>
      </c>
      <c r="J47" s="4">
        <f t="shared" ref="J47:W47" si="6">AVERAGE(J2:J46)</f>
        <v>7.1764705882352944</v>
      </c>
      <c r="K47" s="4">
        <f t="shared" si="6"/>
        <v>39.647058823529413</v>
      </c>
      <c r="L47" s="4">
        <f t="shared" si="6"/>
        <v>7.4117647058823533</v>
      </c>
      <c r="M47" s="4">
        <f t="shared" si="6"/>
        <v>25.882352941176471</v>
      </c>
      <c r="N47" s="4">
        <f t="shared" si="6"/>
        <v>26</v>
      </c>
      <c r="O47" s="4">
        <f t="shared" si="6"/>
        <v>6.2941176470588234</v>
      </c>
      <c r="P47" s="4">
        <f t="shared" si="6"/>
        <v>28.529411764705884</v>
      </c>
      <c r="Q47" s="4">
        <f t="shared" si="6"/>
        <v>13.155555555555555</v>
      </c>
      <c r="R47" s="4">
        <f t="shared" si="6"/>
        <v>5.3529411764705879</v>
      </c>
      <c r="S47" s="4">
        <f t="shared" si="6"/>
        <v>4.7647058823529411</v>
      </c>
      <c r="T47" s="4">
        <f t="shared" si="6"/>
        <v>9</v>
      </c>
      <c r="U47" s="4">
        <f t="shared" si="6"/>
        <v>12.705882352941176</v>
      </c>
      <c r="V47" s="4">
        <f t="shared" si="6"/>
        <v>11.588235294117647</v>
      </c>
      <c r="W47" s="5">
        <f t="shared" si="6"/>
        <v>0.93402505446623107</v>
      </c>
      <c r="X47" s="2">
        <f>SUM(C2:C46)/SUM(D2:D46)</f>
        <v>0.52856109906001447</v>
      </c>
      <c r="Y47" s="2">
        <f>SUM(E2:E46)/SUM(F2:F46)</f>
        <v>0.41379310344827586</v>
      </c>
      <c r="Z47" s="2">
        <f>SUM(G2:G46)/SUM(H2:H46)</f>
        <v>0.82320441988950277</v>
      </c>
      <c r="AA47" s="4">
        <f>AVERAGE(AA2:AA46)</f>
        <v>32.184319999999992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1851</v>
      </c>
      <c r="C49">
        <f t="shared" ref="C49:I49" si="7">SUM(C2:C46)</f>
        <v>731</v>
      </c>
      <c r="D49">
        <f t="shared" si="7"/>
        <v>1383</v>
      </c>
      <c r="E49">
        <f t="shared" si="7"/>
        <v>240</v>
      </c>
      <c r="F49">
        <f t="shared" si="7"/>
        <v>580</v>
      </c>
      <c r="G49">
        <f t="shared" si="7"/>
        <v>149</v>
      </c>
      <c r="H49">
        <f t="shared" si="7"/>
        <v>181</v>
      </c>
      <c r="I49">
        <f t="shared" si="7"/>
        <v>112</v>
      </c>
      <c r="J49">
        <f t="shared" ref="J49:V49" si="8">SUM(J2:J46)</f>
        <v>122</v>
      </c>
      <c r="K49">
        <f t="shared" si="8"/>
        <v>674</v>
      </c>
      <c r="L49">
        <f t="shared" si="8"/>
        <v>126</v>
      </c>
      <c r="M49">
        <f t="shared" si="8"/>
        <v>440</v>
      </c>
      <c r="N49">
        <f t="shared" si="8"/>
        <v>442</v>
      </c>
      <c r="O49">
        <f t="shared" si="8"/>
        <v>107</v>
      </c>
      <c r="P49">
        <f t="shared" si="8"/>
        <v>485</v>
      </c>
      <c r="Q49">
        <f t="shared" si="8"/>
        <v>592</v>
      </c>
      <c r="R49">
        <f t="shared" si="8"/>
        <v>91</v>
      </c>
      <c r="S49">
        <f t="shared" si="8"/>
        <v>81</v>
      </c>
      <c r="T49">
        <f t="shared" si="8"/>
        <v>153</v>
      </c>
      <c r="U49">
        <f t="shared" si="8"/>
        <v>216</v>
      </c>
      <c r="V49">
        <f t="shared" si="8"/>
        <v>197</v>
      </c>
      <c r="AA49" s="4">
        <f>SUM(AA2:AA46)</f>
        <v>1448.2943999999998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1.2780550694665396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127.80550694665396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1.3040949691900625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130.40949691900624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-29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opLeftCell="E1" workbookViewId="0">
      <selection activeCell="B18" sqref="B18:AA18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'Jeremy Lin'!A2</f>
        <v>@ OCE</v>
      </c>
      <c r="B2">
        <v>96</v>
      </c>
      <c r="C2">
        <v>37</v>
      </c>
      <c r="D2">
        <v>73</v>
      </c>
      <c r="E2">
        <v>10</v>
      </c>
      <c r="F2">
        <v>20</v>
      </c>
      <c r="G2">
        <v>12</v>
      </c>
      <c r="H2">
        <v>15</v>
      </c>
      <c r="I2">
        <v>2</v>
      </c>
      <c r="J2">
        <v>6</v>
      </c>
      <c r="K2">
        <v>28</v>
      </c>
      <c r="L2">
        <v>0</v>
      </c>
      <c r="M2">
        <v>33</v>
      </c>
      <c r="N2">
        <v>20</v>
      </c>
      <c r="O2">
        <v>2</v>
      </c>
      <c r="P2">
        <v>24</v>
      </c>
      <c r="Q2">
        <f t="shared" ref="Q2:Q46" si="0">O2+P2</f>
        <v>26</v>
      </c>
      <c r="R2">
        <v>4</v>
      </c>
      <c r="S2">
        <v>0</v>
      </c>
      <c r="T2">
        <v>5</v>
      </c>
      <c r="U2">
        <v>12</v>
      </c>
      <c r="V2">
        <v>13</v>
      </c>
      <c r="W2" s="5">
        <v>0.93332175925925931</v>
      </c>
      <c r="X2" s="2">
        <f t="shared" ref="X2:X46" si="1">C2/D2</f>
        <v>0.50684931506849318</v>
      </c>
      <c r="Y2" s="2">
        <f t="shared" ref="Y2:Y46" si="2" xml:space="preserve"> E2/F2</f>
        <v>0.5</v>
      </c>
      <c r="Z2" s="2">
        <f t="shared" ref="Z2:Z46" si="3">G2/H2</f>
        <v>0.8</v>
      </c>
      <c r="AA2" s="4">
        <f t="shared" ref="AA2:AA46" si="4">0.96*((D2)+(T2)+0.44*(H2)-(O2))</f>
        <v>79.295999999999992</v>
      </c>
    </row>
    <row r="3" spans="1:27" x14ac:dyDescent="0.3">
      <c r="A3" s="1" t="str">
        <f>'Jeremy Lin'!A3</f>
        <v>vs SPA</v>
      </c>
      <c r="B3">
        <v>112</v>
      </c>
      <c r="C3">
        <v>44</v>
      </c>
      <c r="D3">
        <v>80</v>
      </c>
      <c r="E3">
        <v>7</v>
      </c>
      <c r="F3">
        <v>21</v>
      </c>
      <c r="G3">
        <v>17</v>
      </c>
      <c r="H3">
        <v>18</v>
      </c>
      <c r="I3">
        <v>4</v>
      </c>
      <c r="J3">
        <v>4</v>
      </c>
      <c r="K3">
        <v>56</v>
      </c>
      <c r="L3">
        <v>17</v>
      </c>
      <c r="M3">
        <v>31</v>
      </c>
      <c r="N3">
        <v>26</v>
      </c>
      <c r="O3">
        <v>13</v>
      </c>
      <c r="P3">
        <v>26</v>
      </c>
      <c r="Q3">
        <f>O3+P3</f>
        <v>39</v>
      </c>
      <c r="R3">
        <v>2</v>
      </c>
      <c r="S3">
        <v>1</v>
      </c>
      <c r="T3">
        <v>8</v>
      </c>
      <c r="U3">
        <v>15</v>
      </c>
      <c r="V3">
        <v>6</v>
      </c>
      <c r="W3" s="5">
        <v>0.93368055555555562</v>
      </c>
      <c r="X3" s="2">
        <f t="shared" si="1"/>
        <v>0.55000000000000004</v>
      </c>
      <c r="Y3" s="2">
        <f t="shared" si="2"/>
        <v>0.33333333333333331</v>
      </c>
      <c r="Z3" s="2">
        <f t="shared" si="3"/>
        <v>0.94444444444444442</v>
      </c>
      <c r="AA3" s="4">
        <f t="shared" si="4"/>
        <v>79.603200000000001</v>
      </c>
    </row>
    <row r="4" spans="1:27" x14ac:dyDescent="0.3">
      <c r="A4" s="1" t="str">
        <f>'Jeremy Lin'!A4</f>
        <v>@ FRA</v>
      </c>
      <c r="B4">
        <v>113</v>
      </c>
      <c r="C4">
        <v>40</v>
      </c>
      <c r="D4">
        <v>82</v>
      </c>
      <c r="E4">
        <v>9</v>
      </c>
      <c r="F4">
        <v>24</v>
      </c>
      <c r="G4">
        <v>24</v>
      </c>
      <c r="H4">
        <v>30</v>
      </c>
      <c r="I4">
        <v>5</v>
      </c>
      <c r="J4">
        <v>8</v>
      </c>
      <c r="K4">
        <v>56</v>
      </c>
      <c r="L4">
        <v>12</v>
      </c>
      <c r="M4">
        <v>30</v>
      </c>
      <c r="N4">
        <v>16</v>
      </c>
      <c r="O4">
        <v>9</v>
      </c>
      <c r="P4">
        <v>35</v>
      </c>
      <c r="Q4">
        <f t="shared" si="0"/>
        <v>44</v>
      </c>
      <c r="R4">
        <v>7</v>
      </c>
      <c r="S4">
        <v>2</v>
      </c>
      <c r="T4">
        <v>7</v>
      </c>
      <c r="U4">
        <v>8</v>
      </c>
      <c r="V4">
        <v>8</v>
      </c>
      <c r="W4" s="5">
        <v>0.9359143518518519</v>
      </c>
      <c r="X4" s="2">
        <f t="shared" si="1"/>
        <v>0.48780487804878048</v>
      </c>
      <c r="Y4" s="2">
        <f t="shared" si="2"/>
        <v>0.375</v>
      </c>
      <c r="Z4" s="2">
        <f t="shared" si="3"/>
        <v>0.8</v>
      </c>
      <c r="AA4" s="4">
        <f t="shared" si="4"/>
        <v>89.471999999999994</v>
      </c>
    </row>
    <row r="5" spans="1:27" x14ac:dyDescent="0.3">
      <c r="A5" s="1" t="str">
        <f>'Jeremy Lin'!A5</f>
        <v>vs 6TH</v>
      </c>
      <c r="B5">
        <v>99</v>
      </c>
      <c r="C5">
        <v>39</v>
      </c>
      <c r="D5">
        <v>79</v>
      </c>
      <c r="E5">
        <v>8</v>
      </c>
      <c r="F5">
        <v>22</v>
      </c>
      <c r="G5">
        <v>13</v>
      </c>
      <c r="H5">
        <v>13</v>
      </c>
      <c r="I5">
        <v>5</v>
      </c>
      <c r="J5">
        <v>4</v>
      </c>
      <c r="K5">
        <v>48</v>
      </c>
      <c r="L5">
        <v>6</v>
      </c>
      <c r="M5">
        <v>23</v>
      </c>
      <c r="N5">
        <v>18</v>
      </c>
      <c r="O5">
        <v>10</v>
      </c>
      <c r="P5">
        <v>24</v>
      </c>
      <c r="Q5">
        <f t="shared" si="0"/>
        <v>34</v>
      </c>
      <c r="R5">
        <v>4</v>
      </c>
      <c r="S5">
        <v>1</v>
      </c>
      <c r="T5">
        <v>13</v>
      </c>
      <c r="U5">
        <v>19</v>
      </c>
      <c r="V5">
        <v>6</v>
      </c>
      <c r="W5" s="5">
        <v>0.93344907407407407</v>
      </c>
      <c r="X5" s="2">
        <f t="shared" si="1"/>
        <v>0.49367088607594939</v>
      </c>
      <c r="Y5" s="2">
        <f t="shared" si="2"/>
        <v>0.36363636363636365</v>
      </c>
      <c r="Z5" s="2">
        <f t="shared" si="3"/>
        <v>1</v>
      </c>
      <c r="AA5" s="4">
        <f t="shared" si="4"/>
        <v>84.211199999999991</v>
      </c>
    </row>
    <row r="6" spans="1:27" x14ac:dyDescent="0.3">
      <c r="A6" s="1" t="str">
        <f>'Jeremy Lin'!A6</f>
        <v>@ INJ</v>
      </c>
      <c r="B6">
        <v>122</v>
      </c>
      <c r="C6">
        <v>50</v>
      </c>
      <c r="D6">
        <v>85</v>
      </c>
      <c r="E6">
        <v>9</v>
      </c>
      <c r="F6">
        <v>24</v>
      </c>
      <c r="G6">
        <v>13</v>
      </c>
      <c r="H6">
        <v>13</v>
      </c>
      <c r="I6">
        <v>10</v>
      </c>
      <c r="J6">
        <v>18</v>
      </c>
      <c r="K6">
        <v>64</v>
      </c>
      <c r="L6">
        <v>7</v>
      </c>
      <c r="M6">
        <v>26</v>
      </c>
      <c r="N6">
        <v>33</v>
      </c>
      <c r="O6">
        <v>8</v>
      </c>
      <c r="P6">
        <v>33</v>
      </c>
      <c r="Q6">
        <f t="shared" si="0"/>
        <v>41</v>
      </c>
      <c r="R6">
        <v>5</v>
      </c>
      <c r="S6">
        <v>0</v>
      </c>
      <c r="T6">
        <v>6</v>
      </c>
      <c r="U6">
        <v>17</v>
      </c>
      <c r="V6">
        <v>11</v>
      </c>
      <c r="W6" s="5">
        <v>0.93206018518518519</v>
      </c>
      <c r="X6" s="2">
        <f t="shared" si="1"/>
        <v>0.58823529411764708</v>
      </c>
      <c r="Y6" s="2">
        <f t="shared" si="2"/>
        <v>0.375</v>
      </c>
      <c r="Z6" s="2">
        <f t="shared" si="3"/>
        <v>1</v>
      </c>
      <c r="AA6" s="4">
        <f t="shared" si="4"/>
        <v>85.171199999999999</v>
      </c>
    </row>
    <row r="7" spans="1:27" x14ac:dyDescent="0.3">
      <c r="A7" s="1" t="str">
        <f>'Jeremy Lin'!A7</f>
        <v>vs CAN</v>
      </c>
      <c r="B7">
        <v>93</v>
      </c>
      <c r="C7">
        <v>36</v>
      </c>
      <c r="D7">
        <v>72</v>
      </c>
      <c r="E7">
        <v>7</v>
      </c>
      <c r="F7">
        <v>20</v>
      </c>
      <c r="G7">
        <v>14</v>
      </c>
      <c r="H7">
        <v>14</v>
      </c>
      <c r="I7">
        <v>2</v>
      </c>
      <c r="J7">
        <v>12</v>
      </c>
      <c r="K7">
        <v>32</v>
      </c>
      <c r="L7">
        <v>2</v>
      </c>
      <c r="M7">
        <v>28</v>
      </c>
      <c r="N7">
        <v>15</v>
      </c>
      <c r="O7">
        <v>1</v>
      </c>
      <c r="P7">
        <v>25</v>
      </c>
      <c r="Q7">
        <f t="shared" si="0"/>
        <v>26</v>
      </c>
      <c r="R7">
        <v>9</v>
      </c>
      <c r="S7">
        <v>3</v>
      </c>
      <c r="T7">
        <v>6</v>
      </c>
      <c r="U7">
        <v>14</v>
      </c>
      <c r="V7">
        <v>9</v>
      </c>
      <c r="W7" s="5">
        <v>0.93364583333333329</v>
      </c>
      <c r="X7" s="2">
        <f t="shared" si="1"/>
        <v>0.5</v>
      </c>
      <c r="Y7" s="2">
        <f t="shared" si="2"/>
        <v>0.35</v>
      </c>
      <c r="Z7" s="2">
        <f t="shared" si="3"/>
        <v>1</v>
      </c>
      <c r="AA7" s="4">
        <f t="shared" si="4"/>
        <v>79.83359999999999</v>
      </c>
    </row>
    <row r="8" spans="1:27" x14ac:dyDescent="0.3">
      <c r="A8" s="1" t="str">
        <f>'Jeremy Lin'!A8</f>
        <v>@ EUR</v>
      </c>
      <c r="B8">
        <v>110</v>
      </c>
      <c r="C8">
        <v>44</v>
      </c>
      <c r="D8">
        <v>77</v>
      </c>
      <c r="E8">
        <v>15</v>
      </c>
      <c r="F8">
        <v>32</v>
      </c>
      <c r="G8">
        <v>7</v>
      </c>
      <c r="H8">
        <v>8</v>
      </c>
      <c r="I8">
        <v>1</v>
      </c>
      <c r="J8">
        <v>4</v>
      </c>
      <c r="K8">
        <v>32</v>
      </c>
      <c r="L8">
        <v>4</v>
      </c>
      <c r="M8">
        <v>30</v>
      </c>
      <c r="N8">
        <v>32</v>
      </c>
      <c r="O8">
        <v>6</v>
      </c>
      <c r="P8">
        <v>37</v>
      </c>
      <c r="Q8">
        <f t="shared" si="0"/>
        <v>43</v>
      </c>
      <c r="R8">
        <v>5</v>
      </c>
      <c r="S8">
        <v>2</v>
      </c>
      <c r="T8">
        <v>10</v>
      </c>
      <c r="U8">
        <v>7</v>
      </c>
      <c r="V8">
        <v>5</v>
      </c>
      <c r="W8" s="5">
        <v>0.93247685185185192</v>
      </c>
      <c r="X8" s="2">
        <f t="shared" si="1"/>
        <v>0.5714285714285714</v>
      </c>
      <c r="Y8" s="2">
        <f t="shared" si="2"/>
        <v>0.46875</v>
      </c>
      <c r="Z8" s="2">
        <f t="shared" si="3"/>
        <v>0.875</v>
      </c>
      <c r="AA8" s="4">
        <f t="shared" si="4"/>
        <v>81.139199999999988</v>
      </c>
    </row>
    <row r="9" spans="1:27" x14ac:dyDescent="0.3">
      <c r="A9" s="1" t="str">
        <f>'Jeremy Lin'!A9</f>
        <v>vs DNK</v>
      </c>
      <c r="B9">
        <v>121</v>
      </c>
      <c r="C9">
        <v>49</v>
      </c>
      <c r="D9">
        <v>77</v>
      </c>
      <c r="E9">
        <v>8</v>
      </c>
      <c r="F9">
        <v>20</v>
      </c>
      <c r="G9">
        <v>15</v>
      </c>
      <c r="H9">
        <v>17</v>
      </c>
      <c r="I9">
        <v>18</v>
      </c>
      <c r="J9">
        <v>12</v>
      </c>
      <c r="K9">
        <v>60</v>
      </c>
      <c r="L9">
        <v>6</v>
      </c>
      <c r="M9">
        <v>26</v>
      </c>
      <c r="N9">
        <v>27</v>
      </c>
      <c r="O9">
        <v>5</v>
      </c>
      <c r="P9">
        <v>22</v>
      </c>
      <c r="Q9">
        <f t="shared" si="0"/>
        <v>27</v>
      </c>
      <c r="R9">
        <v>5</v>
      </c>
      <c r="S9">
        <v>3</v>
      </c>
      <c r="T9">
        <v>10</v>
      </c>
      <c r="U9">
        <v>12</v>
      </c>
      <c r="V9">
        <v>10</v>
      </c>
      <c r="W9" s="5">
        <v>0.93267361111111102</v>
      </c>
      <c r="X9" s="2">
        <f t="shared" si="1"/>
        <v>0.63636363636363635</v>
      </c>
      <c r="Y9" s="2">
        <f t="shared" si="2"/>
        <v>0.4</v>
      </c>
      <c r="Z9" s="2">
        <f t="shared" si="3"/>
        <v>0.88235294117647056</v>
      </c>
      <c r="AA9" s="4">
        <f t="shared" si="4"/>
        <v>85.900800000000004</v>
      </c>
    </row>
    <row r="10" spans="1:27" x14ac:dyDescent="0.3">
      <c r="A10" s="1" t="str">
        <f>'Jeremy Lin'!A10</f>
        <v>vs RKS</v>
      </c>
      <c r="B10">
        <v>122</v>
      </c>
      <c r="C10">
        <v>48</v>
      </c>
      <c r="D10">
        <v>78</v>
      </c>
      <c r="E10">
        <v>14</v>
      </c>
      <c r="F10">
        <v>27</v>
      </c>
      <c r="G10">
        <v>12</v>
      </c>
      <c r="H10">
        <v>12</v>
      </c>
      <c r="I10">
        <v>8</v>
      </c>
      <c r="J10">
        <v>8</v>
      </c>
      <c r="K10">
        <v>56</v>
      </c>
      <c r="L10">
        <v>8</v>
      </c>
      <c r="M10">
        <v>17</v>
      </c>
      <c r="N10">
        <v>36</v>
      </c>
      <c r="O10">
        <v>4</v>
      </c>
      <c r="P10">
        <v>41</v>
      </c>
      <c r="Q10">
        <f t="shared" si="0"/>
        <v>45</v>
      </c>
      <c r="R10">
        <v>3</v>
      </c>
      <c r="S10">
        <v>5</v>
      </c>
      <c r="T10">
        <v>10</v>
      </c>
      <c r="U10">
        <v>14</v>
      </c>
      <c r="V10">
        <v>7</v>
      </c>
      <c r="W10" s="5">
        <v>0.93233796296296301</v>
      </c>
      <c r="X10" s="2">
        <f t="shared" si="1"/>
        <v>0.61538461538461542</v>
      </c>
      <c r="Y10" s="2">
        <f t="shared" si="2"/>
        <v>0.51851851851851849</v>
      </c>
      <c r="Z10" s="2">
        <f t="shared" si="3"/>
        <v>1</v>
      </c>
      <c r="AA10" s="4">
        <f t="shared" si="4"/>
        <v>85.708799999999997</v>
      </c>
    </row>
    <row r="11" spans="1:27" x14ac:dyDescent="0.3">
      <c r="A11" s="1" t="str">
        <f>'Jeremy Lin'!A11</f>
        <v>@ IMP</v>
      </c>
      <c r="B11">
        <v>118</v>
      </c>
      <c r="C11">
        <v>47</v>
      </c>
      <c r="D11">
        <v>75</v>
      </c>
      <c r="E11">
        <v>15</v>
      </c>
      <c r="F11">
        <v>25</v>
      </c>
      <c r="G11">
        <v>9</v>
      </c>
      <c r="H11">
        <v>11</v>
      </c>
      <c r="I11">
        <v>3</v>
      </c>
      <c r="J11">
        <v>9</v>
      </c>
      <c r="K11">
        <v>38</v>
      </c>
      <c r="L11">
        <v>6</v>
      </c>
      <c r="M11">
        <v>31</v>
      </c>
      <c r="N11">
        <v>29</v>
      </c>
      <c r="O11">
        <v>5</v>
      </c>
      <c r="P11">
        <v>32</v>
      </c>
      <c r="Q11">
        <f t="shared" si="0"/>
        <v>37</v>
      </c>
      <c r="R11">
        <v>1</v>
      </c>
      <c r="S11">
        <v>3</v>
      </c>
      <c r="T11">
        <v>9</v>
      </c>
      <c r="U11">
        <v>8</v>
      </c>
      <c r="V11">
        <v>7</v>
      </c>
      <c r="W11" s="5">
        <v>0.93267361111111102</v>
      </c>
      <c r="X11" s="2">
        <f t="shared" si="1"/>
        <v>0.62666666666666671</v>
      </c>
      <c r="Y11" s="2">
        <f t="shared" si="2"/>
        <v>0.6</v>
      </c>
      <c r="Z11" s="2">
        <f t="shared" si="3"/>
        <v>0.81818181818181823</v>
      </c>
      <c r="AA11" s="4">
        <f t="shared" si="4"/>
        <v>80.486400000000003</v>
      </c>
    </row>
    <row r="12" spans="1:27" x14ac:dyDescent="0.3">
      <c r="A12" s="1" t="str">
        <f>'Jeremy Lin'!A12</f>
        <v>vs AFR</v>
      </c>
      <c r="B12">
        <v>105</v>
      </c>
      <c r="C12">
        <v>44</v>
      </c>
      <c r="D12">
        <v>76</v>
      </c>
      <c r="E12">
        <v>9</v>
      </c>
      <c r="F12">
        <v>21</v>
      </c>
      <c r="G12">
        <v>8</v>
      </c>
      <c r="H12">
        <v>12</v>
      </c>
      <c r="I12">
        <v>6</v>
      </c>
      <c r="J12">
        <v>24</v>
      </c>
      <c r="K12">
        <v>52</v>
      </c>
      <c r="L12">
        <v>10</v>
      </c>
      <c r="M12">
        <v>27</v>
      </c>
      <c r="N12">
        <v>29</v>
      </c>
      <c r="O12">
        <v>6</v>
      </c>
      <c r="P12">
        <v>29</v>
      </c>
      <c r="Q12">
        <f t="shared" si="0"/>
        <v>35</v>
      </c>
      <c r="R12">
        <v>5</v>
      </c>
      <c r="S12">
        <v>1</v>
      </c>
      <c r="T12">
        <v>7</v>
      </c>
      <c r="U12">
        <v>9</v>
      </c>
      <c r="V12">
        <v>10</v>
      </c>
      <c r="W12" s="5">
        <v>0.93208333333333337</v>
      </c>
      <c r="X12" s="2">
        <f t="shared" si="1"/>
        <v>0.57894736842105265</v>
      </c>
      <c r="Y12" s="2">
        <f t="shared" si="2"/>
        <v>0.42857142857142855</v>
      </c>
      <c r="Z12" s="2">
        <f t="shared" si="3"/>
        <v>0.66666666666666663</v>
      </c>
      <c r="AA12" s="4">
        <f t="shared" si="4"/>
        <v>78.988799999999998</v>
      </c>
    </row>
    <row r="13" spans="1:27" x14ac:dyDescent="0.3">
      <c r="A13" s="1" t="str">
        <f>'Jeremy Lin'!A13</f>
        <v>@ 3PT</v>
      </c>
      <c r="B13">
        <v>109</v>
      </c>
      <c r="C13">
        <v>39</v>
      </c>
      <c r="D13">
        <v>76</v>
      </c>
      <c r="E13">
        <v>22</v>
      </c>
      <c r="F13">
        <v>42</v>
      </c>
      <c r="G13">
        <v>9</v>
      </c>
      <c r="H13">
        <v>9</v>
      </c>
      <c r="I13">
        <v>2</v>
      </c>
      <c r="J13">
        <v>6</v>
      </c>
      <c r="K13">
        <v>16</v>
      </c>
      <c r="L13">
        <v>2</v>
      </c>
      <c r="M13">
        <v>37</v>
      </c>
      <c r="N13">
        <v>23</v>
      </c>
      <c r="O13">
        <v>2</v>
      </c>
      <c r="P13">
        <v>31</v>
      </c>
      <c r="Q13">
        <f t="shared" si="0"/>
        <v>33</v>
      </c>
      <c r="R13">
        <v>3</v>
      </c>
      <c r="S13">
        <v>5</v>
      </c>
      <c r="T13">
        <v>5</v>
      </c>
      <c r="U13">
        <v>4</v>
      </c>
      <c r="V13">
        <v>9</v>
      </c>
      <c r="W13" s="5">
        <v>0.9320949074074073</v>
      </c>
      <c r="X13" s="2">
        <f t="shared" si="1"/>
        <v>0.51315789473684215</v>
      </c>
      <c r="Y13" s="2">
        <f t="shared" si="2"/>
        <v>0.52380952380952384</v>
      </c>
      <c r="Z13" s="2">
        <f t="shared" si="3"/>
        <v>1</v>
      </c>
      <c r="AA13" s="4">
        <f t="shared" si="4"/>
        <v>79.641599999999997</v>
      </c>
    </row>
    <row r="14" spans="1:27" x14ac:dyDescent="0.3">
      <c r="A14" s="1" t="str">
        <f>'Jeremy Lin'!A14</f>
        <v>vs OLD</v>
      </c>
      <c r="B14">
        <v>107</v>
      </c>
      <c r="C14">
        <v>39</v>
      </c>
      <c r="D14">
        <v>73</v>
      </c>
      <c r="E14">
        <v>12</v>
      </c>
      <c r="F14">
        <v>20</v>
      </c>
      <c r="G14">
        <v>17</v>
      </c>
      <c r="H14">
        <v>25</v>
      </c>
      <c r="I14">
        <v>3</v>
      </c>
      <c r="J14">
        <v>9</v>
      </c>
      <c r="K14">
        <v>48</v>
      </c>
      <c r="L14">
        <v>8</v>
      </c>
      <c r="M14">
        <v>25</v>
      </c>
      <c r="N14">
        <v>26</v>
      </c>
      <c r="O14">
        <v>4</v>
      </c>
      <c r="P14">
        <v>38</v>
      </c>
      <c r="Q14">
        <f t="shared" si="0"/>
        <v>42</v>
      </c>
      <c r="R14">
        <v>6</v>
      </c>
      <c r="S14">
        <v>3</v>
      </c>
      <c r="T14">
        <v>9</v>
      </c>
      <c r="U14">
        <v>6</v>
      </c>
      <c r="V14">
        <v>5</v>
      </c>
      <c r="W14" s="5">
        <v>0.9318981481481482</v>
      </c>
      <c r="X14" s="2">
        <f t="shared" si="1"/>
        <v>0.53424657534246578</v>
      </c>
      <c r="Y14" s="2">
        <f t="shared" si="2"/>
        <v>0.6</v>
      </c>
      <c r="Z14" s="2">
        <f t="shared" si="3"/>
        <v>0.68</v>
      </c>
      <c r="AA14" s="4">
        <f t="shared" si="4"/>
        <v>85.44</v>
      </c>
    </row>
    <row r="15" spans="1:27" x14ac:dyDescent="0.3">
      <c r="A15" s="1" t="str">
        <f>'Jeremy Lin'!A15</f>
        <v>@ DEF</v>
      </c>
      <c r="B15">
        <v>101</v>
      </c>
      <c r="C15">
        <v>37</v>
      </c>
      <c r="D15">
        <v>65</v>
      </c>
      <c r="E15">
        <v>7</v>
      </c>
      <c r="F15">
        <v>13</v>
      </c>
      <c r="G15">
        <v>20</v>
      </c>
      <c r="H15">
        <v>22</v>
      </c>
      <c r="I15">
        <v>6</v>
      </c>
      <c r="J15">
        <v>10</v>
      </c>
      <c r="K15">
        <v>42</v>
      </c>
      <c r="L15">
        <v>2</v>
      </c>
      <c r="M15">
        <v>21</v>
      </c>
      <c r="N15">
        <v>20</v>
      </c>
      <c r="O15">
        <v>3</v>
      </c>
      <c r="P15">
        <v>36</v>
      </c>
      <c r="Q15">
        <f t="shared" si="0"/>
        <v>39</v>
      </c>
      <c r="R15">
        <v>5</v>
      </c>
      <c r="S15">
        <v>4</v>
      </c>
      <c r="T15">
        <v>15</v>
      </c>
      <c r="U15">
        <v>10</v>
      </c>
      <c r="V15">
        <v>7</v>
      </c>
      <c r="W15" s="5">
        <v>0.93281250000000004</v>
      </c>
      <c r="X15" s="2">
        <f t="shared" si="1"/>
        <v>0.56923076923076921</v>
      </c>
      <c r="Y15" s="2">
        <f t="shared" si="2"/>
        <v>0.53846153846153844</v>
      </c>
      <c r="Z15" s="2">
        <f t="shared" si="3"/>
        <v>0.90909090909090906</v>
      </c>
      <c r="AA15" s="4">
        <f t="shared" si="4"/>
        <v>83.212800000000001</v>
      </c>
    </row>
    <row r="16" spans="1:27" x14ac:dyDescent="0.3">
      <c r="A16" s="1" t="str">
        <f>'Jeremy Lin'!A16</f>
        <v>vs USA</v>
      </c>
      <c r="B16">
        <v>95</v>
      </c>
      <c r="C16">
        <v>37</v>
      </c>
      <c r="D16">
        <v>65</v>
      </c>
      <c r="E16">
        <v>10</v>
      </c>
      <c r="F16">
        <v>24</v>
      </c>
      <c r="G16">
        <v>11</v>
      </c>
      <c r="H16">
        <v>12</v>
      </c>
      <c r="I16">
        <v>5</v>
      </c>
      <c r="J16">
        <v>4</v>
      </c>
      <c r="K16">
        <v>34</v>
      </c>
      <c r="L16">
        <v>4</v>
      </c>
      <c r="M16">
        <v>51</v>
      </c>
      <c r="N16">
        <v>23</v>
      </c>
      <c r="O16">
        <v>1</v>
      </c>
      <c r="P16">
        <v>23</v>
      </c>
      <c r="Q16">
        <f t="shared" si="0"/>
        <v>24</v>
      </c>
      <c r="R16">
        <v>1</v>
      </c>
      <c r="S16">
        <v>3</v>
      </c>
      <c r="T16">
        <v>13</v>
      </c>
      <c r="U16">
        <v>8</v>
      </c>
      <c r="V16">
        <v>9</v>
      </c>
      <c r="W16" s="5">
        <v>0.93363425925925925</v>
      </c>
      <c r="X16" s="2">
        <f t="shared" si="1"/>
        <v>0.56923076923076921</v>
      </c>
      <c r="Y16" s="2">
        <f t="shared" si="2"/>
        <v>0.41666666666666669</v>
      </c>
      <c r="Z16" s="2">
        <f t="shared" si="3"/>
        <v>0.91666666666666663</v>
      </c>
      <c r="AA16" s="4">
        <f t="shared" si="4"/>
        <v>78.988799999999998</v>
      </c>
    </row>
    <row r="17" spans="1:27" x14ac:dyDescent="0.3">
      <c r="A17" s="1" t="str">
        <f>'Jeremy Lin'!A17</f>
        <v>vs OCE</v>
      </c>
      <c r="B17">
        <v>133</v>
      </c>
      <c r="C17">
        <v>52</v>
      </c>
      <c r="D17">
        <v>97</v>
      </c>
      <c r="E17">
        <v>14</v>
      </c>
      <c r="F17">
        <v>35</v>
      </c>
      <c r="G17">
        <v>15</v>
      </c>
      <c r="H17">
        <v>20</v>
      </c>
      <c r="I17">
        <v>9</v>
      </c>
      <c r="J17">
        <v>8</v>
      </c>
      <c r="K17">
        <v>58</v>
      </c>
      <c r="L17">
        <v>16</v>
      </c>
      <c r="M17">
        <v>16</v>
      </c>
      <c r="N17">
        <v>32</v>
      </c>
      <c r="O17">
        <v>12</v>
      </c>
      <c r="P17">
        <v>34</v>
      </c>
      <c r="Q17">
        <f t="shared" si="0"/>
        <v>46</v>
      </c>
      <c r="R17">
        <v>7</v>
      </c>
      <c r="S17">
        <v>2</v>
      </c>
      <c r="T17">
        <v>13</v>
      </c>
      <c r="U17">
        <v>22</v>
      </c>
      <c r="V17">
        <v>10</v>
      </c>
      <c r="W17" s="5">
        <v>0.93660879629629634</v>
      </c>
      <c r="X17" s="2">
        <f t="shared" si="1"/>
        <v>0.53608247422680411</v>
      </c>
      <c r="Y17" s="2">
        <f t="shared" si="2"/>
        <v>0.4</v>
      </c>
      <c r="Z17" s="2">
        <f t="shared" si="3"/>
        <v>0.75</v>
      </c>
      <c r="AA17" s="4">
        <f t="shared" si="4"/>
        <v>102.52799999999999</v>
      </c>
    </row>
    <row r="18" spans="1:27" x14ac:dyDescent="0.3">
      <c r="A18" s="1" t="str">
        <f>'Jeremy Lin'!A18</f>
        <v>vs SPA</v>
      </c>
      <c r="B18">
        <v>124</v>
      </c>
      <c r="C18">
        <v>48</v>
      </c>
      <c r="D18">
        <v>101</v>
      </c>
      <c r="E18">
        <v>12</v>
      </c>
      <c r="F18">
        <v>32</v>
      </c>
      <c r="G18">
        <v>16</v>
      </c>
      <c r="H18">
        <v>21</v>
      </c>
      <c r="I18">
        <v>5</v>
      </c>
      <c r="J18">
        <v>6</v>
      </c>
      <c r="K18">
        <v>48</v>
      </c>
      <c r="L18">
        <v>21</v>
      </c>
      <c r="M18">
        <v>39</v>
      </c>
      <c r="N18">
        <v>27</v>
      </c>
      <c r="O18">
        <v>17</v>
      </c>
      <c r="P18">
        <v>34</v>
      </c>
      <c r="Q18">
        <f t="shared" si="0"/>
        <v>51</v>
      </c>
      <c r="R18">
        <v>9</v>
      </c>
      <c r="S18">
        <v>4</v>
      </c>
      <c r="T18">
        <v>13</v>
      </c>
      <c r="U18">
        <v>16</v>
      </c>
      <c r="V18">
        <v>13</v>
      </c>
      <c r="W18" s="5">
        <v>0.93655092592592593</v>
      </c>
      <c r="X18" s="2">
        <f t="shared" si="1"/>
        <v>0.47524752475247523</v>
      </c>
      <c r="Y18" s="2">
        <f t="shared" si="2"/>
        <v>0.375</v>
      </c>
      <c r="Z18" s="2">
        <f t="shared" si="3"/>
        <v>0.76190476190476186</v>
      </c>
      <c r="AA18" s="4">
        <f t="shared" si="4"/>
        <v>101.99039999999999</v>
      </c>
    </row>
    <row r="19" spans="1:27" x14ac:dyDescent="0.3">
      <c r="A19" s="1">
        <f>'Jeremy Lin'!A19</f>
        <v>0</v>
      </c>
      <c r="Q19">
        <f t="shared" si="0"/>
        <v>0</v>
      </c>
      <c r="W19" s="5"/>
      <c r="X19" s="2" t="e">
        <f t="shared" si="1"/>
        <v>#DIV/0!</v>
      </c>
      <c r="Y19" s="2" t="e">
        <f t="shared" si="2"/>
        <v>#DIV/0!</v>
      </c>
      <c r="Z19" s="2" t="e">
        <f t="shared" si="3"/>
        <v>#DIV/0!</v>
      </c>
      <c r="AA19" s="4">
        <f t="shared" si="4"/>
        <v>0</v>
      </c>
    </row>
    <row r="20" spans="1:27" x14ac:dyDescent="0.3">
      <c r="A20" s="1">
        <f>'Jeremy Lin'!A20</f>
        <v>0</v>
      </c>
      <c r="Q20">
        <f t="shared" si="0"/>
        <v>0</v>
      </c>
      <c r="W20" s="5"/>
      <c r="X20" s="2" t="e">
        <f t="shared" si="1"/>
        <v>#DIV/0!</v>
      </c>
      <c r="Y20" s="2" t="e">
        <f t="shared" si="2"/>
        <v>#DIV/0!</v>
      </c>
      <c r="Z20" s="2" t="e">
        <f t="shared" si="3"/>
        <v>#DIV/0!</v>
      </c>
      <c r="AA20" s="4">
        <f t="shared" si="4"/>
        <v>0</v>
      </c>
    </row>
    <row r="21" spans="1:27" x14ac:dyDescent="0.3">
      <c r="A21" s="1">
        <f>'Jeremy Lin'!A21</f>
        <v>0</v>
      </c>
      <c r="Q21">
        <f t="shared" si="0"/>
        <v>0</v>
      </c>
      <c r="W21" s="5"/>
      <c r="X21" s="2" t="e">
        <f t="shared" si="1"/>
        <v>#DIV/0!</v>
      </c>
      <c r="Y21" s="2" t="e">
        <f t="shared" si="2"/>
        <v>#DIV/0!</v>
      </c>
      <c r="Z21" s="2" t="e">
        <f t="shared" si="3"/>
        <v>#DIV/0!</v>
      </c>
      <c r="AA21" s="4">
        <f t="shared" si="4"/>
        <v>0</v>
      </c>
    </row>
    <row r="22" spans="1:27" x14ac:dyDescent="0.3">
      <c r="A22" s="1">
        <f>'Jeremy Lin'!A22</f>
        <v>0</v>
      </c>
      <c r="Q22">
        <f t="shared" si="0"/>
        <v>0</v>
      </c>
      <c r="W22" s="5"/>
      <c r="X22" s="2" t="e">
        <f t="shared" si="1"/>
        <v>#DIV/0!</v>
      </c>
      <c r="Y22" s="2" t="e">
        <f t="shared" si="2"/>
        <v>#DIV/0!</v>
      </c>
      <c r="Z22" s="2" t="e">
        <f t="shared" si="3"/>
        <v>#DIV/0!</v>
      </c>
      <c r="AA22" s="4">
        <f t="shared" si="4"/>
        <v>0</v>
      </c>
    </row>
    <row r="23" spans="1:27" x14ac:dyDescent="0.3">
      <c r="A23" s="1">
        <f>'Jeremy Lin'!A23</f>
        <v>0</v>
      </c>
      <c r="Q23">
        <f t="shared" si="0"/>
        <v>0</v>
      </c>
      <c r="W23" s="5"/>
      <c r="X23" s="2" t="e">
        <f t="shared" si="1"/>
        <v>#DIV/0!</v>
      </c>
      <c r="Y23" s="2" t="e">
        <f t="shared" si="2"/>
        <v>#DIV/0!</v>
      </c>
      <c r="Z23" s="2" t="e">
        <f t="shared" si="3"/>
        <v>#DIV/0!</v>
      </c>
      <c r="AA23" s="4">
        <f t="shared" si="4"/>
        <v>0</v>
      </c>
    </row>
    <row r="24" spans="1:27" x14ac:dyDescent="0.3">
      <c r="A24" s="1">
        <f>'Jeremy Lin'!A24</f>
        <v>0</v>
      </c>
      <c r="Q24">
        <f t="shared" si="0"/>
        <v>0</v>
      </c>
      <c r="W24" s="5"/>
      <c r="X24" s="2" t="e">
        <f t="shared" si="1"/>
        <v>#DIV/0!</v>
      </c>
      <c r="Y24" s="2" t="e">
        <f t="shared" si="2"/>
        <v>#DIV/0!</v>
      </c>
      <c r="Z24" s="2" t="e">
        <f t="shared" si="3"/>
        <v>#DIV/0!</v>
      </c>
      <c r="AA24" s="4">
        <f t="shared" si="4"/>
        <v>0</v>
      </c>
    </row>
    <row r="25" spans="1:27" x14ac:dyDescent="0.3">
      <c r="A25" s="1">
        <f>'Jeremy Lin'!A25</f>
        <v>0</v>
      </c>
      <c r="Q25">
        <f t="shared" si="0"/>
        <v>0</v>
      </c>
      <c r="W25" s="5"/>
      <c r="X25" s="2" t="e">
        <f t="shared" si="1"/>
        <v>#DIV/0!</v>
      </c>
      <c r="Y25" s="2" t="e">
        <f t="shared" si="2"/>
        <v>#DIV/0!</v>
      </c>
      <c r="Z25" s="2" t="e">
        <f t="shared" si="3"/>
        <v>#DIV/0!</v>
      </c>
      <c r="AA25" s="4">
        <f t="shared" si="4"/>
        <v>0</v>
      </c>
    </row>
    <row r="26" spans="1:27" x14ac:dyDescent="0.3">
      <c r="A26" s="1">
        <f>'Jeremy Lin'!A26</f>
        <v>0</v>
      </c>
      <c r="Q26">
        <f t="shared" si="0"/>
        <v>0</v>
      </c>
      <c r="W26" s="5"/>
      <c r="X26" s="2" t="e">
        <f t="shared" si="1"/>
        <v>#DIV/0!</v>
      </c>
      <c r="Y26" s="2" t="e">
        <f t="shared" si="2"/>
        <v>#DIV/0!</v>
      </c>
      <c r="Z26" s="2" t="e">
        <f t="shared" si="3"/>
        <v>#DIV/0!</v>
      </c>
      <c r="AA26" s="4">
        <f t="shared" si="4"/>
        <v>0</v>
      </c>
    </row>
    <row r="27" spans="1:27" x14ac:dyDescent="0.3">
      <c r="A27" s="1">
        <f>'Jeremy Lin'!A27</f>
        <v>0</v>
      </c>
      <c r="Q27">
        <f t="shared" si="0"/>
        <v>0</v>
      </c>
      <c r="W27" s="5"/>
      <c r="X27" s="2" t="e">
        <f t="shared" si="1"/>
        <v>#DIV/0!</v>
      </c>
      <c r="Y27" s="2" t="e">
        <f t="shared" si="2"/>
        <v>#DIV/0!</v>
      </c>
      <c r="Z27" s="2" t="e">
        <f t="shared" si="3"/>
        <v>#DIV/0!</v>
      </c>
      <c r="AA27" s="4">
        <f t="shared" si="4"/>
        <v>0</v>
      </c>
    </row>
    <row r="28" spans="1:27" x14ac:dyDescent="0.3">
      <c r="A28" s="1">
        <f>'Jeremy Lin'!A28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'Jeremy Lin'!A29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'Jeremy Lin'!A30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'Jeremy Lin'!A31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'Jeremy Lin'!A32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'Jeremy Lin'!A33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'Jeremy Lin'!A34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'Jeremy Lin'!A35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'Jeremy Lin'!A36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'Jeremy Lin'!A37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'Jeremy Lin'!A38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'Jeremy Lin'!A39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'Jeremy Lin'!A40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'Jeremy Lin'!A41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'Jeremy Lin'!A42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'Jeremy Lin'!A43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'Jeremy Lin'!A44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'Jeremy Lin'!A45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'Jeremy Lin'!A46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110.58823529411765</v>
      </c>
      <c r="C47" s="4">
        <f t="shared" ref="C47:W47" si="5">AVERAGE(C2:C46)</f>
        <v>42.941176470588232</v>
      </c>
      <c r="D47" s="4">
        <f t="shared" si="5"/>
        <v>78.294117647058826</v>
      </c>
      <c r="E47" s="4">
        <f t="shared" si="5"/>
        <v>11.058823529411764</v>
      </c>
      <c r="F47" s="4">
        <f t="shared" si="5"/>
        <v>24.823529411764707</v>
      </c>
      <c r="G47" s="4">
        <f t="shared" si="5"/>
        <v>13.647058823529411</v>
      </c>
      <c r="H47" s="4">
        <f t="shared" si="5"/>
        <v>16</v>
      </c>
      <c r="I47" s="4">
        <f t="shared" si="5"/>
        <v>5.5294117647058822</v>
      </c>
      <c r="J47" s="4">
        <f t="shared" si="5"/>
        <v>8.9411764705882355</v>
      </c>
      <c r="K47" s="4">
        <f t="shared" si="5"/>
        <v>45.176470588235297</v>
      </c>
      <c r="L47" s="4">
        <f t="shared" si="5"/>
        <v>7.7058823529411766</v>
      </c>
      <c r="M47" s="4">
        <f t="shared" si="5"/>
        <v>28.882352941176471</v>
      </c>
      <c r="N47" s="4">
        <f t="shared" si="5"/>
        <v>25.411764705882351</v>
      </c>
      <c r="O47" s="4">
        <f t="shared" si="5"/>
        <v>6.3529411764705879</v>
      </c>
      <c r="P47" s="4">
        <f t="shared" si="5"/>
        <v>30.823529411764707</v>
      </c>
      <c r="Q47" s="4">
        <f t="shared" si="5"/>
        <v>14.044444444444444</v>
      </c>
      <c r="R47" s="4">
        <f t="shared" si="5"/>
        <v>4.7647058823529411</v>
      </c>
      <c r="S47" s="4">
        <f t="shared" si="5"/>
        <v>2.4705882352941178</v>
      </c>
      <c r="T47" s="4">
        <f t="shared" si="5"/>
        <v>9.3529411764705888</v>
      </c>
      <c r="U47" s="4">
        <f t="shared" si="5"/>
        <v>11.823529411764707</v>
      </c>
      <c r="V47" s="4">
        <f t="shared" si="5"/>
        <v>8.5294117647058822</v>
      </c>
      <c r="W47" s="5">
        <f t="shared" si="5"/>
        <v>0.9334068627450981</v>
      </c>
      <c r="X47" s="2">
        <f>SUM(C2:C46)/SUM(D2:D46)</f>
        <v>0.54845980465815181</v>
      </c>
      <c r="Y47" s="2">
        <f>SUM(E2:E46)/SUM(F2:F46)</f>
        <v>0.44549763033175355</v>
      </c>
      <c r="Z47" s="2">
        <f>SUM(G2:G46)/SUM(H2:H46)</f>
        <v>0.8529411764705882</v>
      </c>
      <c r="AA47" s="4">
        <f>AVERAGE(AA2:AA46)</f>
        <v>32.03584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1880</v>
      </c>
      <c r="C49">
        <f t="shared" ref="C49:V49" si="6">SUM(C2:C46)</f>
        <v>730</v>
      </c>
      <c r="D49">
        <f t="shared" si="6"/>
        <v>1331</v>
      </c>
      <c r="E49">
        <f t="shared" si="6"/>
        <v>188</v>
      </c>
      <c r="F49">
        <f t="shared" si="6"/>
        <v>422</v>
      </c>
      <c r="G49">
        <f t="shared" si="6"/>
        <v>232</v>
      </c>
      <c r="H49">
        <f t="shared" si="6"/>
        <v>272</v>
      </c>
      <c r="I49">
        <f t="shared" si="6"/>
        <v>94</v>
      </c>
      <c r="J49">
        <f t="shared" si="6"/>
        <v>152</v>
      </c>
      <c r="K49">
        <f t="shared" si="6"/>
        <v>768</v>
      </c>
      <c r="L49">
        <f t="shared" si="6"/>
        <v>131</v>
      </c>
      <c r="M49">
        <f t="shared" si="6"/>
        <v>491</v>
      </c>
      <c r="N49">
        <f t="shared" si="6"/>
        <v>432</v>
      </c>
      <c r="O49">
        <f t="shared" si="6"/>
        <v>108</v>
      </c>
      <c r="P49">
        <f t="shared" si="6"/>
        <v>524</v>
      </c>
      <c r="Q49">
        <f t="shared" si="6"/>
        <v>632</v>
      </c>
      <c r="R49">
        <f t="shared" si="6"/>
        <v>81</v>
      </c>
      <c r="S49">
        <f t="shared" si="6"/>
        <v>42</v>
      </c>
      <c r="T49">
        <f t="shared" si="6"/>
        <v>159</v>
      </c>
      <c r="U49">
        <f t="shared" si="6"/>
        <v>201</v>
      </c>
      <c r="V49">
        <f t="shared" si="6"/>
        <v>145</v>
      </c>
      <c r="AA49" s="4">
        <f>SUM(AA2:AA46)</f>
        <v>1441.6128000000001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topLeftCell="A25"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'Jeremy Lin'!A2</f>
        <v>@ OCE</v>
      </c>
      <c r="B2">
        <v>7</v>
      </c>
      <c r="C2">
        <v>5</v>
      </c>
      <c r="D2">
        <v>2</v>
      </c>
      <c r="E2">
        <v>1</v>
      </c>
      <c r="F2">
        <v>0</v>
      </c>
      <c r="G2">
        <v>1</v>
      </c>
      <c r="H2">
        <v>3</v>
      </c>
      <c r="I2">
        <v>7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12</v>
      </c>
      <c r="Q2" s="2">
        <f t="shared" ref="Q2:Q33" si="0">H2/I2</f>
        <v>0.42857142857142855</v>
      </c>
      <c r="R2" s="2">
        <f t="shared" ref="R2:R33" si="1">J2/K2</f>
        <v>0</v>
      </c>
      <c r="S2" s="2">
        <f>L2/M2</f>
        <v>1</v>
      </c>
      <c r="T2">
        <v>37</v>
      </c>
      <c r="U2">
        <v>12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7.4593783783783785</v>
      </c>
      <c r="X2" s="4">
        <f t="shared" ref="X2:X46" si="3">B2+(C2*1.2)+(D2*1.5)+(E2*3)+(F2*3)-G2</f>
        <v>18</v>
      </c>
      <c r="Y2" s="4">
        <f t="shared" ref="Y2:Y46" si="4">B2+0.4*H2-0.7*I2-0.4*(M2-L2)+0.7*N2+0.3*(C2-N2)+F2+D2*0.7+0.7*E2-0.4*O2-G2</f>
        <v>5.8999999999999995</v>
      </c>
      <c r="Z2">
        <v>0</v>
      </c>
    </row>
    <row r="3" spans="1:26" x14ac:dyDescent="0.3">
      <c r="A3" s="1" t="str">
        <f>'Jeremy Lin'!A3</f>
        <v>vs SPA</v>
      </c>
      <c r="B3">
        <v>15</v>
      </c>
      <c r="C3">
        <v>6</v>
      </c>
      <c r="D3">
        <v>1</v>
      </c>
      <c r="E3">
        <v>0</v>
      </c>
      <c r="F3">
        <v>0</v>
      </c>
      <c r="G3">
        <v>2</v>
      </c>
      <c r="H3">
        <v>6</v>
      </c>
      <c r="I3">
        <v>12</v>
      </c>
      <c r="J3">
        <v>2</v>
      </c>
      <c r="K3">
        <v>5</v>
      </c>
      <c r="L3">
        <v>1</v>
      </c>
      <c r="M3">
        <v>1</v>
      </c>
      <c r="N3">
        <v>1</v>
      </c>
      <c r="O3">
        <v>5</v>
      </c>
      <c r="P3">
        <v>5</v>
      </c>
      <c r="Q3" s="2">
        <f t="shared" si="0"/>
        <v>0.5</v>
      </c>
      <c r="R3" s="2">
        <f t="shared" si="1"/>
        <v>0.4</v>
      </c>
      <c r="S3" s="2">
        <f>L3/M3</f>
        <v>1</v>
      </c>
      <c r="T3">
        <v>38</v>
      </c>
      <c r="U3">
        <v>18</v>
      </c>
      <c r="V3">
        <v>0</v>
      </c>
      <c r="W3" s="3">
        <f t="shared" si="2"/>
        <v>10.116236842105264</v>
      </c>
      <c r="X3" s="4">
        <f t="shared" si="3"/>
        <v>21.7</v>
      </c>
      <c r="Y3" s="4">
        <f t="shared" si="4"/>
        <v>7.8999999999999986</v>
      </c>
      <c r="Z3">
        <v>0</v>
      </c>
    </row>
    <row r="4" spans="1:26" x14ac:dyDescent="0.3">
      <c r="A4" s="1" t="str">
        <f>'Jeremy Lin'!A4</f>
        <v>@ FRA</v>
      </c>
      <c r="B4">
        <v>17</v>
      </c>
      <c r="C4">
        <v>7</v>
      </c>
      <c r="D4">
        <v>1</v>
      </c>
      <c r="E4">
        <v>0</v>
      </c>
      <c r="F4">
        <v>1</v>
      </c>
      <c r="G4">
        <v>0</v>
      </c>
      <c r="H4">
        <v>6</v>
      </c>
      <c r="I4">
        <v>13</v>
      </c>
      <c r="J4">
        <v>5</v>
      </c>
      <c r="K4">
        <v>9</v>
      </c>
      <c r="L4">
        <v>0</v>
      </c>
      <c r="M4">
        <v>0</v>
      </c>
      <c r="N4">
        <v>1</v>
      </c>
      <c r="O4">
        <v>0</v>
      </c>
      <c r="P4">
        <v>-3</v>
      </c>
      <c r="Q4" s="2">
        <f t="shared" si="0"/>
        <v>0.46153846153846156</v>
      </c>
      <c r="R4" s="2">
        <f t="shared" si="1"/>
        <v>0.55555555555555558</v>
      </c>
      <c r="S4" s="6" t="s">
        <v>45</v>
      </c>
      <c r="T4">
        <v>45</v>
      </c>
      <c r="U4">
        <v>19</v>
      </c>
      <c r="V4">
        <v>0</v>
      </c>
      <c r="W4" s="3">
        <f t="shared" si="2"/>
        <v>15.909355555555557</v>
      </c>
      <c r="X4" s="4">
        <f t="shared" si="3"/>
        <v>29.9</v>
      </c>
      <c r="Y4" s="4">
        <f t="shared" si="4"/>
        <v>14.499999999999996</v>
      </c>
      <c r="Z4">
        <v>0</v>
      </c>
    </row>
    <row r="5" spans="1:26" x14ac:dyDescent="0.3">
      <c r="A5" s="1" t="str">
        <f>'Jeremy Lin'!A5</f>
        <v>vs 6TH</v>
      </c>
      <c r="B5">
        <v>21</v>
      </c>
      <c r="C5">
        <v>4</v>
      </c>
      <c r="D5">
        <v>6</v>
      </c>
      <c r="E5">
        <v>0</v>
      </c>
      <c r="F5">
        <v>4</v>
      </c>
      <c r="G5">
        <v>0</v>
      </c>
      <c r="H5">
        <v>8</v>
      </c>
      <c r="I5">
        <v>9</v>
      </c>
      <c r="J5">
        <v>4</v>
      </c>
      <c r="K5">
        <v>4</v>
      </c>
      <c r="L5">
        <v>1</v>
      </c>
      <c r="M5">
        <v>2</v>
      </c>
      <c r="N5">
        <v>0</v>
      </c>
      <c r="O5">
        <v>3</v>
      </c>
      <c r="P5">
        <v>16</v>
      </c>
      <c r="Q5" s="2">
        <f t="shared" si="0"/>
        <v>0.88888888888888884</v>
      </c>
      <c r="R5" s="2">
        <f t="shared" si="1"/>
        <v>1</v>
      </c>
      <c r="S5" s="2">
        <f>L5/M5</f>
        <v>0.5</v>
      </c>
      <c r="T5">
        <v>41</v>
      </c>
      <c r="U5">
        <v>32</v>
      </c>
      <c r="V5">
        <v>1</v>
      </c>
      <c r="W5" s="3">
        <f t="shared" si="2"/>
        <v>32.020195121951218</v>
      </c>
      <c r="X5" s="4">
        <f t="shared" si="3"/>
        <v>46.8</v>
      </c>
      <c r="Y5" s="4">
        <f t="shared" si="4"/>
        <v>25.7</v>
      </c>
      <c r="Z5">
        <v>0</v>
      </c>
    </row>
    <row r="6" spans="1:26" x14ac:dyDescent="0.3">
      <c r="A6" s="1" t="str">
        <f>'Jeremy Lin'!A6</f>
        <v>@ INJ</v>
      </c>
      <c r="B6">
        <v>11</v>
      </c>
      <c r="C6">
        <v>5</v>
      </c>
      <c r="D6">
        <v>4</v>
      </c>
      <c r="E6">
        <v>0</v>
      </c>
      <c r="F6">
        <v>0</v>
      </c>
      <c r="G6">
        <v>2</v>
      </c>
      <c r="H6">
        <v>4</v>
      </c>
      <c r="I6">
        <v>16</v>
      </c>
      <c r="J6">
        <v>3</v>
      </c>
      <c r="K6">
        <v>15</v>
      </c>
      <c r="L6">
        <v>0</v>
      </c>
      <c r="M6">
        <v>0</v>
      </c>
      <c r="N6">
        <v>0</v>
      </c>
      <c r="O6">
        <v>2</v>
      </c>
      <c r="P6">
        <v>-21</v>
      </c>
      <c r="Q6" s="2">
        <f t="shared" si="0"/>
        <v>0.25</v>
      </c>
      <c r="R6" s="2">
        <f t="shared" si="1"/>
        <v>0.2</v>
      </c>
      <c r="S6" s="6" t="s">
        <v>45</v>
      </c>
      <c r="T6">
        <v>38</v>
      </c>
      <c r="U6">
        <v>22</v>
      </c>
      <c r="V6">
        <v>0</v>
      </c>
      <c r="W6" s="3">
        <f t="shared" si="2"/>
        <v>2.5982105263157882</v>
      </c>
      <c r="X6" s="4">
        <f t="shared" si="3"/>
        <v>21</v>
      </c>
      <c r="Y6" s="4">
        <f t="shared" si="4"/>
        <v>2.9000000000000004</v>
      </c>
      <c r="Z6">
        <v>0</v>
      </c>
    </row>
    <row r="7" spans="1:26" x14ac:dyDescent="0.3">
      <c r="A7" s="1" t="str">
        <f>'Jeremy Lin'!A7</f>
        <v>vs CAN</v>
      </c>
      <c r="B7">
        <v>19</v>
      </c>
      <c r="C7">
        <v>4</v>
      </c>
      <c r="D7">
        <v>4</v>
      </c>
      <c r="E7">
        <v>2</v>
      </c>
      <c r="F7">
        <v>2</v>
      </c>
      <c r="G7">
        <v>2</v>
      </c>
      <c r="H7">
        <v>6</v>
      </c>
      <c r="I7">
        <v>9</v>
      </c>
      <c r="J7">
        <v>4</v>
      </c>
      <c r="K7">
        <v>6</v>
      </c>
      <c r="L7">
        <v>2</v>
      </c>
      <c r="M7">
        <v>2</v>
      </c>
      <c r="N7">
        <v>0</v>
      </c>
      <c r="O7">
        <v>3</v>
      </c>
      <c r="P7">
        <v>15</v>
      </c>
      <c r="Q7" s="2">
        <f t="shared" si="0"/>
        <v>0.66666666666666663</v>
      </c>
      <c r="R7" s="2">
        <f t="shared" si="1"/>
        <v>0.66666666666666663</v>
      </c>
      <c r="S7" s="2">
        <f t="shared" ref="S7:S41" si="5">L7/M7</f>
        <v>1</v>
      </c>
      <c r="T7">
        <v>34</v>
      </c>
      <c r="U7">
        <v>29</v>
      </c>
      <c r="V7">
        <v>0</v>
      </c>
      <c r="W7" s="3">
        <f t="shared" si="2"/>
        <v>27.147117647058824</v>
      </c>
      <c r="X7" s="4">
        <f t="shared" si="3"/>
        <v>39.799999999999997</v>
      </c>
      <c r="Y7" s="4">
        <f t="shared" si="4"/>
        <v>19.299999999999997</v>
      </c>
      <c r="Z7">
        <v>0</v>
      </c>
    </row>
    <row r="8" spans="1:26" x14ac:dyDescent="0.3">
      <c r="A8" s="1" t="str">
        <f>'Jeremy Lin'!A8</f>
        <v>@ EUR</v>
      </c>
      <c r="B8">
        <v>15</v>
      </c>
      <c r="C8">
        <v>9</v>
      </c>
      <c r="D8">
        <v>2</v>
      </c>
      <c r="E8">
        <v>1</v>
      </c>
      <c r="F8">
        <v>1</v>
      </c>
      <c r="G8">
        <v>0</v>
      </c>
      <c r="H8">
        <v>6</v>
      </c>
      <c r="I8">
        <v>15</v>
      </c>
      <c r="J8">
        <v>3</v>
      </c>
      <c r="K8">
        <v>6</v>
      </c>
      <c r="L8">
        <v>0</v>
      </c>
      <c r="M8">
        <v>0</v>
      </c>
      <c r="N8">
        <v>0</v>
      </c>
      <c r="O8">
        <v>1</v>
      </c>
      <c r="P8">
        <v>-2</v>
      </c>
      <c r="Q8" s="2">
        <f t="shared" si="0"/>
        <v>0.4</v>
      </c>
      <c r="R8" s="2">
        <f t="shared" si="1"/>
        <v>0.5</v>
      </c>
      <c r="S8" s="6" t="s">
        <v>45</v>
      </c>
      <c r="T8">
        <v>40</v>
      </c>
      <c r="U8">
        <v>20</v>
      </c>
      <c r="V8">
        <v>0</v>
      </c>
      <c r="W8" s="3">
        <f t="shared" si="2"/>
        <v>14.891275000000002</v>
      </c>
      <c r="X8" s="4">
        <f t="shared" si="3"/>
        <v>34.799999999999997</v>
      </c>
      <c r="Y8" s="4">
        <f t="shared" si="4"/>
        <v>12.299999999999997</v>
      </c>
      <c r="Z8">
        <v>0</v>
      </c>
    </row>
    <row r="9" spans="1:26" x14ac:dyDescent="0.3">
      <c r="A9" s="1" t="str">
        <f>'Jeremy Lin'!A9</f>
        <v>vs DNK</v>
      </c>
      <c r="B9">
        <v>20</v>
      </c>
      <c r="C9">
        <v>1</v>
      </c>
      <c r="D9">
        <v>4</v>
      </c>
      <c r="E9">
        <v>0</v>
      </c>
      <c r="F9">
        <v>2</v>
      </c>
      <c r="G9">
        <v>1</v>
      </c>
      <c r="H9">
        <v>7</v>
      </c>
      <c r="I9">
        <v>13</v>
      </c>
      <c r="J9">
        <v>6</v>
      </c>
      <c r="K9">
        <v>10</v>
      </c>
      <c r="L9">
        <v>0</v>
      </c>
      <c r="M9">
        <v>0</v>
      </c>
      <c r="N9">
        <v>0</v>
      </c>
      <c r="O9">
        <v>1</v>
      </c>
      <c r="P9">
        <v>13</v>
      </c>
      <c r="Q9" s="2">
        <f t="shared" si="0"/>
        <v>0.53846153846153844</v>
      </c>
      <c r="R9" s="2">
        <f t="shared" si="1"/>
        <v>0.6</v>
      </c>
      <c r="S9" s="6" t="s">
        <v>45</v>
      </c>
      <c r="T9">
        <v>36</v>
      </c>
      <c r="U9">
        <v>31</v>
      </c>
      <c r="V9">
        <v>0</v>
      </c>
      <c r="W9" s="3">
        <f t="shared" si="2"/>
        <v>24.080833333333334</v>
      </c>
      <c r="X9" s="4">
        <f t="shared" si="3"/>
        <v>32.200000000000003</v>
      </c>
      <c r="Y9" s="4">
        <f t="shared" si="4"/>
        <v>17.400000000000002</v>
      </c>
      <c r="Z9">
        <v>0</v>
      </c>
    </row>
    <row r="10" spans="1:26" x14ac:dyDescent="0.3">
      <c r="A10" s="1" t="str">
        <f>'Jeremy Lin'!A10</f>
        <v>vs RKS</v>
      </c>
      <c r="B10">
        <v>18</v>
      </c>
      <c r="C10">
        <v>5</v>
      </c>
      <c r="D10">
        <v>2</v>
      </c>
      <c r="E10">
        <v>1</v>
      </c>
      <c r="F10">
        <v>1</v>
      </c>
      <c r="G10">
        <v>1</v>
      </c>
      <c r="H10">
        <v>7</v>
      </c>
      <c r="I10">
        <v>16</v>
      </c>
      <c r="J10">
        <v>2</v>
      </c>
      <c r="K10">
        <v>9</v>
      </c>
      <c r="L10">
        <v>2</v>
      </c>
      <c r="M10">
        <v>3</v>
      </c>
      <c r="N10">
        <v>1</v>
      </c>
      <c r="O10">
        <v>1</v>
      </c>
      <c r="P10">
        <v>-15</v>
      </c>
      <c r="Q10" s="2">
        <f t="shared" si="0"/>
        <v>0.4375</v>
      </c>
      <c r="R10" s="2">
        <f t="shared" si="1"/>
        <v>0.22222222222222221</v>
      </c>
      <c r="S10" s="2">
        <f t="shared" si="5"/>
        <v>0.66666666666666663</v>
      </c>
      <c r="T10">
        <v>35</v>
      </c>
      <c r="U10">
        <v>23</v>
      </c>
      <c r="V10">
        <v>1</v>
      </c>
      <c r="W10" s="3">
        <f t="shared" si="2"/>
        <v>17.576028571428576</v>
      </c>
      <c r="X10" s="4">
        <f t="shared" si="3"/>
        <v>32</v>
      </c>
      <c r="Y10" s="4">
        <f t="shared" si="4"/>
        <v>12.799999999999999</v>
      </c>
      <c r="Z10">
        <v>0</v>
      </c>
    </row>
    <row r="11" spans="1:26" x14ac:dyDescent="0.3">
      <c r="A11" s="1" t="str">
        <f>'Jeremy Lin'!A11</f>
        <v>@ IMP</v>
      </c>
      <c r="B11">
        <v>22</v>
      </c>
      <c r="C11">
        <v>5</v>
      </c>
      <c r="D11">
        <v>4</v>
      </c>
      <c r="E11">
        <v>0</v>
      </c>
      <c r="F11">
        <v>2</v>
      </c>
      <c r="G11">
        <v>0</v>
      </c>
      <c r="H11">
        <v>10</v>
      </c>
      <c r="I11">
        <v>15</v>
      </c>
      <c r="J11">
        <v>2</v>
      </c>
      <c r="K11">
        <v>7</v>
      </c>
      <c r="L11">
        <v>0</v>
      </c>
      <c r="M11">
        <v>1</v>
      </c>
      <c r="N11">
        <v>0</v>
      </c>
      <c r="O11">
        <v>2</v>
      </c>
      <c r="P11">
        <v>-4</v>
      </c>
      <c r="Q11" s="2">
        <f t="shared" si="0"/>
        <v>0.66666666666666663</v>
      </c>
      <c r="R11" s="2">
        <f t="shared" si="1"/>
        <v>0.2857142857142857</v>
      </c>
      <c r="S11" s="2">
        <f t="shared" si="5"/>
        <v>0</v>
      </c>
      <c r="T11">
        <v>39</v>
      </c>
      <c r="U11">
        <v>32</v>
      </c>
      <c r="V11">
        <v>1</v>
      </c>
      <c r="W11" s="3">
        <f t="shared" si="2"/>
        <v>26.468256410256416</v>
      </c>
      <c r="X11" s="4">
        <f t="shared" si="3"/>
        <v>40</v>
      </c>
      <c r="Y11" s="4">
        <f t="shared" si="4"/>
        <v>20.6</v>
      </c>
      <c r="Z11">
        <v>0</v>
      </c>
    </row>
    <row r="12" spans="1:26" x14ac:dyDescent="0.3">
      <c r="A12" s="1" t="str">
        <f>'Jeremy Lin'!A12</f>
        <v>vs AFR</v>
      </c>
      <c r="B12">
        <v>15</v>
      </c>
      <c r="C12">
        <v>7</v>
      </c>
      <c r="D12">
        <v>2</v>
      </c>
      <c r="E12">
        <v>1</v>
      </c>
      <c r="F12">
        <v>1</v>
      </c>
      <c r="G12">
        <v>1</v>
      </c>
      <c r="H12">
        <v>5</v>
      </c>
      <c r="I12">
        <v>15</v>
      </c>
      <c r="J12">
        <v>5</v>
      </c>
      <c r="K12">
        <v>12</v>
      </c>
      <c r="L12">
        <v>0</v>
      </c>
      <c r="M12">
        <v>0</v>
      </c>
      <c r="N12">
        <v>0</v>
      </c>
      <c r="O12">
        <v>1</v>
      </c>
      <c r="P12">
        <v>-1</v>
      </c>
      <c r="Q12" s="2">
        <f t="shared" si="0"/>
        <v>0.33333333333333331</v>
      </c>
      <c r="R12" s="2">
        <f t="shared" si="1"/>
        <v>0.41666666666666669</v>
      </c>
      <c r="S12" s="6" t="s">
        <v>45</v>
      </c>
      <c r="T12">
        <v>38</v>
      </c>
      <c r="U12">
        <v>21</v>
      </c>
      <c r="V12">
        <v>0</v>
      </c>
      <c r="W12" s="3">
        <f t="shared" si="2"/>
        <v>12.914578947368426</v>
      </c>
      <c r="X12" s="4">
        <f t="shared" si="3"/>
        <v>31.4</v>
      </c>
      <c r="Y12" s="4">
        <f t="shared" si="4"/>
        <v>10.299999999999999</v>
      </c>
      <c r="Z12">
        <v>0</v>
      </c>
    </row>
    <row r="13" spans="1:26" x14ac:dyDescent="0.3">
      <c r="A13" s="1" t="str">
        <f>'Jeremy Lin'!A13</f>
        <v>@ 3PT</v>
      </c>
      <c r="B13">
        <v>13</v>
      </c>
      <c r="C13">
        <v>10</v>
      </c>
      <c r="D13">
        <v>0</v>
      </c>
      <c r="E13">
        <v>1</v>
      </c>
      <c r="F13">
        <v>1</v>
      </c>
      <c r="G13">
        <v>2</v>
      </c>
      <c r="H13">
        <v>4</v>
      </c>
      <c r="I13">
        <v>13</v>
      </c>
      <c r="J13">
        <v>2</v>
      </c>
      <c r="K13">
        <v>8</v>
      </c>
      <c r="L13">
        <v>3</v>
      </c>
      <c r="M13">
        <v>4</v>
      </c>
      <c r="N13">
        <v>3</v>
      </c>
      <c r="O13">
        <v>1</v>
      </c>
      <c r="P13">
        <v>-14</v>
      </c>
      <c r="Q13" s="2">
        <f t="shared" si="0"/>
        <v>0.30769230769230771</v>
      </c>
      <c r="R13" s="2">
        <f t="shared" si="1"/>
        <v>0.25</v>
      </c>
      <c r="S13" s="2">
        <f t="shared" si="5"/>
        <v>0.75</v>
      </c>
      <c r="T13">
        <v>42</v>
      </c>
      <c r="U13">
        <v>13</v>
      </c>
      <c r="V13">
        <v>0</v>
      </c>
      <c r="W13" s="3">
        <f t="shared" si="2"/>
        <v>9.6077619047619081</v>
      </c>
      <c r="X13" s="4">
        <f t="shared" si="3"/>
        <v>29</v>
      </c>
      <c r="Y13" s="4">
        <f t="shared" si="4"/>
        <v>8.5999999999999979</v>
      </c>
      <c r="Z13">
        <v>0</v>
      </c>
    </row>
    <row r="14" spans="1:26" x14ac:dyDescent="0.3">
      <c r="A14" s="1" t="str">
        <f>'Jeremy Lin'!A14</f>
        <v>vs OLD</v>
      </c>
      <c r="B14">
        <v>11</v>
      </c>
      <c r="C14">
        <v>5</v>
      </c>
      <c r="D14">
        <v>2</v>
      </c>
      <c r="E14">
        <v>0</v>
      </c>
      <c r="F14">
        <v>3</v>
      </c>
      <c r="G14">
        <v>0</v>
      </c>
      <c r="H14">
        <v>4</v>
      </c>
      <c r="I14">
        <v>17</v>
      </c>
      <c r="J14">
        <v>3</v>
      </c>
      <c r="K14">
        <v>10</v>
      </c>
      <c r="L14">
        <v>0</v>
      </c>
      <c r="M14">
        <v>0</v>
      </c>
      <c r="N14">
        <v>0</v>
      </c>
      <c r="O14">
        <v>2</v>
      </c>
      <c r="P14">
        <v>-9</v>
      </c>
      <c r="Q14" s="2">
        <f t="shared" si="0"/>
        <v>0.23529411764705882</v>
      </c>
      <c r="R14" s="2">
        <f t="shared" si="1"/>
        <v>0.3</v>
      </c>
      <c r="S14" s="6" t="s">
        <v>45</v>
      </c>
      <c r="T14">
        <v>35</v>
      </c>
      <c r="U14">
        <v>16</v>
      </c>
      <c r="V14">
        <v>0</v>
      </c>
      <c r="W14" s="3">
        <f t="shared" si="2"/>
        <v>7.4192285714285733</v>
      </c>
      <c r="X14" s="4">
        <f t="shared" si="3"/>
        <v>29</v>
      </c>
      <c r="Y14" s="4">
        <f t="shared" si="4"/>
        <v>5.8000000000000016</v>
      </c>
      <c r="Z14">
        <v>0</v>
      </c>
    </row>
    <row r="15" spans="1:26" x14ac:dyDescent="0.3">
      <c r="A15" s="1" t="str">
        <f>'Jeremy Lin'!A15</f>
        <v>@ DEF</v>
      </c>
      <c r="B15">
        <v>8</v>
      </c>
      <c r="C15">
        <v>10</v>
      </c>
      <c r="D15">
        <v>7</v>
      </c>
      <c r="E15">
        <v>0</v>
      </c>
      <c r="F15">
        <v>1</v>
      </c>
      <c r="G15">
        <v>0</v>
      </c>
      <c r="H15">
        <v>3</v>
      </c>
      <c r="I15">
        <v>17</v>
      </c>
      <c r="J15">
        <v>2</v>
      </c>
      <c r="K15">
        <v>14</v>
      </c>
      <c r="L15">
        <v>0</v>
      </c>
      <c r="M15">
        <v>0</v>
      </c>
      <c r="N15">
        <v>0</v>
      </c>
      <c r="O15">
        <v>0</v>
      </c>
      <c r="P15">
        <v>0</v>
      </c>
      <c r="Q15" s="2">
        <f t="shared" si="0"/>
        <v>0.17647058823529413</v>
      </c>
      <c r="R15" s="2">
        <f t="shared" si="1"/>
        <v>0.14285714285714285</v>
      </c>
      <c r="S15" s="6" t="s">
        <v>45</v>
      </c>
      <c r="T15">
        <v>41</v>
      </c>
      <c r="U15">
        <v>24</v>
      </c>
      <c r="V15">
        <v>0</v>
      </c>
      <c r="W15" s="3">
        <f t="shared" si="2"/>
        <v>6.2509756097560993</v>
      </c>
      <c r="X15" s="4">
        <f t="shared" si="3"/>
        <v>33.5</v>
      </c>
      <c r="Y15" s="4">
        <f t="shared" si="4"/>
        <v>6.2</v>
      </c>
      <c r="Z15">
        <v>0</v>
      </c>
    </row>
    <row r="16" spans="1:26" x14ac:dyDescent="0.3">
      <c r="A16" s="1" t="str">
        <f>'Jeremy Lin'!A16</f>
        <v>vs USA</v>
      </c>
      <c r="B16">
        <v>12</v>
      </c>
      <c r="C16">
        <v>3</v>
      </c>
      <c r="D16">
        <v>7</v>
      </c>
      <c r="E16">
        <v>1</v>
      </c>
      <c r="F16">
        <v>3</v>
      </c>
      <c r="G16">
        <v>0</v>
      </c>
      <c r="H16">
        <v>4</v>
      </c>
      <c r="I16">
        <v>11</v>
      </c>
      <c r="J16">
        <v>4</v>
      </c>
      <c r="K16">
        <v>9</v>
      </c>
      <c r="L16">
        <v>0</v>
      </c>
      <c r="M16">
        <v>0</v>
      </c>
      <c r="N16">
        <v>1</v>
      </c>
      <c r="O16">
        <v>3</v>
      </c>
      <c r="P16">
        <v>24</v>
      </c>
      <c r="Q16" s="2">
        <f t="shared" si="0"/>
        <v>0.36363636363636365</v>
      </c>
      <c r="R16" s="2">
        <f t="shared" si="1"/>
        <v>0.44444444444444442</v>
      </c>
      <c r="S16" s="6" t="s">
        <v>45</v>
      </c>
      <c r="T16">
        <v>36</v>
      </c>
      <c r="U16">
        <v>31</v>
      </c>
      <c r="V16">
        <v>0</v>
      </c>
      <c r="W16" s="3">
        <f t="shared" si="2"/>
        <v>20.473333333333333</v>
      </c>
      <c r="X16" s="4">
        <f t="shared" si="3"/>
        <v>38.1</v>
      </c>
      <c r="Y16" s="4">
        <f t="shared" si="4"/>
        <v>14.599999999999998</v>
      </c>
      <c r="Z16">
        <v>0</v>
      </c>
    </row>
    <row r="17" spans="1:26" x14ac:dyDescent="0.3">
      <c r="A17" s="1" t="str">
        <f>'Jeremy Lin'!A17</f>
        <v>vs OCE</v>
      </c>
      <c r="B17">
        <v>23</v>
      </c>
      <c r="C17">
        <v>4</v>
      </c>
      <c r="D17">
        <v>5</v>
      </c>
      <c r="E17">
        <v>1</v>
      </c>
      <c r="F17">
        <v>1</v>
      </c>
      <c r="G17">
        <v>1</v>
      </c>
      <c r="H17">
        <v>10</v>
      </c>
      <c r="I17">
        <v>20</v>
      </c>
      <c r="J17">
        <v>3</v>
      </c>
      <c r="K17">
        <v>7</v>
      </c>
      <c r="L17">
        <v>0</v>
      </c>
      <c r="M17">
        <v>0</v>
      </c>
      <c r="N17">
        <v>1</v>
      </c>
      <c r="O17">
        <v>0</v>
      </c>
      <c r="P17">
        <v>2</v>
      </c>
      <c r="Q17" s="2">
        <f t="shared" si="0"/>
        <v>0.5</v>
      </c>
      <c r="R17" s="2">
        <f t="shared" si="1"/>
        <v>0.42857142857142855</v>
      </c>
      <c r="S17" s="6" t="s">
        <v>45</v>
      </c>
      <c r="T17">
        <v>48</v>
      </c>
      <c r="U17">
        <v>34</v>
      </c>
      <c r="V17">
        <v>1</v>
      </c>
      <c r="W17" s="3">
        <f t="shared" si="2"/>
        <v>19.132437500000005</v>
      </c>
      <c r="X17" s="4">
        <f t="shared" si="3"/>
        <v>40.299999999999997</v>
      </c>
      <c r="Y17" s="4">
        <f t="shared" si="4"/>
        <v>18.8</v>
      </c>
      <c r="Z17">
        <v>0</v>
      </c>
    </row>
    <row r="18" spans="1:26" x14ac:dyDescent="0.3">
      <c r="A18" s="1" t="str">
        <f>'Jeremy Lin'!A18</f>
        <v>vs SPA</v>
      </c>
      <c r="B18">
        <v>20</v>
      </c>
      <c r="C18">
        <v>2</v>
      </c>
      <c r="D18">
        <v>4</v>
      </c>
      <c r="E18">
        <v>0</v>
      </c>
      <c r="F18">
        <v>0</v>
      </c>
      <c r="G18">
        <v>1</v>
      </c>
      <c r="H18">
        <v>8</v>
      </c>
      <c r="I18">
        <v>17</v>
      </c>
      <c r="J18">
        <v>4</v>
      </c>
      <c r="K18">
        <v>9</v>
      </c>
      <c r="L18">
        <v>0</v>
      </c>
      <c r="M18">
        <v>0</v>
      </c>
      <c r="N18">
        <v>0</v>
      </c>
      <c r="O18">
        <v>1</v>
      </c>
      <c r="P18">
        <v>1</v>
      </c>
      <c r="Q18" s="2">
        <f t="shared" si="0"/>
        <v>0.47058823529411764</v>
      </c>
      <c r="R18" s="2">
        <f t="shared" si="1"/>
        <v>0.44444444444444442</v>
      </c>
      <c r="S18" s="6" t="s">
        <v>45</v>
      </c>
      <c r="T18">
        <v>45</v>
      </c>
      <c r="U18">
        <v>30</v>
      </c>
      <c r="V18">
        <v>0</v>
      </c>
      <c r="W18" s="3">
        <f t="shared" si="2"/>
        <v>14.1922</v>
      </c>
      <c r="X18" s="4">
        <f t="shared" si="3"/>
        <v>27.4</v>
      </c>
      <c r="Y18" s="4">
        <f t="shared" si="4"/>
        <v>13.299999999999999</v>
      </c>
      <c r="Z18">
        <v>0</v>
      </c>
    </row>
    <row r="19" spans="1:26" x14ac:dyDescent="0.3">
      <c r="A19" s="1">
        <f>'Jeremy Lin'!A19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'Jeremy Lin'!A20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'Jeremy Lin'!A21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'Jeremy Lin'!A22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'Jeremy Lin'!A23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'Jeremy Lin'!A24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'Jeremy Lin'!A25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'Jeremy Lin'!A26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'Jeremy Lin'!A27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'Jeremy Lin'!A28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'Jeremy Lin'!A29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'Jeremy Lin'!A30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'Jeremy Lin'!A31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'Jeremy Lin'!A32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'Jeremy Lin'!A33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'Jeremy Lin'!A34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'Jeremy Lin'!A35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'Jeremy Lin'!A36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'Jeremy Lin'!A37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'Jeremy Lin'!A38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'Jeremy Lin'!A39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'Jeremy Lin'!A40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'Jeremy Lin'!A41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'Jeremy Lin'!A42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'Jeremy Lin'!A43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'Jeremy Lin'!A44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'Jeremy Lin'!A45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'Jeremy Lin'!A46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15.705882352941176</v>
      </c>
      <c r="C47" s="4">
        <f t="shared" ref="C47:P47" si="9">AVERAGE(C2:C46)</f>
        <v>5.4117647058823533</v>
      </c>
      <c r="D47" s="4">
        <f t="shared" si="9"/>
        <v>3.3529411764705883</v>
      </c>
      <c r="E47" s="4">
        <f t="shared" si="9"/>
        <v>0.52941176470588236</v>
      </c>
      <c r="F47" s="4">
        <f t="shared" si="9"/>
        <v>1.3529411764705883</v>
      </c>
      <c r="G47" s="4">
        <f t="shared" si="9"/>
        <v>0.82352941176470584</v>
      </c>
      <c r="H47" s="4">
        <f t="shared" si="9"/>
        <v>5.9411764705882355</v>
      </c>
      <c r="I47" s="4">
        <f t="shared" si="9"/>
        <v>13.823529411764707</v>
      </c>
      <c r="J47" s="4">
        <f t="shared" si="9"/>
        <v>3.1764705882352939</v>
      </c>
      <c r="K47" s="4">
        <f t="shared" si="9"/>
        <v>8.2941176470588243</v>
      </c>
      <c r="L47" s="4">
        <f t="shared" si="9"/>
        <v>0.58823529411764708</v>
      </c>
      <c r="M47" s="4">
        <f t="shared" si="9"/>
        <v>0.82352941176470584</v>
      </c>
      <c r="N47" s="4">
        <f t="shared" si="9"/>
        <v>0.47058823529411764</v>
      </c>
      <c r="O47" s="4">
        <f t="shared" si="9"/>
        <v>1.5294117647058822</v>
      </c>
      <c r="P47" s="4">
        <f t="shared" si="9"/>
        <v>1.1176470588235294</v>
      </c>
      <c r="Q47" s="2">
        <f>SUM(H2:H46)/SUM(I2:I46)</f>
        <v>0.4297872340425532</v>
      </c>
      <c r="R47" s="2">
        <f>SUM(J2:J46)/SUM(K2:K46)</f>
        <v>0.38297872340425532</v>
      </c>
      <c r="S47" s="2">
        <f>SUM(L2:L46)/SUM(M2:M46)</f>
        <v>0.7142857142857143</v>
      </c>
      <c r="T47" s="4">
        <f t="shared" ref="T47:V47" si="10">AVERAGE(T2:T46)</f>
        <v>39.294117647058826</v>
      </c>
      <c r="U47" s="4">
        <f t="shared" si="10"/>
        <v>23.941176470588236</v>
      </c>
      <c r="V47" s="4">
        <f t="shared" si="10"/>
        <v>0.23529411764705882</v>
      </c>
      <c r="W47" s="3">
        <f>((H49*85.91) +(F49*53.897)+(J49*51.757)+(L49*46.845)+(E49*39.19)+(N49*39.19)+(D49*34.677)+((C49-N49)*14.707)-(O49*17.174)-((M49-L49)*20.091)-((I49-H49)*39.19)-(G49*53.897))/T49</f>
        <v>15.756242514970053</v>
      </c>
      <c r="X47" s="4">
        <f t="shared" ref="X47" si="11">B47+(C47*1.2)+(D47*1.5)+(E47*3)+(F47*3)-G47</f>
        <v>32.05294117647059</v>
      </c>
      <c r="Y47" s="4">
        <f t="shared" ref="Y47" si="12">B47+0.4*H47-0.7*I47-0.4*(M47-L47)+0.7*N47+0.3*(C47-N47)+F47+D47*0.7+0.7*E47-0.4*O47-G47</f>
        <v>12.758823529411767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267</v>
      </c>
      <c r="C49">
        <f t="shared" ref="C49:P49" si="13">SUM(C2:C46)</f>
        <v>92</v>
      </c>
      <c r="D49">
        <f t="shared" si="13"/>
        <v>57</v>
      </c>
      <c r="E49">
        <f t="shared" si="13"/>
        <v>9</v>
      </c>
      <c r="F49">
        <f t="shared" si="13"/>
        <v>23</v>
      </c>
      <c r="G49">
        <f t="shared" si="13"/>
        <v>14</v>
      </c>
      <c r="H49">
        <f t="shared" si="13"/>
        <v>101</v>
      </c>
      <c r="I49">
        <f t="shared" si="13"/>
        <v>235</v>
      </c>
      <c r="J49">
        <f t="shared" si="13"/>
        <v>54</v>
      </c>
      <c r="K49">
        <f t="shared" si="13"/>
        <v>141</v>
      </c>
      <c r="L49">
        <f t="shared" si="13"/>
        <v>10</v>
      </c>
      <c r="M49">
        <f t="shared" si="13"/>
        <v>14</v>
      </c>
      <c r="N49">
        <f t="shared" si="13"/>
        <v>8</v>
      </c>
      <c r="O49">
        <f t="shared" si="13"/>
        <v>26</v>
      </c>
      <c r="P49">
        <f t="shared" si="13"/>
        <v>19</v>
      </c>
      <c r="T49">
        <f>SUM(T2:T46)</f>
        <v>668</v>
      </c>
      <c r="U49">
        <f>SUM(U2:U46)</f>
        <v>407</v>
      </c>
      <c r="V49">
        <f>SUM(V2:V46)</f>
        <v>4</v>
      </c>
      <c r="X49" s="4">
        <f>SUM(X2:X46)</f>
        <v>544.9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workbookViewId="0">
      <selection activeCell="P18" sqref="P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'Jeremy Lin'!A2</f>
        <v>@ OCE</v>
      </c>
      <c r="B2">
        <v>16</v>
      </c>
      <c r="C2">
        <v>2</v>
      </c>
      <c r="D2">
        <v>5</v>
      </c>
      <c r="E2">
        <v>2</v>
      </c>
      <c r="F2">
        <v>0</v>
      </c>
      <c r="G2">
        <v>0</v>
      </c>
      <c r="H2">
        <v>6</v>
      </c>
      <c r="I2">
        <v>9</v>
      </c>
      <c r="J2">
        <v>4</v>
      </c>
      <c r="K2">
        <v>5</v>
      </c>
      <c r="L2">
        <v>0</v>
      </c>
      <c r="M2">
        <v>0</v>
      </c>
      <c r="N2">
        <v>0</v>
      </c>
      <c r="O2">
        <v>0</v>
      </c>
      <c r="P2">
        <v>9</v>
      </c>
      <c r="Q2" s="2">
        <f t="shared" ref="Q2:Q46" si="0">H2/I2</f>
        <v>0.66666666666666663</v>
      </c>
      <c r="R2" s="2">
        <f t="shared" ref="R2:R46" si="1">J2/K2</f>
        <v>0.8</v>
      </c>
      <c r="S2" s="6" t="s">
        <v>45</v>
      </c>
      <c r="T2">
        <v>39</v>
      </c>
      <c r="U2">
        <v>26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22.720435897435898</v>
      </c>
      <c r="X2" s="4">
        <f t="shared" ref="X2:X46" si="3">B2+(C2*1.2)+(D2*1.5)+(E2*3)+(F2*3)-G2</f>
        <v>31.9</v>
      </c>
      <c r="Y2" s="4">
        <f t="shared" ref="Y2:Y46" si="4">B2+0.4*H2-0.7*I2-0.4*(M2-L2)+0.7*N2+0.3*(C2-N2)+F2+D2*0.7+0.7*E2-0.4*O2-G2</f>
        <v>17.599999999999994</v>
      </c>
      <c r="Z2">
        <v>0</v>
      </c>
    </row>
    <row r="3" spans="1:26" x14ac:dyDescent="0.3">
      <c r="A3" s="1" t="str">
        <f>'Jeremy Lin'!A3</f>
        <v>vs SPA</v>
      </c>
      <c r="B3">
        <v>8</v>
      </c>
      <c r="C3">
        <v>3</v>
      </c>
      <c r="D3">
        <v>6</v>
      </c>
      <c r="E3">
        <v>1</v>
      </c>
      <c r="F3">
        <v>0</v>
      </c>
      <c r="G3">
        <v>3</v>
      </c>
      <c r="H3">
        <v>3</v>
      </c>
      <c r="I3">
        <v>6</v>
      </c>
      <c r="J3">
        <v>0</v>
      </c>
      <c r="K3">
        <v>2</v>
      </c>
      <c r="L3">
        <v>2</v>
      </c>
      <c r="M3">
        <v>2</v>
      </c>
      <c r="N3">
        <v>1</v>
      </c>
      <c r="O3">
        <v>1</v>
      </c>
      <c r="P3">
        <v>6</v>
      </c>
      <c r="Q3" s="2">
        <f t="shared" si="0"/>
        <v>0.5</v>
      </c>
      <c r="R3" s="2">
        <f t="shared" si="1"/>
        <v>0</v>
      </c>
      <c r="S3" s="2">
        <f>L3/M3</f>
        <v>1</v>
      </c>
      <c r="T3">
        <v>38</v>
      </c>
      <c r="U3">
        <v>24</v>
      </c>
      <c r="V3">
        <v>0</v>
      </c>
      <c r="W3" s="3">
        <f t="shared" si="2"/>
        <v>9.7589736842105292</v>
      </c>
      <c r="X3" s="4">
        <f t="shared" si="3"/>
        <v>20.6</v>
      </c>
      <c r="Y3" s="4">
        <f t="shared" si="4"/>
        <v>7.7999999999999989</v>
      </c>
      <c r="Z3">
        <v>0</v>
      </c>
    </row>
    <row r="4" spans="1:26" x14ac:dyDescent="0.3">
      <c r="A4" s="1" t="str">
        <f>'Jeremy Lin'!A4</f>
        <v>@ FRA</v>
      </c>
      <c r="B4">
        <v>14</v>
      </c>
      <c r="C4">
        <v>10</v>
      </c>
      <c r="D4">
        <v>3</v>
      </c>
      <c r="E4">
        <v>0</v>
      </c>
      <c r="F4">
        <v>0</v>
      </c>
      <c r="G4">
        <v>1</v>
      </c>
      <c r="H4">
        <v>6</v>
      </c>
      <c r="I4">
        <v>10</v>
      </c>
      <c r="J4">
        <v>1</v>
      </c>
      <c r="K4">
        <v>4</v>
      </c>
      <c r="L4">
        <v>1</v>
      </c>
      <c r="M4">
        <v>1</v>
      </c>
      <c r="N4">
        <v>1</v>
      </c>
      <c r="O4">
        <v>5</v>
      </c>
      <c r="P4">
        <v>1</v>
      </c>
      <c r="Q4" s="2">
        <f t="shared" si="0"/>
        <v>0.6</v>
      </c>
      <c r="R4" s="2">
        <f t="shared" si="1"/>
        <v>0.25</v>
      </c>
      <c r="S4" s="2">
        <f>L4/M4</f>
        <v>1</v>
      </c>
      <c r="T4">
        <v>42</v>
      </c>
      <c r="U4">
        <v>22</v>
      </c>
      <c r="V4">
        <v>1</v>
      </c>
      <c r="W4" s="3">
        <f t="shared" si="2"/>
        <v>14.12188095238095</v>
      </c>
      <c r="X4" s="4">
        <f t="shared" si="3"/>
        <v>29.5</v>
      </c>
      <c r="Y4" s="4">
        <f t="shared" si="4"/>
        <v>11.899999999999997</v>
      </c>
      <c r="Z4">
        <v>0</v>
      </c>
    </row>
    <row r="5" spans="1:26" x14ac:dyDescent="0.3">
      <c r="A5" s="1" t="str">
        <f>'Jeremy Lin'!A5</f>
        <v>vs 6TH</v>
      </c>
      <c r="B5">
        <v>13</v>
      </c>
      <c r="C5">
        <v>4</v>
      </c>
      <c r="D5">
        <v>1</v>
      </c>
      <c r="E5">
        <v>0</v>
      </c>
      <c r="F5">
        <v>1</v>
      </c>
      <c r="G5">
        <v>2</v>
      </c>
      <c r="H5">
        <v>5</v>
      </c>
      <c r="I5">
        <v>7</v>
      </c>
      <c r="J5">
        <v>3</v>
      </c>
      <c r="K5">
        <v>4</v>
      </c>
      <c r="L5">
        <v>0</v>
      </c>
      <c r="M5">
        <v>0</v>
      </c>
      <c r="N5">
        <v>1</v>
      </c>
      <c r="O5">
        <v>3</v>
      </c>
      <c r="P5">
        <v>5</v>
      </c>
      <c r="Q5" s="2">
        <f t="shared" si="0"/>
        <v>0.7142857142857143</v>
      </c>
      <c r="R5" s="2">
        <f t="shared" si="1"/>
        <v>0.75</v>
      </c>
      <c r="S5" s="6" t="s">
        <v>45</v>
      </c>
      <c r="T5">
        <v>39</v>
      </c>
      <c r="U5">
        <v>16</v>
      </c>
      <c r="V5">
        <v>0</v>
      </c>
      <c r="W5" s="3">
        <f t="shared" si="2"/>
        <v>13.307948717948715</v>
      </c>
      <c r="X5" s="4">
        <f t="shared" si="3"/>
        <v>20.3</v>
      </c>
      <c r="Y5" s="4">
        <f t="shared" si="4"/>
        <v>10.199999999999999</v>
      </c>
      <c r="Z5">
        <v>0</v>
      </c>
    </row>
    <row r="6" spans="1:26" x14ac:dyDescent="0.3">
      <c r="A6" s="1" t="str">
        <f>'Jeremy Lin'!A6</f>
        <v>@ INJ</v>
      </c>
      <c r="B6">
        <v>14</v>
      </c>
      <c r="C6">
        <v>4</v>
      </c>
      <c r="D6">
        <v>2</v>
      </c>
      <c r="E6">
        <v>0</v>
      </c>
      <c r="F6">
        <v>0</v>
      </c>
      <c r="G6">
        <v>1</v>
      </c>
      <c r="H6">
        <v>6</v>
      </c>
      <c r="I6">
        <v>8</v>
      </c>
      <c r="J6">
        <v>2</v>
      </c>
      <c r="K6">
        <v>4</v>
      </c>
      <c r="L6">
        <v>0</v>
      </c>
      <c r="M6">
        <v>1</v>
      </c>
      <c r="N6">
        <v>1</v>
      </c>
      <c r="O6">
        <v>2</v>
      </c>
      <c r="P6">
        <v>-21</v>
      </c>
      <c r="Q6" s="2">
        <f t="shared" si="0"/>
        <v>0.75</v>
      </c>
      <c r="R6" s="2">
        <f t="shared" si="1"/>
        <v>0.5</v>
      </c>
      <c r="S6" s="2">
        <f t="shared" ref="S6:S46" si="5">L6/M6</f>
        <v>0</v>
      </c>
      <c r="T6">
        <v>38</v>
      </c>
      <c r="U6">
        <v>18</v>
      </c>
      <c r="V6">
        <v>1</v>
      </c>
      <c r="W6" s="3">
        <f t="shared" si="2"/>
        <v>15.39271052631579</v>
      </c>
      <c r="X6" s="4">
        <f t="shared" si="3"/>
        <v>20.8</v>
      </c>
      <c r="Y6" s="4">
        <f t="shared" si="4"/>
        <v>11.599999999999998</v>
      </c>
      <c r="Z6">
        <v>0</v>
      </c>
    </row>
    <row r="7" spans="1:26" x14ac:dyDescent="0.3">
      <c r="A7" s="1" t="str">
        <f>'Jeremy Lin'!A7</f>
        <v>vs CAN</v>
      </c>
      <c r="B7">
        <v>13</v>
      </c>
      <c r="C7">
        <v>3</v>
      </c>
      <c r="D7">
        <v>2</v>
      </c>
      <c r="E7">
        <v>0</v>
      </c>
      <c r="F7">
        <v>0</v>
      </c>
      <c r="G7">
        <v>0</v>
      </c>
      <c r="H7">
        <v>5</v>
      </c>
      <c r="I7">
        <v>9</v>
      </c>
      <c r="J7">
        <v>2</v>
      </c>
      <c r="K7">
        <v>4</v>
      </c>
      <c r="L7">
        <v>1</v>
      </c>
      <c r="M7">
        <v>3</v>
      </c>
      <c r="N7">
        <v>0</v>
      </c>
      <c r="O7">
        <v>1</v>
      </c>
      <c r="P7">
        <v>19</v>
      </c>
      <c r="Q7" s="2">
        <f t="shared" si="0"/>
        <v>0.55555555555555558</v>
      </c>
      <c r="R7" s="2">
        <f t="shared" si="1"/>
        <v>0.5</v>
      </c>
      <c r="S7" s="2">
        <f t="shared" si="5"/>
        <v>0.33333333333333331</v>
      </c>
      <c r="T7">
        <v>38</v>
      </c>
      <c r="U7">
        <v>19</v>
      </c>
      <c r="V7">
        <v>2</v>
      </c>
      <c r="W7" s="3">
        <f t="shared" si="2"/>
        <v>12.612315789473685</v>
      </c>
      <c r="X7" s="4">
        <f t="shared" si="3"/>
        <v>19.600000000000001</v>
      </c>
      <c r="Y7" s="4">
        <f t="shared" si="4"/>
        <v>9.7999999999999989</v>
      </c>
      <c r="Z7">
        <v>0</v>
      </c>
    </row>
    <row r="8" spans="1:26" x14ac:dyDescent="0.3">
      <c r="A8" s="1" t="str">
        <f>'Jeremy Lin'!A8</f>
        <v>@ EUR</v>
      </c>
      <c r="B8">
        <v>16</v>
      </c>
      <c r="C8">
        <v>2</v>
      </c>
      <c r="D8">
        <v>4</v>
      </c>
      <c r="E8">
        <v>0</v>
      </c>
      <c r="F8">
        <v>2</v>
      </c>
      <c r="G8">
        <v>1</v>
      </c>
      <c r="H8">
        <v>7</v>
      </c>
      <c r="I8">
        <v>13</v>
      </c>
      <c r="J8">
        <v>2</v>
      </c>
      <c r="K8">
        <v>4</v>
      </c>
      <c r="L8">
        <v>0</v>
      </c>
      <c r="M8">
        <v>0</v>
      </c>
      <c r="N8">
        <v>0</v>
      </c>
      <c r="O8">
        <v>1</v>
      </c>
      <c r="P8">
        <v>2</v>
      </c>
      <c r="Q8" s="2">
        <f t="shared" si="0"/>
        <v>0.53846153846153844</v>
      </c>
      <c r="R8" s="2">
        <f t="shared" si="1"/>
        <v>0.5</v>
      </c>
      <c r="S8" s="6" t="s">
        <v>45</v>
      </c>
      <c r="T8">
        <v>40</v>
      </c>
      <c r="U8">
        <v>25</v>
      </c>
      <c r="V8">
        <v>1</v>
      </c>
      <c r="W8" s="3">
        <f t="shared" si="2"/>
        <v>16.864725</v>
      </c>
      <c r="X8" s="4">
        <f t="shared" si="3"/>
        <v>29.4</v>
      </c>
      <c r="Y8" s="4">
        <f t="shared" si="4"/>
        <v>13.700000000000001</v>
      </c>
      <c r="Z8">
        <v>0</v>
      </c>
    </row>
    <row r="9" spans="1:26" x14ac:dyDescent="0.3">
      <c r="A9" s="1" t="str">
        <f>'Jeremy Lin'!A9</f>
        <v>vs DNK</v>
      </c>
      <c r="B9">
        <v>10</v>
      </c>
      <c r="C9">
        <v>3</v>
      </c>
      <c r="D9">
        <v>7</v>
      </c>
      <c r="E9">
        <v>0</v>
      </c>
      <c r="F9">
        <v>0</v>
      </c>
      <c r="G9">
        <v>0</v>
      </c>
      <c r="H9">
        <v>4</v>
      </c>
      <c r="I9">
        <v>11</v>
      </c>
      <c r="J9">
        <v>2</v>
      </c>
      <c r="K9">
        <v>6</v>
      </c>
      <c r="L9">
        <v>0</v>
      </c>
      <c r="M9">
        <v>0</v>
      </c>
      <c r="N9">
        <v>0</v>
      </c>
      <c r="O9">
        <v>2</v>
      </c>
      <c r="P9">
        <v>17</v>
      </c>
      <c r="Q9" s="2">
        <f t="shared" si="0"/>
        <v>0.36363636363636365</v>
      </c>
      <c r="R9" s="2">
        <f t="shared" si="1"/>
        <v>0.33333333333333331</v>
      </c>
      <c r="S9" s="6" t="s">
        <v>45</v>
      </c>
      <c r="T9">
        <v>40</v>
      </c>
      <c r="U9">
        <v>27</v>
      </c>
      <c r="V9">
        <v>0</v>
      </c>
      <c r="W9" s="3">
        <f t="shared" si="2"/>
        <v>10.633400000000002</v>
      </c>
      <c r="X9" s="4">
        <f t="shared" si="3"/>
        <v>24.1</v>
      </c>
      <c r="Y9" s="4">
        <f t="shared" si="4"/>
        <v>8.8999999999999986</v>
      </c>
      <c r="Z9">
        <v>0</v>
      </c>
    </row>
    <row r="10" spans="1:26" x14ac:dyDescent="0.3">
      <c r="A10" s="1" t="str">
        <f>'Jeremy Lin'!A10</f>
        <v>vs RKS</v>
      </c>
      <c r="B10">
        <v>11</v>
      </c>
      <c r="C10">
        <v>7</v>
      </c>
      <c r="D10">
        <v>1</v>
      </c>
      <c r="E10">
        <v>0</v>
      </c>
      <c r="F10">
        <v>2</v>
      </c>
      <c r="G10">
        <v>0</v>
      </c>
      <c r="H10">
        <v>5</v>
      </c>
      <c r="I10">
        <v>8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-12</v>
      </c>
      <c r="Q10" s="2">
        <f t="shared" si="0"/>
        <v>0.625</v>
      </c>
      <c r="R10" s="2">
        <f t="shared" si="1"/>
        <v>0</v>
      </c>
      <c r="S10" s="2">
        <f t="shared" si="5"/>
        <v>1</v>
      </c>
      <c r="T10">
        <v>37</v>
      </c>
      <c r="U10">
        <v>13</v>
      </c>
      <c r="V10">
        <v>0</v>
      </c>
      <c r="W10" s="3">
        <f t="shared" si="2"/>
        <v>16.330945945945949</v>
      </c>
      <c r="X10" s="4">
        <f t="shared" si="3"/>
        <v>26.9</v>
      </c>
      <c r="Y10" s="4">
        <f t="shared" si="4"/>
        <v>12.2</v>
      </c>
      <c r="Z10">
        <v>0</v>
      </c>
    </row>
    <row r="11" spans="1:26" x14ac:dyDescent="0.3">
      <c r="A11" s="1" t="str">
        <f>'Jeremy Lin'!A11</f>
        <v>@ IMP</v>
      </c>
      <c r="B11">
        <v>5</v>
      </c>
      <c r="C11">
        <v>5</v>
      </c>
      <c r="D11">
        <v>3</v>
      </c>
      <c r="E11">
        <v>0</v>
      </c>
      <c r="F11">
        <v>1</v>
      </c>
      <c r="G11">
        <v>1</v>
      </c>
      <c r="H11">
        <v>2</v>
      </c>
      <c r="I11">
        <v>3</v>
      </c>
      <c r="J11">
        <v>0</v>
      </c>
      <c r="K11">
        <v>0</v>
      </c>
      <c r="L11">
        <v>1</v>
      </c>
      <c r="M11">
        <v>2</v>
      </c>
      <c r="N11">
        <v>0</v>
      </c>
      <c r="O11">
        <v>2</v>
      </c>
      <c r="P11">
        <v>0</v>
      </c>
      <c r="Q11" s="2">
        <f t="shared" si="0"/>
        <v>0.66666666666666663</v>
      </c>
      <c r="R11" s="6" t="s">
        <v>45</v>
      </c>
      <c r="S11" s="2">
        <f t="shared" si="5"/>
        <v>0.5</v>
      </c>
      <c r="T11">
        <v>32</v>
      </c>
      <c r="U11">
        <v>12</v>
      </c>
      <c r="V11">
        <v>1</v>
      </c>
      <c r="W11" s="3">
        <f t="shared" si="2"/>
        <v>9.456312500000001</v>
      </c>
      <c r="X11" s="4">
        <f t="shared" si="3"/>
        <v>17.5</v>
      </c>
      <c r="Y11" s="4">
        <f t="shared" si="4"/>
        <v>6.1000000000000005</v>
      </c>
      <c r="Z11">
        <v>0</v>
      </c>
    </row>
    <row r="12" spans="1:26" x14ac:dyDescent="0.3">
      <c r="A12" s="1" t="str">
        <f>'Jeremy Lin'!A12</f>
        <v>vs AFR</v>
      </c>
      <c r="B12">
        <v>7</v>
      </c>
      <c r="C12">
        <v>2</v>
      </c>
      <c r="D12">
        <v>5</v>
      </c>
      <c r="E12">
        <v>1</v>
      </c>
      <c r="F12">
        <v>1</v>
      </c>
      <c r="G12">
        <v>1</v>
      </c>
      <c r="H12">
        <v>3</v>
      </c>
      <c r="I12">
        <v>10</v>
      </c>
      <c r="J12">
        <v>1</v>
      </c>
      <c r="K12">
        <v>5</v>
      </c>
      <c r="L12">
        <v>0</v>
      </c>
      <c r="M12">
        <v>1</v>
      </c>
      <c r="N12">
        <v>0</v>
      </c>
      <c r="O12">
        <v>2</v>
      </c>
      <c r="P12">
        <v>-3</v>
      </c>
      <c r="Q12" s="2">
        <f t="shared" si="0"/>
        <v>0.3</v>
      </c>
      <c r="R12" s="2">
        <f t="shared" si="1"/>
        <v>0.2</v>
      </c>
      <c r="S12" s="2">
        <f t="shared" si="5"/>
        <v>0</v>
      </c>
      <c r="T12">
        <v>37</v>
      </c>
      <c r="U12">
        <v>19</v>
      </c>
      <c r="V12">
        <v>0</v>
      </c>
      <c r="W12" s="3">
        <f t="shared" si="2"/>
        <v>6.019108108108111</v>
      </c>
      <c r="X12" s="4">
        <f t="shared" si="3"/>
        <v>21.9</v>
      </c>
      <c r="Y12" s="4">
        <f t="shared" si="4"/>
        <v>4.8</v>
      </c>
      <c r="Z12">
        <v>0</v>
      </c>
    </row>
    <row r="13" spans="1:26" x14ac:dyDescent="0.3">
      <c r="A13" s="1" t="str">
        <f>'Jeremy Lin'!A13</f>
        <v>@ 3PT</v>
      </c>
      <c r="B13">
        <v>13</v>
      </c>
      <c r="C13">
        <v>7</v>
      </c>
      <c r="D13">
        <v>2</v>
      </c>
      <c r="E13">
        <v>0</v>
      </c>
      <c r="F13">
        <v>1</v>
      </c>
      <c r="G13">
        <v>0</v>
      </c>
      <c r="H13">
        <v>6</v>
      </c>
      <c r="I13">
        <v>12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-19</v>
      </c>
      <c r="Q13" s="2">
        <f t="shared" si="0"/>
        <v>0.5</v>
      </c>
      <c r="R13" s="2">
        <f t="shared" si="1"/>
        <v>0</v>
      </c>
      <c r="S13" s="2">
        <f t="shared" si="5"/>
        <v>1</v>
      </c>
      <c r="T13">
        <v>37</v>
      </c>
      <c r="U13">
        <v>17</v>
      </c>
      <c r="V13">
        <v>0</v>
      </c>
      <c r="W13" s="3">
        <f t="shared" si="2"/>
        <v>15.153351351351354</v>
      </c>
      <c r="X13" s="4">
        <f t="shared" si="3"/>
        <v>27.4</v>
      </c>
      <c r="Y13" s="4">
        <f t="shared" si="4"/>
        <v>11.500000000000002</v>
      </c>
      <c r="Z13">
        <v>0</v>
      </c>
    </row>
    <row r="14" spans="1:26" x14ac:dyDescent="0.3">
      <c r="A14" s="1" t="str">
        <f>'Jeremy Lin'!A14</f>
        <v>vs OLD</v>
      </c>
      <c r="B14">
        <v>10</v>
      </c>
      <c r="C14">
        <v>6</v>
      </c>
      <c r="D14">
        <v>2</v>
      </c>
      <c r="E14">
        <v>2</v>
      </c>
      <c r="F14">
        <v>0</v>
      </c>
      <c r="G14">
        <v>0</v>
      </c>
      <c r="H14">
        <v>4</v>
      </c>
      <c r="I14">
        <v>9</v>
      </c>
      <c r="J14">
        <v>2</v>
      </c>
      <c r="K14">
        <v>5</v>
      </c>
      <c r="L14">
        <v>0</v>
      </c>
      <c r="M14">
        <v>0</v>
      </c>
      <c r="N14">
        <v>0</v>
      </c>
      <c r="O14">
        <v>5</v>
      </c>
      <c r="P14">
        <v>-12</v>
      </c>
      <c r="Q14" s="2">
        <f t="shared" si="0"/>
        <v>0.44444444444444442</v>
      </c>
      <c r="R14" s="2">
        <f t="shared" si="1"/>
        <v>0.4</v>
      </c>
      <c r="S14" s="6" t="s">
        <v>45</v>
      </c>
      <c r="T14">
        <v>36</v>
      </c>
      <c r="U14">
        <v>15</v>
      </c>
      <c r="V14">
        <v>0</v>
      </c>
      <c r="W14" s="3">
        <f t="shared" si="2"/>
        <v>11.147500000000001</v>
      </c>
      <c r="X14" s="4">
        <f t="shared" si="3"/>
        <v>26.2</v>
      </c>
      <c r="Y14" s="4">
        <f t="shared" si="4"/>
        <v>7.9</v>
      </c>
      <c r="Z14">
        <v>0</v>
      </c>
    </row>
    <row r="15" spans="1:26" x14ac:dyDescent="0.3">
      <c r="A15" s="1" t="str">
        <f>'Jeremy Lin'!A15</f>
        <v>@ DEF</v>
      </c>
      <c r="B15">
        <v>4</v>
      </c>
      <c r="C15">
        <v>3</v>
      </c>
      <c r="D15">
        <v>3</v>
      </c>
      <c r="E15">
        <v>1</v>
      </c>
      <c r="F15">
        <v>1</v>
      </c>
      <c r="G15">
        <v>1</v>
      </c>
      <c r="H15">
        <v>2</v>
      </c>
      <c r="I15">
        <v>8</v>
      </c>
      <c r="J15">
        <v>0</v>
      </c>
      <c r="K15">
        <v>3</v>
      </c>
      <c r="L15">
        <v>0</v>
      </c>
      <c r="M15">
        <v>0</v>
      </c>
      <c r="N15">
        <v>1</v>
      </c>
      <c r="O15">
        <v>3</v>
      </c>
      <c r="P15">
        <v>4</v>
      </c>
      <c r="Q15" s="2">
        <f t="shared" si="0"/>
        <v>0.25</v>
      </c>
      <c r="R15" s="2">
        <f t="shared" si="1"/>
        <v>0</v>
      </c>
      <c r="S15" s="6" t="s">
        <v>45</v>
      </c>
      <c r="T15">
        <v>37</v>
      </c>
      <c r="U15">
        <v>11</v>
      </c>
      <c r="V15">
        <v>1</v>
      </c>
      <c r="W15" s="3">
        <f t="shared" si="2"/>
        <v>2.6211621621621624</v>
      </c>
      <c r="X15" s="4">
        <f t="shared" si="3"/>
        <v>17.100000000000001</v>
      </c>
      <c r="Y15" s="4">
        <f t="shared" si="4"/>
        <v>2.0999999999999996</v>
      </c>
      <c r="Z15">
        <v>0</v>
      </c>
    </row>
    <row r="16" spans="1:26" x14ac:dyDescent="0.3">
      <c r="A16" s="1" t="str">
        <f>'Jeremy Lin'!A16</f>
        <v>vs USA</v>
      </c>
      <c r="B16">
        <v>17</v>
      </c>
      <c r="C16">
        <v>7</v>
      </c>
      <c r="D16">
        <v>1</v>
      </c>
      <c r="E16">
        <v>0</v>
      </c>
      <c r="F16">
        <v>1</v>
      </c>
      <c r="G16">
        <v>1</v>
      </c>
      <c r="H16">
        <v>8</v>
      </c>
      <c r="I16">
        <v>10</v>
      </c>
      <c r="J16">
        <v>1</v>
      </c>
      <c r="K16">
        <v>3</v>
      </c>
      <c r="L16">
        <v>0</v>
      </c>
      <c r="M16">
        <v>0</v>
      </c>
      <c r="N16">
        <v>1</v>
      </c>
      <c r="O16">
        <v>0</v>
      </c>
      <c r="P16">
        <v>21</v>
      </c>
      <c r="Q16" s="2">
        <f t="shared" si="0"/>
        <v>0.8</v>
      </c>
      <c r="R16" s="2">
        <f t="shared" si="1"/>
        <v>0.33333333333333331</v>
      </c>
      <c r="S16" s="6" t="s">
        <v>45</v>
      </c>
      <c r="T16">
        <v>34</v>
      </c>
      <c r="U16">
        <v>20</v>
      </c>
      <c r="V16">
        <v>2</v>
      </c>
      <c r="W16" s="3">
        <f t="shared" si="2"/>
        <v>24.198999999999998</v>
      </c>
      <c r="X16" s="4">
        <f t="shared" si="3"/>
        <v>28.9</v>
      </c>
      <c r="Y16" s="4">
        <f t="shared" si="4"/>
        <v>16.399999999999999</v>
      </c>
      <c r="Z16">
        <v>0</v>
      </c>
    </row>
    <row r="17" spans="1:26" x14ac:dyDescent="0.3">
      <c r="A17" s="1" t="str">
        <f>'Jeremy Lin'!A17</f>
        <v>vs OCE</v>
      </c>
      <c r="B17">
        <v>10</v>
      </c>
      <c r="C17">
        <v>7</v>
      </c>
      <c r="D17">
        <v>5</v>
      </c>
      <c r="E17">
        <v>1</v>
      </c>
      <c r="F17">
        <v>0</v>
      </c>
      <c r="G17">
        <v>2</v>
      </c>
      <c r="H17">
        <v>4</v>
      </c>
      <c r="I17">
        <v>7</v>
      </c>
      <c r="J17">
        <v>1</v>
      </c>
      <c r="K17">
        <v>4</v>
      </c>
      <c r="L17">
        <v>1</v>
      </c>
      <c r="M17">
        <v>2</v>
      </c>
      <c r="N17">
        <v>1</v>
      </c>
      <c r="O17">
        <v>2</v>
      </c>
      <c r="P17">
        <v>6</v>
      </c>
      <c r="Q17" s="2">
        <f t="shared" si="0"/>
        <v>0.5714285714285714</v>
      </c>
      <c r="R17" s="2">
        <f t="shared" si="1"/>
        <v>0.25</v>
      </c>
      <c r="S17" s="2">
        <f t="shared" si="5"/>
        <v>0.5</v>
      </c>
      <c r="T17">
        <v>49</v>
      </c>
      <c r="U17">
        <v>22</v>
      </c>
      <c r="V17">
        <v>0</v>
      </c>
      <c r="W17" s="3">
        <f t="shared" si="2"/>
        <v>10.254000000000001</v>
      </c>
      <c r="X17" s="4">
        <f t="shared" si="3"/>
        <v>26.9</v>
      </c>
      <c r="Y17" s="4">
        <f t="shared" si="4"/>
        <v>10.199999999999999</v>
      </c>
      <c r="Z17">
        <v>0</v>
      </c>
    </row>
    <row r="18" spans="1:26" x14ac:dyDescent="0.3">
      <c r="A18" s="1" t="str">
        <f>'Jeremy Lin'!A18</f>
        <v>vs SPA</v>
      </c>
      <c r="B18">
        <v>13</v>
      </c>
      <c r="C18">
        <v>3</v>
      </c>
      <c r="D18">
        <v>2</v>
      </c>
      <c r="E18">
        <v>3</v>
      </c>
      <c r="F18">
        <v>1</v>
      </c>
      <c r="G18">
        <v>3</v>
      </c>
      <c r="H18">
        <v>5</v>
      </c>
      <c r="I18">
        <v>13</v>
      </c>
      <c r="J18">
        <v>2</v>
      </c>
      <c r="K18">
        <v>5</v>
      </c>
      <c r="L18">
        <v>1</v>
      </c>
      <c r="M18">
        <v>1</v>
      </c>
      <c r="N18">
        <v>0</v>
      </c>
      <c r="O18">
        <v>6</v>
      </c>
      <c r="P18">
        <v>0</v>
      </c>
      <c r="Q18" s="2">
        <f t="shared" si="0"/>
        <v>0.38461538461538464</v>
      </c>
      <c r="R18" s="2">
        <f t="shared" si="1"/>
        <v>0.4</v>
      </c>
      <c r="S18" s="2">
        <f t="shared" si="5"/>
        <v>1</v>
      </c>
      <c r="T18">
        <v>42</v>
      </c>
      <c r="U18">
        <v>18</v>
      </c>
      <c r="V18">
        <v>1</v>
      </c>
      <c r="W18" s="3">
        <f t="shared" si="2"/>
        <v>6.8237142857142858</v>
      </c>
      <c r="X18" s="4">
        <f t="shared" si="3"/>
        <v>28.6</v>
      </c>
      <c r="Y18" s="4">
        <f t="shared" si="4"/>
        <v>5.9</v>
      </c>
      <c r="Z18">
        <v>0</v>
      </c>
    </row>
    <row r="19" spans="1:26" x14ac:dyDescent="0.3">
      <c r="A19" s="1">
        <f>'Jeremy Lin'!A19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'Jeremy Lin'!A20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'Jeremy Lin'!A21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'Jeremy Lin'!A22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'Jeremy Lin'!A23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'Jeremy Lin'!A24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'Jeremy Lin'!A25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'Jeremy Lin'!A26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'Jeremy Lin'!A27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'Jeremy Lin'!A28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'Jeremy Lin'!A29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'Jeremy Lin'!A30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'Jeremy Lin'!A31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'Jeremy Lin'!A32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'Jeremy Lin'!A33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'Jeremy Lin'!A34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'Jeremy Lin'!A35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'Jeremy Lin'!A36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'Jeremy Lin'!A37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'Jeremy Lin'!A38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'Jeremy Lin'!A39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'Jeremy Lin'!A40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'Jeremy Lin'!A41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'Jeremy Lin'!A42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'Jeremy Lin'!A43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'Jeremy Lin'!A44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'Jeremy Lin'!A45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'Jeremy Lin'!A46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11.411764705882353</v>
      </c>
      <c r="C47" s="4">
        <f t="shared" ref="C47:P47" si="6">AVERAGE(C2:C46)</f>
        <v>4.5882352941176467</v>
      </c>
      <c r="D47" s="4">
        <f t="shared" si="6"/>
        <v>3.1764705882352939</v>
      </c>
      <c r="E47" s="4">
        <f t="shared" si="6"/>
        <v>0.6470588235294118</v>
      </c>
      <c r="F47" s="4">
        <f t="shared" si="6"/>
        <v>0.6470588235294118</v>
      </c>
      <c r="G47" s="4">
        <f t="shared" si="6"/>
        <v>1</v>
      </c>
      <c r="H47" s="4">
        <f t="shared" si="6"/>
        <v>4.7647058823529411</v>
      </c>
      <c r="I47" s="4">
        <f t="shared" si="6"/>
        <v>9</v>
      </c>
      <c r="J47" s="4">
        <f t="shared" si="6"/>
        <v>1.3529411764705883</v>
      </c>
      <c r="K47" s="4">
        <f t="shared" si="6"/>
        <v>3.5294117647058822</v>
      </c>
      <c r="L47" s="4">
        <f t="shared" si="6"/>
        <v>0.52941176470588236</v>
      </c>
      <c r="M47" s="4">
        <f t="shared" si="6"/>
        <v>0.88235294117647056</v>
      </c>
      <c r="N47" s="4">
        <f t="shared" si="6"/>
        <v>0.47058823529411764</v>
      </c>
      <c r="O47" s="4">
        <f t="shared" si="6"/>
        <v>2.1176470588235294</v>
      </c>
      <c r="P47" s="4">
        <f t="shared" si="6"/>
        <v>1.3529411764705883</v>
      </c>
      <c r="Q47" s="2">
        <f>SUM(H2:H46)/SUM(I2:I46)</f>
        <v>0.52941176470588236</v>
      </c>
      <c r="R47" s="2">
        <f>SUM(J2:J46)/SUM(K2:K46)</f>
        <v>0.38333333333333336</v>
      </c>
      <c r="S47" s="2">
        <f>SUM(L2:L46)/SUM(M2:M46)</f>
        <v>0.6</v>
      </c>
      <c r="T47" s="4">
        <f t="shared" ref="T47:V47" si="7">AVERAGE(T2:T46)</f>
        <v>38.529411764705884</v>
      </c>
      <c r="U47" s="4">
        <f t="shared" si="7"/>
        <v>19.058823529411764</v>
      </c>
      <c r="V47" s="4">
        <f t="shared" si="7"/>
        <v>0.58823529411764708</v>
      </c>
      <c r="W47" s="3">
        <f>((H49*85.91) +(F49*53.897)+(J49*51.757)+(L49*46.845)+(E49*39.19)+(N49*39.19)+(D49*34.677)+((C49-N49)*14.707)-(O49*17.174)-((M49-L49)*20.091)-((I49-H49)*39.19)-(G49*53.897))/T49</f>
        <v>12.722919083969469</v>
      </c>
      <c r="X47" s="4">
        <f t="shared" ref="X47" si="8">B47+(C47*1.2)+(D47*1.5)+(E47*3)+(F47*3)-G47</f>
        <v>24.564705882352943</v>
      </c>
      <c r="Y47" s="4">
        <f t="shared" ref="Y47" si="9">B47+0.4*H47-0.7*I47-0.4*(M47-L47)+0.7*N47+0.3*(C47-N47)+F47+D47*0.7+0.7*E47-0.4*O47-G47</f>
        <v>9.9176470588235279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194</v>
      </c>
      <c r="C49">
        <f t="shared" ref="C49:P49" si="10">SUM(C2:C46)</f>
        <v>78</v>
      </c>
      <c r="D49">
        <f t="shared" si="10"/>
        <v>54</v>
      </c>
      <c r="E49">
        <f t="shared" si="10"/>
        <v>11</v>
      </c>
      <c r="F49">
        <f t="shared" si="10"/>
        <v>11</v>
      </c>
      <c r="G49">
        <f t="shared" si="10"/>
        <v>17</v>
      </c>
      <c r="H49">
        <f t="shared" si="10"/>
        <v>81</v>
      </c>
      <c r="I49">
        <f t="shared" si="10"/>
        <v>153</v>
      </c>
      <c r="J49">
        <f t="shared" si="10"/>
        <v>23</v>
      </c>
      <c r="K49">
        <f t="shared" si="10"/>
        <v>60</v>
      </c>
      <c r="L49">
        <f t="shared" si="10"/>
        <v>9</v>
      </c>
      <c r="M49">
        <f t="shared" si="10"/>
        <v>15</v>
      </c>
      <c r="N49">
        <f t="shared" si="10"/>
        <v>8</v>
      </c>
      <c r="O49">
        <f t="shared" si="10"/>
        <v>36</v>
      </c>
      <c r="P49">
        <f t="shared" si="10"/>
        <v>23</v>
      </c>
      <c r="T49">
        <f>SUM(T2:T46)</f>
        <v>655</v>
      </c>
      <c r="U49">
        <f>SUM(U2:U46)</f>
        <v>324</v>
      </c>
      <c r="V49">
        <f>SUM(V2:V46)</f>
        <v>10</v>
      </c>
      <c r="X49" s="4">
        <f>SUM(X2:X46)</f>
        <v>417.59999999999997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'Jeremy Lin'!A2</f>
        <v>@ OCE</v>
      </c>
      <c r="B2">
        <v>5</v>
      </c>
      <c r="C2">
        <v>5</v>
      </c>
      <c r="D2">
        <v>2</v>
      </c>
      <c r="E2">
        <v>0</v>
      </c>
      <c r="F2">
        <v>0</v>
      </c>
      <c r="G2">
        <v>0</v>
      </c>
      <c r="H2">
        <v>2</v>
      </c>
      <c r="I2">
        <v>3</v>
      </c>
      <c r="J2">
        <v>0</v>
      </c>
      <c r="K2">
        <v>0</v>
      </c>
      <c r="L2">
        <v>1</v>
      </c>
      <c r="M2">
        <v>2</v>
      </c>
      <c r="N2">
        <v>2</v>
      </c>
      <c r="O2">
        <v>2</v>
      </c>
      <c r="P2">
        <v>19</v>
      </c>
      <c r="Q2" s="2">
        <f t="shared" ref="Q2:Q46" si="0">H2/I2</f>
        <v>0.66666666666666663</v>
      </c>
      <c r="R2" s="6" t="s">
        <v>45</v>
      </c>
      <c r="S2" s="2">
        <f>L2/M2</f>
        <v>0.5</v>
      </c>
      <c r="T2">
        <v>22</v>
      </c>
      <c r="U2">
        <v>11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14.40413636363636</v>
      </c>
      <c r="X2" s="4">
        <f t="shared" ref="X2:X46" si="2">B2+(C2*1.2)+(D2*1.5)+(E2*3)+(F2*3)-G2</f>
        <v>14</v>
      </c>
      <c r="Y2" s="4">
        <f t="shared" ref="Y2:Y46" si="3">B2+0.4*H2-0.7*I2-0.4*(M2-L2)+0.7*N2+0.3*(C2-N2)+F2+D2*0.7+0.7*E2-0.4*O2-G2</f>
        <v>6.2</v>
      </c>
      <c r="Z2">
        <v>0</v>
      </c>
    </row>
    <row r="3" spans="1:26" x14ac:dyDescent="0.3">
      <c r="A3" s="1" t="str">
        <f>'Jeremy Lin'!A3</f>
        <v>vs SPA</v>
      </c>
      <c r="B3">
        <v>4</v>
      </c>
      <c r="C3">
        <v>4</v>
      </c>
      <c r="D3">
        <v>0</v>
      </c>
      <c r="E3">
        <v>0</v>
      </c>
      <c r="F3">
        <v>0</v>
      </c>
      <c r="G3">
        <v>0</v>
      </c>
      <c r="H3">
        <v>2</v>
      </c>
      <c r="I3">
        <v>7</v>
      </c>
      <c r="J3">
        <v>0</v>
      </c>
      <c r="K3">
        <v>1</v>
      </c>
      <c r="L3">
        <v>0</v>
      </c>
      <c r="M3">
        <v>0</v>
      </c>
      <c r="N3">
        <v>2</v>
      </c>
      <c r="O3">
        <v>2</v>
      </c>
      <c r="P3">
        <v>8</v>
      </c>
      <c r="Q3" s="2">
        <f t="shared" si="0"/>
        <v>0.2857142857142857</v>
      </c>
      <c r="R3" s="2">
        <f t="shared" ref="R3:R46" si="4">J3/K3</f>
        <v>0</v>
      </c>
      <c r="S3" s="6" t="s">
        <v>45</v>
      </c>
      <c r="T3">
        <v>26</v>
      </c>
      <c r="U3">
        <v>4</v>
      </c>
      <c r="V3">
        <v>1</v>
      </c>
      <c r="W3" s="3">
        <f t="shared" si="1"/>
        <v>1.8967692307692299</v>
      </c>
      <c r="X3" s="4">
        <f t="shared" si="2"/>
        <v>8.8000000000000007</v>
      </c>
      <c r="Y3" s="4">
        <f t="shared" si="3"/>
        <v>1.1000000000000003</v>
      </c>
      <c r="Z3">
        <v>0</v>
      </c>
    </row>
    <row r="4" spans="1:26" x14ac:dyDescent="0.3">
      <c r="A4" s="1" t="str">
        <f>'Jeremy Lin'!A4</f>
        <v>@ FRA</v>
      </c>
      <c r="B4">
        <v>2</v>
      </c>
      <c r="C4">
        <v>8</v>
      </c>
      <c r="D4">
        <v>3</v>
      </c>
      <c r="E4">
        <v>1</v>
      </c>
      <c r="F4">
        <v>0</v>
      </c>
      <c r="G4">
        <v>1</v>
      </c>
      <c r="H4">
        <v>1</v>
      </c>
      <c r="I4">
        <v>3</v>
      </c>
      <c r="J4">
        <v>0</v>
      </c>
      <c r="K4">
        <v>1</v>
      </c>
      <c r="L4">
        <v>0</v>
      </c>
      <c r="M4">
        <v>0</v>
      </c>
      <c r="N4">
        <v>1</v>
      </c>
      <c r="O4">
        <v>2</v>
      </c>
      <c r="P4">
        <v>10</v>
      </c>
      <c r="Q4" s="2">
        <f t="shared" si="0"/>
        <v>0.33333333333333331</v>
      </c>
      <c r="R4" s="2">
        <f t="shared" si="4"/>
        <v>0</v>
      </c>
      <c r="S4" s="6" t="s">
        <v>45</v>
      </c>
      <c r="T4">
        <v>26</v>
      </c>
      <c r="U4">
        <v>10</v>
      </c>
      <c r="V4">
        <v>1</v>
      </c>
      <c r="W4" s="3">
        <f t="shared" si="1"/>
        <v>7.8709615384615397</v>
      </c>
      <c r="X4" s="4">
        <f t="shared" si="2"/>
        <v>18.100000000000001</v>
      </c>
      <c r="Y4" s="4">
        <f t="shared" si="3"/>
        <v>4.1000000000000005</v>
      </c>
      <c r="Z4">
        <v>0</v>
      </c>
    </row>
    <row r="5" spans="1:26" x14ac:dyDescent="0.3">
      <c r="A5" s="1" t="str">
        <f>'Jeremy Lin'!A5</f>
        <v>vs 6TH</v>
      </c>
      <c r="B5">
        <v>4</v>
      </c>
      <c r="C5">
        <v>8</v>
      </c>
      <c r="D5">
        <v>3</v>
      </c>
      <c r="E5">
        <v>8</v>
      </c>
      <c r="F5">
        <v>4</v>
      </c>
      <c r="G5">
        <v>0</v>
      </c>
      <c r="H5">
        <v>2</v>
      </c>
      <c r="I5">
        <v>4</v>
      </c>
      <c r="J5">
        <v>0</v>
      </c>
      <c r="K5">
        <v>1</v>
      </c>
      <c r="L5">
        <v>0</v>
      </c>
      <c r="M5">
        <v>0</v>
      </c>
      <c r="N5">
        <v>2</v>
      </c>
      <c r="O5">
        <v>1</v>
      </c>
      <c r="P5">
        <v>22</v>
      </c>
      <c r="Q5" s="2">
        <f t="shared" si="0"/>
        <v>0.5</v>
      </c>
      <c r="R5" s="2">
        <f t="shared" si="4"/>
        <v>0</v>
      </c>
      <c r="S5" s="6" t="s">
        <v>45</v>
      </c>
      <c r="T5">
        <v>30</v>
      </c>
      <c r="U5">
        <v>12</v>
      </c>
      <c r="V5">
        <v>0</v>
      </c>
      <c r="W5" s="3">
        <f t="shared" si="1"/>
        <v>29.200899999999997</v>
      </c>
      <c r="X5" s="4">
        <f t="shared" si="2"/>
        <v>54.1</v>
      </c>
      <c r="Y5" s="4">
        <f t="shared" si="3"/>
        <v>16.5</v>
      </c>
      <c r="Z5">
        <v>0</v>
      </c>
    </row>
    <row r="6" spans="1:26" x14ac:dyDescent="0.3">
      <c r="A6" s="1" t="str">
        <f>'Jeremy Lin'!A6</f>
        <v>@ INJ</v>
      </c>
      <c r="B6">
        <v>6</v>
      </c>
      <c r="C6">
        <v>3</v>
      </c>
      <c r="D6">
        <v>1</v>
      </c>
      <c r="E6">
        <v>2</v>
      </c>
      <c r="F6">
        <v>0</v>
      </c>
      <c r="G6">
        <v>1</v>
      </c>
      <c r="H6">
        <v>3</v>
      </c>
      <c r="I6">
        <v>4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-21</v>
      </c>
      <c r="Q6" s="2">
        <f t="shared" si="0"/>
        <v>0.75</v>
      </c>
      <c r="R6" s="2">
        <f t="shared" si="4"/>
        <v>0</v>
      </c>
      <c r="S6" s="6" t="s">
        <v>45</v>
      </c>
      <c r="T6">
        <v>32</v>
      </c>
      <c r="U6">
        <v>9</v>
      </c>
      <c r="V6">
        <v>0</v>
      </c>
      <c r="W6" s="3">
        <f t="shared" si="1"/>
        <v>10.056906250000001</v>
      </c>
      <c r="X6" s="4">
        <f t="shared" si="2"/>
        <v>16.100000000000001</v>
      </c>
      <c r="Y6" s="4">
        <f t="shared" si="3"/>
        <v>6.4</v>
      </c>
      <c r="Z6">
        <v>0</v>
      </c>
    </row>
    <row r="7" spans="1:26" x14ac:dyDescent="0.3">
      <c r="A7" s="1" t="str">
        <f>'Jeremy Lin'!A7</f>
        <v>vs CAN</v>
      </c>
      <c r="B7">
        <v>10</v>
      </c>
      <c r="C7">
        <v>6</v>
      </c>
      <c r="D7">
        <v>2</v>
      </c>
      <c r="E7">
        <v>1</v>
      </c>
      <c r="F7">
        <v>0</v>
      </c>
      <c r="G7">
        <v>0</v>
      </c>
      <c r="H7">
        <v>5</v>
      </c>
      <c r="I7">
        <v>7</v>
      </c>
      <c r="J7">
        <v>0</v>
      </c>
      <c r="K7">
        <v>0</v>
      </c>
      <c r="L7">
        <v>0</v>
      </c>
      <c r="M7">
        <v>0</v>
      </c>
      <c r="N7">
        <v>2</v>
      </c>
      <c r="O7">
        <v>3</v>
      </c>
      <c r="P7">
        <v>14</v>
      </c>
      <c r="Q7" s="2">
        <f t="shared" si="0"/>
        <v>0.7142857142857143</v>
      </c>
      <c r="R7" s="6" t="s">
        <v>45</v>
      </c>
      <c r="S7" s="6" t="s">
        <v>45</v>
      </c>
      <c r="T7">
        <v>28</v>
      </c>
      <c r="U7">
        <v>16</v>
      </c>
      <c r="V7">
        <v>1</v>
      </c>
      <c r="W7" s="3">
        <f t="shared" si="1"/>
        <v>19.478571428571424</v>
      </c>
      <c r="X7" s="4">
        <f t="shared" si="2"/>
        <v>23.2</v>
      </c>
      <c r="Y7" s="4">
        <f t="shared" si="3"/>
        <v>10.599999999999998</v>
      </c>
      <c r="Z7">
        <v>0</v>
      </c>
    </row>
    <row r="8" spans="1:26" x14ac:dyDescent="0.3">
      <c r="A8" s="1" t="str">
        <f>'Jeremy Lin'!A8</f>
        <v>@ EUR</v>
      </c>
      <c r="B8">
        <v>10</v>
      </c>
      <c r="C8">
        <v>3</v>
      </c>
      <c r="D8">
        <v>0</v>
      </c>
      <c r="E8">
        <v>0</v>
      </c>
      <c r="F8">
        <v>2</v>
      </c>
      <c r="G8">
        <v>0</v>
      </c>
      <c r="H8">
        <v>5</v>
      </c>
      <c r="I8">
        <v>6</v>
      </c>
      <c r="J8">
        <v>0</v>
      </c>
      <c r="K8">
        <v>0</v>
      </c>
      <c r="L8">
        <v>0</v>
      </c>
      <c r="M8">
        <v>2</v>
      </c>
      <c r="N8">
        <v>1</v>
      </c>
      <c r="O8">
        <v>0</v>
      </c>
      <c r="P8">
        <v>3</v>
      </c>
      <c r="Q8" s="2">
        <f t="shared" si="0"/>
        <v>0.83333333333333337</v>
      </c>
      <c r="R8" s="6" t="s">
        <v>45</v>
      </c>
      <c r="S8" s="2">
        <f t="shared" ref="S8:S46" si="5">L8/M8</f>
        <v>0</v>
      </c>
      <c r="T8">
        <v>25</v>
      </c>
      <c r="U8">
        <v>10</v>
      </c>
      <c r="V8">
        <v>3</v>
      </c>
      <c r="W8" s="3">
        <f t="shared" si="1"/>
        <v>21.06303999999999</v>
      </c>
      <c r="X8" s="4">
        <f t="shared" si="2"/>
        <v>19.600000000000001</v>
      </c>
      <c r="Y8" s="4">
        <f t="shared" si="3"/>
        <v>10.3</v>
      </c>
      <c r="Z8">
        <v>0</v>
      </c>
    </row>
    <row r="9" spans="1:26" x14ac:dyDescent="0.3">
      <c r="A9" s="1" t="str">
        <f>'Jeremy Lin'!A9</f>
        <v>vs DNK</v>
      </c>
      <c r="B9">
        <v>13</v>
      </c>
      <c r="C9">
        <v>7</v>
      </c>
      <c r="D9">
        <v>1</v>
      </c>
      <c r="E9">
        <v>0</v>
      </c>
      <c r="F9">
        <v>1</v>
      </c>
      <c r="G9">
        <v>1</v>
      </c>
      <c r="H9">
        <v>5</v>
      </c>
      <c r="I9">
        <v>6</v>
      </c>
      <c r="J9">
        <v>1</v>
      </c>
      <c r="K9">
        <v>1</v>
      </c>
      <c r="L9">
        <v>2</v>
      </c>
      <c r="M9">
        <v>2</v>
      </c>
      <c r="N9">
        <v>3</v>
      </c>
      <c r="O9">
        <v>2</v>
      </c>
      <c r="P9">
        <v>20</v>
      </c>
      <c r="Q9" s="2">
        <f t="shared" si="0"/>
        <v>0.83333333333333337</v>
      </c>
      <c r="R9" s="2">
        <f t="shared" si="4"/>
        <v>1</v>
      </c>
      <c r="S9" s="2">
        <f t="shared" si="5"/>
        <v>1</v>
      </c>
      <c r="T9">
        <v>34</v>
      </c>
      <c r="U9">
        <v>16</v>
      </c>
      <c r="V9">
        <v>0</v>
      </c>
      <c r="W9" s="3">
        <f t="shared" si="1"/>
        <v>20.956882352941175</v>
      </c>
      <c r="X9" s="4">
        <f t="shared" si="2"/>
        <v>24.9</v>
      </c>
      <c r="Y9" s="4">
        <f t="shared" si="3"/>
        <v>13.999999999999998</v>
      </c>
      <c r="Z9">
        <v>0</v>
      </c>
    </row>
    <row r="10" spans="1:26" x14ac:dyDescent="0.3">
      <c r="A10" s="1" t="str">
        <f>'Jeremy Lin'!A10</f>
        <v>vs RKS</v>
      </c>
      <c r="B10">
        <v>8</v>
      </c>
      <c r="C10">
        <v>3</v>
      </c>
      <c r="D10">
        <v>4</v>
      </c>
      <c r="E10">
        <v>1</v>
      </c>
      <c r="F10">
        <v>0</v>
      </c>
      <c r="G10">
        <v>0</v>
      </c>
      <c r="H10">
        <v>3</v>
      </c>
      <c r="I10">
        <v>5</v>
      </c>
      <c r="J10">
        <v>0</v>
      </c>
      <c r="K10">
        <v>0</v>
      </c>
      <c r="L10">
        <v>2</v>
      </c>
      <c r="M10">
        <v>2</v>
      </c>
      <c r="N10">
        <v>0</v>
      </c>
      <c r="O10">
        <v>1</v>
      </c>
      <c r="P10">
        <v>-11</v>
      </c>
      <c r="Q10" s="2">
        <f t="shared" si="0"/>
        <v>0.6</v>
      </c>
      <c r="R10" s="6" t="s">
        <v>45</v>
      </c>
      <c r="S10" s="2">
        <f t="shared" si="5"/>
        <v>1</v>
      </c>
      <c r="T10">
        <v>27</v>
      </c>
      <c r="U10">
        <v>18</v>
      </c>
      <c r="V10">
        <v>2</v>
      </c>
      <c r="W10" s="3">
        <f t="shared" si="1"/>
        <v>17.699444444444445</v>
      </c>
      <c r="X10" s="4">
        <f t="shared" si="2"/>
        <v>20.6</v>
      </c>
      <c r="Y10" s="4">
        <f t="shared" si="3"/>
        <v>9.6999999999999975</v>
      </c>
      <c r="Z10">
        <v>0</v>
      </c>
    </row>
    <row r="11" spans="1:26" x14ac:dyDescent="0.3">
      <c r="A11" s="1" t="str">
        <f>'Jeremy Lin'!A11</f>
        <v>@ IMP</v>
      </c>
      <c r="B11">
        <v>5</v>
      </c>
      <c r="C11">
        <v>2</v>
      </c>
      <c r="D11">
        <v>0</v>
      </c>
      <c r="E11">
        <v>0</v>
      </c>
      <c r="F11">
        <v>1</v>
      </c>
      <c r="G11">
        <v>0</v>
      </c>
      <c r="H11">
        <v>2</v>
      </c>
      <c r="I11">
        <v>2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-3</v>
      </c>
      <c r="Q11" s="2">
        <f t="shared" si="0"/>
        <v>1</v>
      </c>
      <c r="R11" s="2">
        <f t="shared" si="4"/>
        <v>1</v>
      </c>
      <c r="S11" s="6" t="s">
        <v>45</v>
      </c>
      <c r="T11">
        <v>21</v>
      </c>
      <c r="U11">
        <v>5</v>
      </c>
      <c r="V11">
        <v>0</v>
      </c>
      <c r="W11" s="3">
        <f t="shared" si="1"/>
        <v>14.613714285714284</v>
      </c>
      <c r="X11" s="4">
        <f t="shared" si="2"/>
        <v>10.4</v>
      </c>
      <c r="Y11" s="4">
        <f t="shared" si="3"/>
        <v>6</v>
      </c>
      <c r="Z11">
        <v>0</v>
      </c>
    </row>
    <row r="12" spans="1:26" x14ac:dyDescent="0.3">
      <c r="A12" s="1" t="str">
        <f>'Jeremy Lin'!A12</f>
        <v>vs AFR</v>
      </c>
      <c r="B12">
        <v>5</v>
      </c>
      <c r="C12">
        <v>4</v>
      </c>
      <c r="D12">
        <v>0</v>
      </c>
      <c r="E12">
        <v>0</v>
      </c>
      <c r="F12">
        <v>0</v>
      </c>
      <c r="G12">
        <v>0</v>
      </c>
      <c r="H12">
        <v>2</v>
      </c>
      <c r="I12">
        <v>3</v>
      </c>
      <c r="J12">
        <v>1</v>
      </c>
      <c r="K12">
        <v>1</v>
      </c>
      <c r="L12">
        <v>0</v>
      </c>
      <c r="M12">
        <v>0</v>
      </c>
      <c r="N12">
        <v>0</v>
      </c>
      <c r="O12">
        <v>2</v>
      </c>
      <c r="P12">
        <v>8</v>
      </c>
      <c r="Q12" s="2">
        <f t="shared" si="0"/>
        <v>0.66666666666666663</v>
      </c>
      <c r="R12" s="2">
        <f t="shared" si="4"/>
        <v>1</v>
      </c>
      <c r="S12" s="6" t="s">
        <v>45</v>
      </c>
      <c r="T12">
        <v>30</v>
      </c>
      <c r="U12">
        <v>5</v>
      </c>
      <c r="V12">
        <v>1</v>
      </c>
      <c r="W12" s="3">
        <f t="shared" si="1"/>
        <v>6.9622333333333319</v>
      </c>
      <c r="X12" s="4">
        <f t="shared" si="2"/>
        <v>9.8000000000000007</v>
      </c>
      <c r="Y12" s="4">
        <f t="shared" si="3"/>
        <v>4.1000000000000005</v>
      </c>
      <c r="Z12">
        <v>0</v>
      </c>
    </row>
    <row r="13" spans="1:26" x14ac:dyDescent="0.3">
      <c r="A13" s="1" t="str">
        <f>'Jeremy Lin'!A13</f>
        <v>@ 3PT</v>
      </c>
      <c r="B13">
        <v>6</v>
      </c>
      <c r="C13">
        <v>0</v>
      </c>
      <c r="D13">
        <v>1</v>
      </c>
      <c r="E13">
        <v>1</v>
      </c>
      <c r="F13">
        <v>0</v>
      </c>
      <c r="G13">
        <v>0</v>
      </c>
      <c r="H13">
        <v>3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-9</v>
      </c>
      <c r="Q13" s="2">
        <f t="shared" si="0"/>
        <v>1</v>
      </c>
      <c r="R13" s="6" t="s">
        <v>45</v>
      </c>
      <c r="S13" s="6" t="s">
        <v>45</v>
      </c>
      <c r="T13">
        <v>22</v>
      </c>
      <c r="U13">
        <v>8</v>
      </c>
      <c r="V13">
        <v>1</v>
      </c>
      <c r="W13" s="3">
        <f t="shared" si="1"/>
        <v>15.072590909090911</v>
      </c>
      <c r="X13" s="4">
        <f t="shared" si="2"/>
        <v>10.5</v>
      </c>
      <c r="Y13" s="4">
        <f t="shared" si="3"/>
        <v>6.5000000000000009</v>
      </c>
      <c r="Z13">
        <v>0</v>
      </c>
    </row>
    <row r="14" spans="1:26" x14ac:dyDescent="0.3">
      <c r="A14" s="1" t="str">
        <f>'Jeremy Lin'!A14</f>
        <v>vs OLD</v>
      </c>
      <c r="B14">
        <v>7</v>
      </c>
      <c r="C14">
        <v>8</v>
      </c>
      <c r="D14">
        <v>1</v>
      </c>
      <c r="E14">
        <v>1</v>
      </c>
      <c r="F14">
        <v>2</v>
      </c>
      <c r="G14">
        <v>0</v>
      </c>
      <c r="H14">
        <v>3</v>
      </c>
      <c r="I14">
        <v>4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-13</v>
      </c>
      <c r="Q14" s="2">
        <f t="shared" si="0"/>
        <v>0.75</v>
      </c>
      <c r="R14" s="2">
        <f t="shared" si="4"/>
        <v>1</v>
      </c>
      <c r="S14" s="6" t="s">
        <v>45</v>
      </c>
      <c r="T14">
        <v>34</v>
      </c>
      <c r="U14">
        <v>9</v>
      </c>
      <c r="V14">
        <v>1</v>
      </c>
      <c r="W14" s="3">
        <f t="shared" si="1"/>
        <v>16.753352941176473</v>
      </c>
      <c r="X14" s="4">
        <f t="shared" si="2"/>
        <v>27.1</v>
      </c>
      <c r="Y14" s="4">
        <f t="shared" si="3"/>
        <v>11.199999999999998</v>
      </c>
      <c r="Z14">
        <v>0</v>
      </c>
    </row>
    <row r="15" spans="1:26" x14ac:dyDescent="0.3">
      <c r="A15" s="1" t="str">
        <f>'Jeremy Lin'!A15</f>
        <v>@ DEF</v>
      </c>
      <c r="B15">
        <v>8</v>
      </c>
      <c r="C15">
        <v>3</v>
      </c>
      <c r="D15">
        <v>0</v>
      </c>
      <c r="E15">
        <v>1</v>
      </c>
      <c r="F15">
        <v>1</v>
      </c>
      <c r="G15">
        <v>0</v>
      </c>
      <c r="H15">
        <v>3</v>
      </c>
      <c r="I15">
        <v>3</v>
      </c>
      <c r="J15">
        <v>2</v>
      </c>
      <c r="K15">
        <v>2</v>
      </c>
      <c r="L15">
        <v>0</v>
      </c>
      <c r="M15">
        <v>1</v>
      </c>
      <c r="N15">
        <v>1</v>
      </c>
      <c r="O15">
        <v>1</v>
      </c>
      <c r="P15">
        <v>-5</v>
      </c>
      <c r="Q15" s="2">
        <f t="shared" si="0"/>
        <v>1</v>
      </c>
      <c r="R15" s="2">
        <f t="shared" si="4"/>
        <v>1</v>
      </c>
      <c r="S15" s="2">
        <f t="shared" si="5"/>
        <v>0</v>
      </c>
      <c r="T15">
        <v>22</v>
      </c>
      <c r="U15">
        <v>8</v>
      </c>
      <c r="V15">
        <v>0</v>
      </c>
      <c r="W15" s="3">
        <f t="shared" si="1"/>
        <v>22.075909090909093</v>
      </c>
      <c r="X15" s="4">
        <f t="shared" si="2"/>
        <v>17.600000000000001</v>
      </c>
      <c r="Y15" s="4">
        <f t="shared" si="3"/>
        <v>9.2999999999999989</v>
      </c>
      <c r="Z15">
        <v>0</v>
      </c>
    </row>
    <row r="16" spans="1:26" x14ac:dyDescent="0.3">
      <c r="A16" s="1" t="str">
        <f>'Jeremy Lin'!A16</f>
        <v>vs USA</v>
      </c>
      <c r="B16">
        <v>11</v>
      </c>
      <c r="C16">
        <v>3</v>
      </c>
      <c r="D16">
        <v>1</v>
      </c>
      <c r="E16">
        <v>0</v>
      </c>
      <c r="F16">
        <v>2</v>
      </c>
      <c r="G16">
        <v>0</v>
      </c>
      <c r="H16">
        <v>4</v>
      </c>
      <c r="I16">
        <v>8</v>
      </c>
      <c r="J16">
        <v>0</v>
      </c>
      <c r="K16">
        <v>1</v>
      </c>
      <c r="L16">
        <v>3</v>
      </c>
      <c r="M16">
        <v>3</v>
      </c>
      <c r="N16">
        <v>1</v>
      </c>
      <c r="O16">
        <v>3</v>
      </c>
      <c r="P16">
        <v>13</v>
      </c>
      <c r="Q16" s="2">
        <f t="shared" si="0"/>
        <v>0.5</v>
      </c>
      <c r="R16" s="2">
        <f t="shared" si="4"/>
        <v>0</v>
      </c>
      <c r="S16" s="2">
        <f t="shared" si="5"/>
        <v>1</v>
      </c>
      <c r="T16">
        <v>24</v>
      </c>
      <c r="U16">
        <v>14</v>
      </c>
      <c r="V16">
        <v>1</v>
      </c>
      <c r="W16" s="3">
        <f t="shared" si="1"/>
        <v>20.290333333333326</v>
      </c>
      <c r="X16" s="4">
        <f t="shared" si="2"/>
        <v>22.1</v>
      </c>
      <c r="Y16" s="4">
        <f t="shared" si="3"/>
        <v>9.8000000000000007</v>
      </c>
      <c r="Z16">
        <v>0</v>
      </c>
    </row>
    <row r="17" spans="1:26" x14ac:dyDescent="0.3">
      <c r="A17" s="1" t="str">
        <f>'Jeremy Lin'!A17</f>
        <v>vs OCE</v>
      </c>
      <c r="B17">
        <v>15</v>
      </c>
      <c r="C17">
        <v>7</v>
      </c>
      <c r="D17">
        <v>1</v>
      </c>
      <c r="E17">
        <v>2</v>
      </c>
      <c r="F17">
        <v>3</v>
      </c>
      <c r="G17">
        <v>3</v>
      </c>
      <c r="H17">
        <v>6</v>
      </c>
      <c r="I17">
        <v>13</v>
      </c>
      <c r="J17">
        <v>2</v>
      </c>
      <c r="K17">
        <v>4</v>
      </c>
      <c r="L17">
        <v>1</v>
      </c>
      <c r="M17">
        <v>2</v>
      </c>
      <c r="N17">
        <v>1</v>
      </c>
      <c r="O17">
        <v>3</v>
      </c>
      <c r="P17">
        <v>-1</v>
      </c>
      <c r="Q17" s="2">
        <f t="shared" si="0"/>
        <v>0.46153846153846156</v>
      </c>
      <c r="R17" s="2">
        <f t="shared" si="4"/>
        <v>0.5</v>
      </c>
      <c r="S17" s="2">
        <f t="shared" si="5"/>
        <v>0.5</v>
      </c>
      <c r="T17">
        <v>36</v>
      </c>
      <c r="U17">
        <v>17</v>
      </c>
      <c r="V17">
        <v>4</v>
      </c>
      <c r="W17" s="3">
        <f t="shared" si="1"/>
        <v>15.565694444444452</v>
      </c>
      <c r="X17" s="4">
        <f t="shared" si="2"/>
        <v>36.9</v>
      </c>
      <c r="Y17" s="4">
        <f t="shared" si="3"/>
        <v>11.299999999999997</v>
      </c>
      <c r="Z17">
        <v>0</v>
      </c>
    </row>
    <row r="18" spans="1:26" x14ac:dyDescent="0.3">
      <c r="A18" s="1" t="str">
        <f>'Jeremy Lin'!A18</f>
        <v>vs SPA</v>
      </c>
      <c r="B18">
        <v>8</v>
      </c>
      <c r="C18">
        <v>6</v>
      </c>
      <c r="D18">
        <v>1</v>
      </c>
      <c r="E18">
        <v>3</v>
      </c>
      <c r="F18">
        <v>0</v>
      </c>
      <c r="G18">
        <v>1</v>
      </c>
      <c r="H18">
        <v>2</v>
      </c>
      <c r="I18">
        <v>3</v>
      </c>
      <c r="J18">
        <v>1</v>
      </c>
      <c r="K18">
        <v>2</v>
      </c>
      <c r="L18">
        <v>3</v>
      </c>
      <c r="M18">
        <v>3</v>
      </c>
      <c r="N18">
        <v>0</v>
      </c>
      <c r="O18">
        <v>1</v>
      </c>
      <c r="P18">
        <v>3</v>
      </c>
      <c r="Q18" s="2">
        <f t="shared" si="0"/>
        <v>0.66666666666666663</v>
      </c>
      <c r="R18" s="2">
        <f t="shared" si="4"/>
        <v>0.5</v>
      </c>
      <c r="S18" s="2">
        <f t="shared" si="5"/>
        <v>1</v>
      </c>
      <c r="T18">
        <v>29</v>
      </c>
      <c r="U18">
        <v>10</v>
      </c>
      <c r="V18">
        <v>0</v>
      </c>
      <c r="W18" s="3">
        <f t="shared" si="1"/>
        <v>17.04620689655172</v>
      </c>
      <c r="X18" s="4">
        <f t="shared" si="2"/>
        <v>24.7</v>
      </c>
      <c r="Y18" s="4">
        <f t="shared" si="3"/>
        <v>9.8999999999999986</v>
      </c>
      <c r="Z18">
        <v>0</v>
      </c>
    </row>
    <row r="19" spans="1:26" x14ac:dyDescent="0.3">
      <c r="A19" s="1">
        <f>'Jeremy Lin'!A19</f>
        <v>0</v>
      </c>
      <c r="Q19" s="2" t="e">
        <f t="shared" si="0"/>
        <v>#DIV/0!</v>
      </c>
      <c r="R19" s="2" t="e">
        <f t="shared" si="4"/>
        <v>#DIV/0!</v>
      </c>
      <c r="S19" s="2" t="e">
        <f t="shared" si="5"/>
        <v>#DIV/0!</v>
      </c>
      <c r="W19" s="3" t="e">
        <f t="shared" si="1"/>
        <v>#DIV/0!</v>
      </c>
      <c r="X19" s="4">
        <f t="shared" si="2"/>
        <v>0</v>
      </c>
      <c r="Y19" s="4">
        <f t="shared" si="3"/>
        <v>0</v>
      </c>
      <c r="Z19">
        <v>0</v>
      </c>
    </row>
    <row r="20" spans="1:26" x14ac:dyDescent="0.3">
      <c r="A20" s="1">
        <f>'Jeremy Lin'!A20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'Jeremy Lin'!A21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'Jeremy Lin'!A22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'Jeremy Lin'!A23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'Jeremy Lin'!A24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'Jeremy Lin'!A25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'Jeremy Lin'!A26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'Jeremy Lin'!A27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'Jeremy Lin'!A28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'Jeremy Lin'!A29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'Jeremy Lin'!A30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'Jeremy Lin'!A31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'Jeremy Lin'!A32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'Jeremy Lin'!A33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'Jeremy Lin'!A34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'Jeremy Lin'!A35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'Jeremy Lin'!A36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'Jeremy Lin'!A37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'Jeremy Lin'!A38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'Jeremy Lin'!A39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'Jeremy Lin'!A40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'Jeremy Lin'!A41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'Jeremy Lin'!A42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'Jeremy Lin'!A43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'Jeremy Lin'!A44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'Jeremy Lin'!A45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'Jeremy Lin'!A46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7.4705882352941178</v>
      </c>
      <c r="C47" s="4">
        <f t="shared" ref="C47:P47" si="6">AVERAGE(C2:C46)</f>
        <v>4.7058823529411766</v>
      </c>
      <c r="D47" s="4">
        <f t="shared" si="6"/>
        <v>1.2352941176470589</v>
      </c>
      <c r="E47" s="4">
        <f t="shared" si="6"/>
        <v>1.2352941176470589</v>
      </c>
      <c r="F47" s="4">
        <f t="shared" si="6"/>
        <v>0.94117647058823528</v>
      </c>
      <c r="G47" s="4">
        <f t="shared" si="6"/>
        <v>0.41176470588235292</v>
      </c>
      <c r="H47" s="4">
        <f t="shared" si="6"/>
        <v>3.1176470588235294</v>
      </c>
      <c r="I47" s="4">
        <f t="shared" si="6"/>
        <v>4.9411764705882355</v>
      </c>
      <c r="J47" s="4">
        <f t="shared" si="6"/>
        <v>0.52941176470588236</v>
      </c>
      <c r="K47" s="4">
        <f t="shared" si="6"/>
        <v>1</v>
      </c>
      <c r="L47" s="4">
        <f t="shared" si="6"/>
        <v>0.70588235294117652</v>
      </c>
      <c r="M47" s="4">
        <f t="shared" si="6"/>
        <v>1</v>
      </c>
      <c r="N47" s="4">
        <f t="shared" si="6"/>
        <v>0.94117647058823528</v>
      </c>
      <c r="O47" s="4">
        <f t="shared" si="6"/>
        <v>1.3529411764705883</v>
      </c>
      <c r="P47" s="4">
        <f t="shared" si="6"/>
        <v>3.3529411764705883</v>
      </c>
      <c r="Q47" s="2">
        <f>SUM(H2:H46)/SUM(I2:I46)</f>
        <v>0.63095238095238093</v>
      </c>
      <c r="R47" s="2">
        <f>SUM(J2:J46)/SUM(K2:K46)</f>
        <v>0.52941176470588236</v>
      </c>
      <c r="S47" s="2">
        <f>SUM(L2:L46)/SUM(M2:M46)</f>
        <v>0.70588235294117652</v>
      </c>
      <c r="T47" s="4">
        <f t="shared" ref="T47:V47" si="7">AVERAGE(T2:T46)</f>
        <v>27.529411764705884</v>
      </c>
      <c r="U47" s="4">
        <f t="shared" si="7"/>
        <v>10.705882352941176</v>
      </c>
      <c r="V47" s="4">
        <f t="shared" si="7"/>
        <v>0.94117647058823528</v>
      </c>
      <c r="W47" s="3">
        <f>((H49*85.91) +(F49*53.897)+(J49*51.757)+(L49*46.845)+(E49*39.19)+(N49*39.19)+(D49*34.677)+((C49-N49)*14.707)-(O49*17.174)-((M49-L49)*20.091)-((I49-H49)*39.19)-(G49*53.897))/T49</f>
        <v>15.973085470085467</v>
      </c>
      <c r="X47" s="4">
        <f t="shared" ref="X47" si="8">B47+(C47*1.2)+(D47*1.5)+(E47*3)+(F47*3)-G47</f>
        <v>21.088235294117649</v>
      </c>
      <c r="Y47" s="4">
        <f t="shared" ref="Y47" si="9">B47+0.4*H47-0.7*I47-0.4*(M47-L47)+0.7*N47+0.3*(C47-N47)+F47+D47*0.7+0.7*E47-0.4*O47-G47</f>
        <v>8.6470588235294148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127</v>
      </c>
      <c r="C49">
        <f t="shared" ref="C49:P49" si="10">SUM(C2:C46)</f>
        <v>80</v>
      </c>
      <c r="D49">
        <f t="shared" si="10"/>
        <v>21</v>
      </c>
      <c r="E49">
        <f t="shared" si="10"/>
        <v>21</v>
      </c>
      <c r="F49">
        <f t="shared" si="10"/>
        <v>16</v>
      </c>
      <c r="G49">
        <f t="shared" si="10"/>
        <v>7</v>
      </c>
      <c r="H49">
        <f t="shared" si="10"/>
        <v>53</v>
      </c>
      <c r="I49">
        <f t="shared" si="10"/>
        <v>84</v>
      </c>
      <c r="J49">
        <f t="shared" si="10"/>
        <v>9</v>
      </c>
      <c r="K49">
        <f t="shared" si="10"/>
        <v>17</v>
      </c>
      <c r="L49">
        <f t="shared" si="10"/>
        <v>12</v>
      </c>
      <c r="M49">
        <f t="shared" si="10"/>
        <v>17</v>
      </c>
      <c r="N49">
        <f t="shared" si="10"/>
        <v>16</v>
      </c>
      <c r="O49">
        <f t="shared" si="10"/>
        <v>23</v>
      </c>
      <c r="P49">
        <f t="shared" si="10"/>
        <v>57</v>
      </c>
      <c r="T49">
        <f>SUM(T2:T46)</f>
        <v>468</v>
      </c>
      <c r="U49">
        <f>SUM(U2:U46)</f>
        <v>182</v>
      </c>
      <c r="V49">
        <f>SUM(V2:V46)</f>
        <v>16</v>
      </c>
      <c r="X49" s="4">
        <f>SUM(X2:X46)</f>
        <v>358.5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topLeftCell="A25" workbookViewId="0">
      <selection activeCell="A18" sqref="A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'Jeremy Lin'!A2</f>
        <v>@ OCE</v>
      </c>
      <c r="B2">
        <v>29</v>
      </c>
      <c r="C2">
        <v>17</v>
      </c>
      <c r="D2">
        <v>3</v>
      </c>
      <c r="E2">
        <v>0</v>
      </c>
      <c r="F2">
        <v>0</v>
      </c>
      <c r="G2">
        <v>2</v>
      </c>
      <c r="H2">
        <v>12</v>
      </c>
      <c r="I2">
        <v>15</v>
      </c>
      <c r="J2">
        <v>1</v>
      </c>
      <c r="K2">
        <v>3</v>
      </c>
      <c r="L2">
        <v>4</v>
      </c>
      <c r="M2">
        <v>6</v>
      </c>
      <c r="N2">
        <v>1</v>
      </c>
      <c r="O2">
        <v>2</v>
      </c>
      <c r="P2">
        <v>12</v>
      </c>
      <c r="Q2" s="2">
        <f t="shared" ref="Q2:Q46" si="0">H2/I2</f>
        <v>0.8</v>
      </c>
      <c r="R2" s="2">
        <f t="shared" ref="R2:R46" si="1">J2/K2</f>
        <v>0.33333333333333331</v>
      </c>
      <c r="S2" s="2">
        <f>L2/M2</f>
        <v>0.66666666666666663</v>
      </c>
      <c r="T2">
        <v>39</v>
      </c>
      <c r="U2">
        <v>35</v>
      </c>
      <c r="V2">
        <v>5</v>
      </c>
      <c r="W2" s="3">
        <f t="shared" ref="W2:W46" si="2">((H2*85.91) +(F2*53.897)+(J2*51.757)+(L2*46.845)+(E2*39.19)+(N2*39.19)+(D2*34.677)+((C2-N2)*14.707)-(O2*17.174)-((M2-L2)*20.091)-((I2-H2)*39.19)-(G2*53.897))/T2</f>
        <v>34.58194871794872</v>
      </c>
      <c r="X2" s="4">
        <f t="shared" ref="X2:X46" si="3">B2+(C2*1.2)+(D2*1.5)+(E2*3)+(F2*3)-G2</f>
        <v>51.9</v>
      </c>
      <c r="Y2" s="4">
        <f t="shared" ref="Y2:Y46" si="4">B2+0.4*H2-0.7*I2-0.4*(M2-L2)+0.7*N2+0.3*(C2-N2)+F2+D2*0.7+0.7*E2-0.4*O2-G2</f>
        <v>27.299999999999994</v>
      </c>
      <c r="Z2">
        <v>1</v>
      </c>
    </row>
    <row r="3" spans="1:26" x14ac:dyDescent="0.3">
      <c r="A3" s="1" t="str">
        <f>'Jeremy Lin'!A3</f>
        <v>vs SPA</v>
      </c>
      <c r="B3">
        <v>53</v>
      </c>
      <c r="C3">
        <v>10</v>
      </c>
      <c r="D3">
        <v>3</v>
      </c>
      <c r="E3">
        <v>1</v>
      </c>
      <c r="F3">
        <v>3</v>
      </c>
      <c r="G3">
        <v>1</v>
      </c>
      <c r="H3">
        <v>22</v>
      </c>
      <c r="I3">
        <v>27</v>
      </c>
      <c r="J3">
        <v>6</v>
      </c>
      <c r="K3">
        <v>7</v>
      </c>
      <c r="L3">
        <v>3</v>
      </c>
      <c r="M3">
        <v>3</v>
      </c>
      <c r="N3">
        <v>3</v>
      </c>
      <c r="O3">
        <v>2</v>
      </c>
      <c r="P3">
        <v>18</v>
      </c>
      <c r="Q3" s="2">
        <f t="shared" si="0"/>
        <v>0.81481481481481477</v>
      </c>
      <c r="R3" s="2">
        <f t="shared" si="1"/>
        <v>0.8571428571428571</v>
      </c>
      <c r="S3" s="2">
        <f>L3/M3</f>
        <v>1</v>
      </c>
      <c r="T3">
        <v>35</v>
      </c>
      <c r="U3">
        <v>59</v>
      </c>
      <c r="V3">
        <v>11</v>
      </c>
      <c r="W3" s="3">
        <f t="shared" si="2"/>
        <v>73.780942857142861</v>
      </c>
      <c r="X3" s="4">
        <f t="shared" si="3"/>
        <v>80.5</v>
      </c>
      <c r="Y3" s="4">
        <f t="shared" si="4"/>
        <v>51.100000000000009</v>
      </c>
      <c r="Z3">
        <v>1</v>
      </c>
    </row>
    <row r="4" spans="1:26" x14ac:dyDescent="0.3">
      <c r="A4" s="1" t="str">
        <f>'Jeremy Lin'!A4</f>
        <v>@ FRA</v>
      </c>
      <c r="B4">
        <v>43</v>
      </c>
      <c r="C4">
        <v>8</v>
      </c>
      <c r="D4">
        <v>1</v>
      </c>
      <c r="E4">
        <v>1</v>
      </c>
      <c r="F4">
        <v>0</v>
      </c>
      <c r="G4">
        <v>1</v>
      </c>
      <c r="H4">
        <v>17</v>
      </c>
      <c r="I4">
        <v>22</v>
      </c>
      <c r="J4">
        <v>4</v>
      </c>
      <c r="K4">
        <v>6</v>
      </c>
      <c r="L4">
        <v>5</v>
      </c>
      <c r="M4">
        <v>5</v>
      </c>
      <c r="N4">
        <v>1</v>
      </c>
      <c r="O4">
        <v>6</v>
      </c>
      <c r="P4">
        <v>3</v>
      </c>
      <c r="Q4" s="2">
        <f t="shared" si="0"/>
        <v>0.77272727272727271</v>
      </c>
      <c r="R4" s="2">
        <f t="shared" si="1"/>
        <v>0.66666666666666663</v>
      </c>
      <c r="S4" s="2">
        <f>L4/M4</f>
        <v>1</v>
      </c>
      <c r="T4">
        <v>39</v>
      </c>
      <c r="U4">
        <v>46</v>
      </c>
      <c r="V4">
        <v>6</v>
      </c>
      <c r="W4" s="3">
        <f t="shared" si="2"/>
        <v>45.2522564102564</v>
      </c>
      <c r="X4" s="4">
        <f t="shared" si="3"/>
        <v>56.1</v>
      </c>
      <c r="Y4" s="4">
        <f t="shared" si="4"/>
        <v>35.20000000000001</v>
      </c>
      <c r="Z4">
        <v>0</v>
      </c>
    </row>
    <row r="5" spans="1:26" x14ac:dyDescent="0.3">
      <c r="A5" s="1" t="str">
        <f>'Jeremy Lin'!A5</f>
        <v>vs 6TH</v>
      </c>
      <c r="B5">
        <v>36</v>
      </c>
      <c r="C5">
        <v>9</v>
      </c>
      <c r="D5">
        <v>2</v>
      </c>
      <c r="E5">
        <v>2</v>
      </c>
      <c r="F5">
        <v>1</v>
      </c>
      <c r="G5">
        <v>3</v>
      </c>
      <c r="H5">
        <v>15</v>
      </c>
      <c r="I5">
        <v>28</v>
      </c>
      <c r="J5">
        <v>2</v>
      </c>
      <c r="K5">
        <v>8</v>
      </c>
      <c r="L5">
        <v>4</v>
      </c>
      <c r="M5">
        <v>4</v>
      </c>
      <c r="N5">
        <v>1</v>
      </c>
      <c r="O5">
        <v>1</v>
      </c>
      <c r="P5">
        <v>12</v>
      </c>
      <c r="Q5" s="2">
        <f t="shared" si="0"/>
        <v>0.5357142857142857</v>
      </c>
      <c r="R5" s="2">
        <f t="shared" si="1"/>
        <v>0.25</v>
      </c>
      <c r="S5" s="2">
        <f>L5/M5</f>
        <v>1</v>
      </c>
      <c r="T5">
        <v>40</v>
      </c>
      <c r="U5">
        <v>42</v>
      </c>
      <c r="V5">
        <v>5</v>
      </c>
      <c r="W5" s="3">
        <f t="shared" si="2"/>
        <v>31.242149999999999</v>
      </c>
      <c r="X5" s="4">
        <f t="shared" si="3"/>
        <v>55.8</v>
      </c>
      <c r="Y5" s="4">
        <f t="shared" si="4"/>
        <v>25.9</v>
      </c>
      <c r="Z5">
        <v>1</v>
      </c>
    </row>
    <row r="6" spans="1:26" x14ac:dyDescent="0.3">
      <c r="A6" s="1" t="str">
        <f>'Jeremy Lin'!A6</f>
        <v>@ INJ</v>
      </c>
      <c r="B6">
        <v>35</v>
      </c>
      <c r="C6">
        <v>12</v>
      </c>
      <c r="D6">
        <v>6</v>
      </c>
      <c r="E6">
        <v>2</v>
      </c>
      <c r="F6">
        <v>0</v>
      </c>
      <c r="G6">
        <v>3</v>
      </c>
      <c r="H6">
        <v>13</v>
      </c>
      <c r="I6">
        <v>23</v>
      </c>
      <c r="J6">
        <v>5</v>
      </c>
      <c r="K6">
        <v>7</v>
      </c>
      <c r="L6">
        <v>4</v>
      </c>
      <c r="M6">
        <v>4</v>
      </c>
      <c r="N6">
        <v>4</v>
      </c>
      <c r="O6">
        <v>1</v>
      </c>
      <c r="P6">
        <v>-21</v>
      </c>
      <c r="Q6" s="2">
        <f t="shared" si="0"/>
        <v>0.56521739130434778</v>
      </c>
      <c r="R6" s="2">
        <f t="shared" si="1"/>
        <v>0.7142857142857143</v>
      </c>
      <c r="S6" s="2">
        <f t="shared" ref="S6:S46" si="5">L6/M6</f>
        <v>1</v>
      </c>
      <c r="T6">
        <v>38</v>
      </c>
      <c r="U6">
        <v>49</v>
      </c>
      <c r="V6">
        <v>5</v>
      </c>
      <c r="W6" s="3">
        <f t="shared" si="2"/>
        <v>40.870736842105259</v>
      </c>
      <c r="X6" s="4">
        <f t="shared" si="3"/>
        <v>61.400000000000006</v>
      </c>
      <c r="Y6" s="4">
        <f t="shared" si="4"/>
        <v>31.5</v>
      </c>
      <c r="Z6">
        <v>0</v>
      </c>
    </row>
    <row r="7" spans="1:26" x14ac:dyDescent="0.3">
      <c r="A7" s="1" t="str">
        <f>'Jeremy Lin'!A7</f>
        <v>vs CAN</v>
      </c>
      <c r="B7">
        <v>31</v>
      </c>
      <c r="C7">
        <v>15</v>
      </c>
      <c r="D7">
        <v>4</v>
      </c>
      <c r="E7">
        <v>1</v>
      </c>
      <c r="F7">
        <v>1</v>
      </c>
      <c r="G7">
        <v>3</v>
      </c>
      <c r="H7">
        <v>12</v>
      </c>
      <c r="I7">
        <v>22</v>
      </c>
      <c r="J7">
        <v>6</v>
      </c>
      <c r="K7">
        <v>12</v>
      </c>
      <c r="L7">
        <v>1</v>
      </c>
      <c r="M7">
        <v>1</v>
      </c>
      <c r="N7">
        <v>2</v>
      </c>
      <c r="O7">
        <v>0</v>
      </c>
      <c r="P7">
        <v>20</v>
      </c>
      <c r="Q7" s="2">
        <f t="shared" si="0"/>
        <v>0.54545454545454541</v>
      </c>
      <c r="R7" s="2">
        <f t="shared" si="1"/>
        <v>0.5</v>
      </c>
      <c r="S7" s="2">
        <f t="shared" si="5"/>
        <v>1</v>
      </c>
      <c r="T7">
        <v>37</v>
      </c>
      <c r="U7">
        <v>41</v>
      </c>
      <c r="V7">
        <v>2</v>
      </c>
      <c r="W7" s="3">
        <f t="shared" si="2"/>
        <v>36.110324324324324</v>
      </c>
      <c r="X7" s="4">
        <f t="shared" si="3"/>
        <v>58</v>
      </c>
      <c r="Y7" s="4">
        <f t="shared" si="4"/>
        <v>27.199999999999996</v>
      </c>
      <c r="Z7">
        <v>1</v>
      </c>
    </row>
    <row r="8" spans="1:26" x14ac:dyDescent="0.3">
      <c r="A8" s="1" t="str">
        <f>'Jeremy Lin'!A8</f>
        <v>@ EUR</v>
      </c>
      <c r="B8">
        <v>22</v>
      </c>
      <c r="C8">
        <v>6</v>
      </c>
      <c r="D8">
        <v>2</v>
      </c>
      <c r="E8">
        <v>0</v>
      </c>
      <c r="F8">
        <v>0</v>
      </c>
      <c r="G8">
        <v>1</v>
      </c>
      <c r="H8">
        <v>9</v>
      </c>
      <c r="I8">
        <v>18</v>
      </c>
      <c r="J8">
        <v>1</v>
      </c>
      <c r="K8">
        <v>8</v>
      </c>
      <c r="L8">
        <v>3</v>
      </c>
      <c r="M8">
        <v>4</v>
      </c>
      <c r="N8">
        <v>0</v>
      </c>
      <c r="O8">
        <v>1</v>
      </c>
      <c r="P8">
        <v>-13</v>
      </c>
      <c r="Q8" s="2">
        <f t="shared" si="0"/>
        <v>0.5</v>
      </c>
      <c r="R8" s="2">
        <f t="shared" si="1"/>
        <v>0.125</v>
      </c>
      <c r="S8" s="2">
        <f t="shared" si="5"/>
        <v>0.75</v>
      </c>
      <c r="T8">
        <v>37</v>
      </c>
      <c r="U8">
        <v>28</v>
      </c>
      <c r="V8">
        <v>3</v>
      </c>
      <c r="W8" s="3">
        <f t="shared" si="2"/>
        <v>18.356918918918915</v>
      </c>
      <c r="X8" s="4">
        <f t="shared" si="3"/>
        <v>31.200000000000003</v>
      </c>
      <c r="Y8" s="4">
        <f t="shared" si="4"/>
        <v>14.400000000000002</v>
      </c>
      <c r="Z8">
        <v>0</v>
      </c>
    </row>
    <row r="9" spans="1:26" x14ac:dyDescent="0.3">
      <c r="A9" s="1" t="str">
        <f>'Jeremy Lin'!A9</f>
        <v>vs DNK</v>
      </c>
      <c r="B9">
        <v>43</v>
      </c>
      <c r="C9">
        <v>10</v>
      </c>
      <c r="D9">
        <v>2</v>
      </c>
      <c r="E9">
        <v>1</v>
      </c>
      <c r="F9">
        <v>0</v>
      </c>
      <c r="G9">
        <v>1</v>
      </c>
      <c r="H9">
        <v>18</v>
      </c>
      <c r="I9">
        <v>22</v>
      </c>
      <c r="J9">
        <v>4</v>
      </c>
      <c r="K9">
        <v>7</v>
      </c>
      <c r="L9">
        <v>3</v>
      </c>
      <c r="M9">
        <v>4</v>
      </c>
      <c r="N9">
        <v>3</v>
      </c>
      <c r="O9">
        <v>0</v>
      </c>
      <c r="P9">
        <v>19</v>
      </c>
      <c r="Q9" s="2">
        <f t="shared" si="0"/>
        <v>0.81818181818181823</v>
      </c>
      <c r="R9" s="2">
        <f t="shared" si="1"/>
        <v>0.5714285714285714</v>
      </c>
      <c r="S9" s="2">
        <f t="shared" si="5"/>
        <v>0.75</v>
      </c>
      <c r="T9">
        <v>36</v>
      </c>
      <c r="U9">
        <v>48</v>
      </c>
      <c r="V9">
        <v>8</v>
      </c>
      <c r="W9" s="3">
        <f t="shared" si="2"/>
        <v>55.340499999999999</v>
      </c>
      <c r="X9" s="4">
        <f t="shared" si="3"/>
        <v>60</v>
      </c>
      <c r="Y9" s="4">
        <f t="shared" si="4"/>
        <v>39.70000000000001</v>
      </c>
      <c r="Z9">
        <v>1</v>
      </c>
    </row>
    <row r="10" spans="1:26" x14ac:dyDescent="0.3">
      <c r="A10" s="1" t="str">
        <f>'Jeremy Lin'!A10</f>
        <v>vs RKS</v>
      </c>
      <c r="B10">
        <v>26</v>
      </c>
      <c r="C10">
        <v>4</v>
      </c>
      <c r="D10">
        <v>2</v>
      </c>
      <c r="E10">
        <v>1</v>
      </c>
      <c r="F10">
        <v>0</v>
      </c>
      <c r="G10">
        <v>2</v>
      </c>
      <c r="H10">
        <v>10</v>
      </c>
      <c r="I10">
        <v>22</v>
      </c>
      <c r="J10">
        <v>5</v>
      </c>
      <c r="K10">
        <v>10</v>
      </c>
      <c r="L10">
        <v>1</v>
      </c>
      <c r="M10">
        <v>3</v>
      </c>
      <c r="N10">
        <v>1</v>
      </c>
      <c r="O10">
        <v>0</v>
      </c>
      <c r="P10">
        <v>-14</v>
      </c>
      <c r="Q10" s="2">
        <f t="shared" si="0"/>
        <v>0.45454545454545453</v>
      </c>
      <c r="R10" s="2">
        <f t="shared" si="1"/>
        <v>0.5</v>
      </c>
      <c r="S10" s="2">
        <f t="shared" si="5"/>
        <v>0.33333333333333331</v>
      </c>
      <c r="T10">
        <v>31</v>
      </c>
      <c r="U10">
        <v>30</v>
      </c>
      <c r="V10">
        <v>3</v>
      </c>
      <c r="W10" s="3">
        <f t="shared" si="2"/>
        <v>23.817064516129033</v>
      </c>
      <c r="X10" s="4">
        <f t="shared" si="3"/>
        <v>34.799999999999997</v>
      </c>
      <c r="Y10" s="4">
        <f t="shared" si="4"/>
        <v>15.5</v>
      </c>
      <c r="Z10">
        <v>0</v>
      </c>
    </row>
    <row r="11" spans="1:26" x14ac:dyDescent="0.3">
      <c r="A11" s="1" t="str">
        <f>'Jeremy Lin'!A11</f>
        <v>@ IMP</v>
      </c>
      <c r="B11">
        <v>43</v>
      </c>
      <c r="C11">
        <v>8</v>
      </c>
      <c r="D11">
        <v>3</v>
      </c>
      <c r="E11">
        <v>1</v>
      </c>
      <c r="F11">
        <v>0</v>
      </c>
      <c r="G11">
        <v>3</v>
      </c>
      <c r="H11">
        <v>17</v>
      </c>
      <c r="I11">
        <v>27</v>
      </c>
      <c r="J11">
        <v>7</v>
      </c>
      <c r="K11">
        <v>11</v>
      </c>
      <c r="L11">
        <v>2</v>
      </c>
      <c r="M11">
        <v>3</v>
      </c>
      <c r="N11">
        <v>4</v>
      </c>
      <c r="O11">
        <v>2</v>
      </c>
      <c r="P11">
        <v>-3</v>
      </c>
      <c r="Q11" s="2">
        <f t="shared" si="0"/>
        <v>0.62962962962962965</v>
      </c>
      <c r="R11" s="2">
        <f t="shared" si="1"/>
        <v>0.63636363636363635</v>
      </c>
      <c r="S11" s="2">
        <f t="shared" si="5"/>
        <v>0.66666666666666663</v>
      </c>
      <c r="T11">
        <v>37</v>
      </c>
      <c r="U11">
        <v>50</v>
      </c>
      <c r="V11">
        <v>3</v>
      </c>
      <c r="W11" s="3">
        <f t="shared" si="2"/>
        <v>45.060486486486489</v>
      </c>
      <c r="X11" s="4">
        <f t="shared" si="3"/>
        <v>57.1</v>
      </c>
      <c r="Y11" s="4">
        <f t="shared" si="4"/>
        <v>33.500000000000007</v>
      </c>
      <c r="Z11">
        <v>0</v>
      </c>
    </row>
    <row r="12" spans="1:26" x14ac:dyDescent="0.3">
      <c r="A12" s="1" t="str">
        <f>'Jeremy Lin'!A12</f>
        <v>vs AFR</v>
      </c>
      <c r="B12">
        <v>28</v>
      </c>
      <c r="C12">
        <v>12</v>
      </c>
      <c r="D12">
        <v>2</v>
      </c>
      <c r="E12">
        <v>1</v>
      </c>
      <c r="F12">
        <v>0</v>
      </c>
      <c r="G12">
        <v>3</v>
      </c>
      <c r="H12">
        <v>11</v>
      </c>
      <c r="I12">
        <v>18</v>
      </c>
      <c r="J12">
        <v>4</v>
      </c>
      <c r="K12">
        <v>6</v>
      </c>
      <c r="L12">
        <v>2</v>
      </c>
      <c r="M12">
        <v>2</v>
      </c>
      <c r="N12">
        <v>6</v>
      </c>
      <c r="O12">
        <v>2</v>
      </c>
      <c r="P12">
        <v>0</v>
      </c>
      <c r="Q12" s="2">
        <f t="shared" si="0"/>
        <v>0.61111111111111116</v>
      </c>
      <c r="R12" s="2">
        <f t="shared" si="1"/>
        <v>0.66666666666666663</v>
      </c>
      <c r="S12" s="2">
        <f t="shared" si="5"/>
        <v>1</v>
      </c>
      <c r="T12">
        <v>36</v>
      </c>
      <c r="U12">
        <v>34</v>
      </c>
      <c r="V12">
        <v>5</v>
      </c>
      <c r="W12" s="3">
        <f t="shared" si="2"/>
        <v>33.535694444444445</v>
      </c>
      <c r="X12" s="4">
        <f t="shared" si="3"/>
        <v>45.4</v>
      </c>
      <c r="Y12" s="4">
        <f t="shared" si="4"/>
        <v>24.099999999999994</v>
      </c>
      <c r="Z12">
        <v>0</v>
      </c>
    </row>
    <row r="13" spans="1:26" x14ac:dyDescent="0.3">
      <c r="A13" s="1" t="str">
        <f>'Jeremy Lin'!A13</f>
        <v>@ 3PT</v>
      </c>
      <c r="B13">
        <v>32</v>
      </c>
      <c r="C13">
        <v>12</v>
      </c>
      <c r="D13">
        <v>3</v>
      </c>
      <c r="E13">
        <v>0</v>
      </c>
      <c r="F13">
        <v>0</v>
      </c>
      <c r="G13">
        <v>1</v>
      </c>
      <c r="H13">
        <v>12</v>
      </c>
      <c r="I13">
        <v>27</v>
      </c>
      <c r="J13">
        <v>5</v>
      </c>
      <c r="K13">
        <v>12</v>
      </c>
      <c r="L13">
        <v>3</v>
      </c>
      <c r="M13">
        <v>3</v>
      </c>
      <c r="N13">
        <v>3</v>
      </c>
      <c r="O13">
        <v>3</v>
      </c>
      <c r="P13">
        <v>-21</v>
      </c>
      <c r="Q13" s="2">
        <f t="shared" si="0"/>
        <v>0.44444444444444442</v>
      </c>
      <c r="R13" s="2">
        <f t="shared" si="1"/>
        <v>0.41666666666666669</v>
      </c>
      <c r="S13" s="2">
        <f t="shared" si="5"/>
        <v>1</v>
      </c>
      <c r="T13">
        <v>38</v>
      </c>
      <c r="U13">
        <v>39</v>
      </c>
      <c r="V13">
        <v>1</v>
      </c>
      <c r="W13" s="3">
        <f t="shared" si="2"/>
        <v>28.70881578947369</v>
      </c>
      <c r="X13" s="4">
        <f t="shared" si="3"/>
        <v>49.9</v>
      </c>
      <c r="Y13" s="4">
        <f t="shared" si="4"/>
        <v>22.599999999999998</v>
      </c>
      <c r="Z13">
        <v>0</v>
      </c>
    </row>
    <row r="14" spans="1:26" x14ac:dyDescent="0.3">
      <c r="A14" s="1" t="str">
        <f>'Jeremy Lin'!A14</f>
        <v>vs OLD</v>
      </c>
      <c r="B14">
        <v>23</v>
      </c>
      <c r="C14">
        <v>11</v>
      </c>
      <c r="D14">
        <v>2</v>
      </c>
      <c r="E14">
        <v>1</v>
      </c>
      <c r="F14">
        <v>0</v>
      </c>
      <c r="G14">
        <v>0</v>
      </c>
      <c r="H14">
        <v>10</v>
      </c>
      <c r="I14">
        <v>21</v>
      </c>
      <c r="J14">
        <v>3</v>
      </c>
      <c r="K14">
        <v>9</v>
      </c>
      <c r="L14">
        <v>0</v>
      </c>
      <c r="M14">
        <v>0</v>
      </c>
      <c r="N14">
        <v>3</v>
      </c>
      <c r="O14">
        <v>6</v>
      </c>
      <c r="P14">
        <v>-7</v>
      </c>
      <c r="Q14" s="2">
        <f t="shared" si="0"/>
        <v>0.47619047619047616</v>
      </c>
      <c r="R14" s="2">
        <f t="shared" si="1"/>
        <v>0.33333333333333331</v>
      </c>
      <c r="S14" s="6" t="s">
        <v>45</v>
      </c>
      <c r="T14">
        <v>34</v>
      </c>
      <c r="U14">
        <v>28</v>
      </c>
      <c r="V14">
        <v>2</v>
      </c>
      <c r="W14" s="3">
        <f t="shared" si="2"/>
        <v>24.235499999999995</v>
      </c>
      <c r="X14" s="4">
        <f t="shared" si="3"/>
        <v>42.2</v>
      </c>
      <c r="Y14" s="4">
        <f t="shared" si="4"/>
        <v>16.5</v>
      </c>
      <c r="Z14">
        <v>0</v>
      </c>
    </row>
    <row r="15" spans="1:26" x14ac:dyDescent="0.3">
      <c r="A15" s="1" t="str">
        <f>'Jeremy Lin'!A15</f>
        <v>@ DEF</v>
      </c>
      <c r="B15">
        <v>48</v>
      </c>
      <c r="C15">
        <v>5</v>
      </c>
      <c r="D15">
        <v>2</v>
      </c>
      <c r="E15">
        <v>1</v>
      </c>
      <c r="F15">
        <v>3</v>
      </c>
      <c r="G15">
        <v>2</v>
      </c>
      <c r="H15">
        <v>18</v>
      </c>
      <c r="I15">
        <v>29</v>
      </c>
      <c r="J15">
        <v>4</v>
      </c>
      <c r="K15">
        <v>12</v>
      </c>
      <c r="L15">
        <v>8</v>
      </c>
      <c r="M15">
        <v>8</v>
      </c>
      <c r="N15">
        <v>1</v>
      </c>
      <c r="O15">
        <v>4</v>
      </c>
      <c r="P15">
        <v>3</v>
      </c>
      <c r="Q15" s="2">
        <f t="shared" si="0"/>
        <v>0.62068965517241381</v>
      </c>
      <c r="R15" s="2">
        <f t="shared" si="1"/>
        <v>0.33333333333333331</v>
      </c>
      <c r="S15" s="2">
        <f t="shared" si="5"/>
        <v>1</v>
      </c>
      <c r="T15">
        <v>39</v>
      </c>
      <c r="U15">
        <v>53</v>
      </c>
      <c r="V15">
        <v>4</v>
      </c>
      <c r="W15" s="3">
        <f t="shared" si="2"/>
        <v>48.431820512820508</v>
      </c>
      <c r="X15" s="4">
        <f t="shared" si="3"/>
        <v>67</v>
      </c>
      <c r="Y15" s="4">
        <f t="shared" si="4"/>
        <v>38.300000000000011</v>
      </c>
      <c r="Z15">
        <v>0</v>
      </c>
    </row>
    <row r="16" spans="1:26" x14ac:dyDescent="0.3">
      <c r="A16" s="1" t="str">
        <f>'Jeremy Lin'!A16</f>
        <v>vs USA</v>
      </c>
      <c r="B16">
        <v>34</v>
      </c>
      <c r="C16">
        <v>8</v>
      </c>
      <c r="D16">
        <v>3</v>
      </c>
      <c r="E16">
        <v>3</v>
      </c>
      <c r="F16">
        <v>1</v>
      </c>
      <c r="G16">
        <v>2</v>
      </c>
      <c r="H16">
        <v>15</v>
      </c>
      <c r="I16">
        <v>20</v>
      </c>
      <c r="J16">
        <v>2</v>
      </c>
      <c r="K16">
        <v>4</v>
      </c>
      <c r="L16">
        <v>2</v>
      </c>
      <c r="M16">
        <v>2</v>
      </c>
      <c r="N16">
        <v>3</v>
      </c>
      <c r="O16">
        <v>1</v>
      </c>
      <c r="P16">
        <v>15</v>
      </c>
      <c r="Q16" s="2">
        <f t="shared" si="0"/>
        <v>0.75</v>
      </c>
      <c r="R16" s="2">
        <f t="shared" si="1"/>
        <v>0.5</v>
      </c>
      <c r="S16" s="2">
        <f t="shared" si="5"/>
        <v>1</v>
      </c>
      <c r="T16">
        <v>36</v>
      </c>
      <c r="U16">
        <v>41</v>
      </c>
      <c r="V16">
        <v>7</v>
      </c>
      <c r="W16" s="3">
        <f t="shared" si="2"/>
        <v>45.320527777777762</v>
      </c>
      <c r="X16" s="4">
        <f t="shared" si="3"/>
        <v>58.1</v>
      </c>
      <c r="Y16" s="4">
        <f t="shared" si="4"/>
        <v>32.400000000000006</v>
      </c>
      <c r="Z16">
        <v>1</v>
      </c>
    </row>
    <row r="17" spans="1:26" x14ac:dyDescent="0.3">
      <c r="A17" s="1" t="str">
        <f>'Jeremy Lin'!A17</f>
        <v>vs OCE</v>
      </c>
      <c r="B17">
        <v>43</v>
      </c>
      <c r="C17">
        <v>14</v>
      </c>
      <c r="D17">
        <v>3</v>
      </c>
      <c r="E17">
        <v>3</v>
      </c>
      <c r="F17">
        <v>3</v>
      </c>
      <c r="G17">
        <v>3</v>
      </c>
      <c r="H17">
        <v>17</v>
      </c>
      <c r="I17">
        <v>27</v>
      </c>
      <c r="J17">
        <v>5</v>
      </c>
      <c r="K17">
        <v>13</v>
      </c>
      <c r="L17">
        <v>4</v>
      </c>
      <c r="M17">
        <v>4</v>
      </c>
      <c r="N17">
        <v>5</v>
      </c>
      <c r="O17">
        <v>3</v>
      </c>
      <c r="P17">
        <v>2</v>
      </c>
      <c r="Q17" s="2">
        <f t="shared" si="0"/>
        <v>0.62962962962962965</v>
      </c>
      <c r="R17" s="2">
        <f t="shared" si="1"/>
        <v>0.38461538461538464</v>
      </c>
      <c r="S17" s="2">
        <f t="shared" si="5"/>
        <v>1</v>
      </c>
      <c r="T17">
        <v>48</v>
      </c>
      <c r="U17">
        <v>54</v>
      </c>
      <c r="V17">
        <v>2</v>
      </c>
      <c r="W17" s="3">
        <f t="shared" si="2"/>
        <v>41.940145833333325</v>
      </c>
      <c r="X17" s="4">
        <f t="shared" si="3"/>
        <v>79.3</v>
      </c>
      <c r="Y17" s="4">
        <f t="shared" si="4"/>
        <v>40.1</v>
      </c>
      <c r="Z17">
        <v>0</v>
      </c>
    </row>
    <row r="18" spans="1:26" x14ac:dyDescent="0.3">
      <c r="A18" s="1" t="str">
        <f>'Jeremy Lin'!A18</f>
        <v>vs SPA</v>
      </c>
      <c r="B18">
        <v>31</v>
      </c>
      <c r="C18">
        <v>12</v>
      </c>
      <c r="D18">
        <v>11</v>
      </c>
      <c r="E18">
        <v>2</v>
      </c>
      <c r="F18">
        <v>1</v>
      </c>
      <c r="G18">
        <v>5</v>
      </c>
      <c r="H18">
        <v>13</v>
      </c>
      <c r="I18">
        <v>20</v>
      </c>
      <c r="J18">
        <v>3</v>
      </c>
      <c r="K18">
        <v>8</v>
      </c>
      <c r="L18">
        <v>2</v>
      </c>
      <c r="M18">
        <v>3</v>
      </c>
      <c r="N18">
        <v>2</v>
      </c>
      <c r="O18">
        <v>3</v>
      </c>
      <c r="P18">
        <v>5</v>
      </c>
      <c r="Q18" s="2">
        <f t="shared" si="0"/>
        <v>0.65</v>
      </c>
      <c r="R18" s="2">
        <f t="shared" si="1"/>
        <v>0.375</v>
      </c>
      <c r="S18" s="2">
        <f t="shared" si="5"/>
        <v>0.66666666666666663</v>
      </c>
      <c r="T18">
        <v>42</v>
      </c>
      <c r="U18">
        <v>56</v>
      </c>
      <c r="V18">
        <v>5</v>
      </c>
      <c r="W18" s="3">
        <f t="shared" si="2"/>
        <v>35.465166666666676</v>
      </c>
      <c r="X18" s="4">
        <f t="shared" si="3"/>
        <v>65.900000000000006</v>
      </c>
      <c r="Y18" s="4">
        <f t="shared" si="4"/>
        <v>30.1</v>
      </c>
      <c r="Z18">
        <v>1</v>
      </c>
    </row>
    <row r="19" spans="1:26" x14ac:dyDescent="0.3">
      <c r="A19" s="1">
        <f>'Jeremy Lin'!A19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'Jeremy Lin'!A20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'Jeremy Lin'!A21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'Jeremy Lin'!A22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'Jeremy Lin'!A23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'Jeremy Lin'!A24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'Jeremy Lin'!A25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'Jeremy Lin'!A26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'Jeremy Lin'!A27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'Jeremy Lin'!A28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'Jeremy Lin'!A29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'Jeremy Lin'!A30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'Jeremy Lin'!A31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'Jeremy Lin'!A32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'Jeremy Lin'!A33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'Jeremy Lin'!A34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'Jeremy Lin'!A35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'Jeremy Lin'!A36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'Jeremy Lin'!A37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'Jeremy Lin'!A38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'Jeremy Lin'!A39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'Jeremy Lin'!A40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'Jeremy Lin'!A41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'Jeremy Lin'!A42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'Jeremy Lin'!A43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'Jeremy Lin'!A44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'Jeremy Lin'!A45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'Jeremy Lin'!A46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35.294117647058826</v>
      </c>
      <c r="C47" s="4">
        <f t="shared" ref="C47:P47" si="6">AVERAGE(C2:C46)</f>
        <v>10.176470588235293</v>
      </c>
      <c r="D47" s="4">
        <f t="shared" si="6"/>
        <v>3.1764705882352939</v>
      </c>
      <c r="E47" s="4">
        <f t="shared" si="6"/>
        <v>1.2352941176470589</v>
      </c>
      <c r="F47" s="4">
        <f t="shared" si="6"/>
        <v>0.76470588235294112</v>
      </c>
      <c r="G47" s="4">
        <f t="shared" si="6"/>
        <v>2.1176470588235294</v>
      </c>
      <c r="H47" s="4">
        <f t="shared" si="6"/>
        <v>14.176470588235293</v>
      </c>
      <c r="I47" s="4">
        <f t="shared" si="6"/>
        <v>22.823529411764707</v>
      </c>
      <c r="J47" s="4">
        <f t="shared" si="6"/>
        <v>3.9411764705882355</v>
      </c>
      <c r="K47" s="4">
        <f t="shared" si="6"/>
        <v>8.4117647058823533</v>
      </c>
      <c r="L47" s="4">
        <f t="shared" si="6"/>
        <v>3</v>
      </c>
      <c r="M47" s="4">
        <f t="shared" si="6"/>
        <v>3.4705882352941178</v>
      </c>
      <c r="N47" s="4">
        <f t="shared" si="6"/>
        <v>2.5294117647058822</v>
      </c>
      <c r="O47" s="4">
        <f t="shared" si="6"/>
        <v>2.1764705882352939</v>
      </c>
      <c r="P47" s="4">
        <f t="shared" si="6"/>
        <v>1.7647058823529411</v>
      </c>
      <c r="Q47" s="2">
        <f>SUM(H2:H46)/SUM(I2:I46)</f>
        <v>0.62113402061855671</v>
      </c>
      <c r="R47" s="2">
        <f>SUM(J2:J46)/SUM(K2:K46)</f>
        <v>0.46853146853146854</v>
      </c>
      <c r="S47" s="2">
        <f>SUM(L2:L46)/SUM(M2:M46)</f>
        <v>0.86440677966101698</v>
      </c>
      <c r="T47" s="4">
        <f t="shared" ref="T47:V47" si="7">AVERAGE(T2:T46)</f>
        <v>37.764705882352942</v>
      </c>
      <c r="U47" s="4">
        <f t="shared" si="7"/>
        <v>43.117647058823529</v>
      </c>
      <c r="V47" s="4">
        <f t="shared" si="7"/>
        <v>4.5294117647058822</v>
      </c>
      <c r="W47" s="3">
        <f>((H49*85.91) +(F49*53.897)+(J49*51.757)+(L49*46.845)+(E49*39.19)+(N49*39.19)+(D49*34.677)+((C49-N49)*14.707)-(O49*17.174)-((M49-L49)*20.091)-((I49-H49)*39.19)-(G49*53.897))/T49</f>
        <v>39.029633956386292</v>
      </c>
      <c r="X47" s="4">
        <f t="shared" ref="X47" si="8">B47+(C47*1.2)+(D47*1.5)+(E47*3)+(F47*3)-G47</f>
        <v>56.152941176470591</v>
      </c>
      <c r="Y47" s="4">
        <f t="shared" ref="Y47" si="9">B47+0.4*H47-0.7*I47-0.4*(M47-L47)+0.7*N47+0.3*(C47-N47)+F47+D47*0.7+0.7*E47-0.4*O47-G47</f>
        <v>29.729411764705883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s="3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600</v>
      </c>
      <c r="C49">
        <f t="shared" ref="C49:P49" si="10">SUM(C2:C46)</f>
        <v>173</v>
      </c>
      <c r="D49">
        <f t="shared" si="10"/>
        <v>54</v>
      </c>
      <c r="E49">
        <f t="shared" si="10"/>
        <v>21</v>
      </c>
      <c r="F49">
        <f t="shared" si="10"/>
        <v>13</v>
      </c>
      <c r="G49">
        <f t="shared" si="10"/>
        <v>36</v>
      </c>
      <c r="H49">
        <f t="shared" si="10"/>
        <v>241</v>
      </c>
      <c r="I49">
        <f t="shared" si="10"/>
        <v>388</v>
      </c>
      <c r="J49">
        <f t="shared" si="10"/>
        <v>67</v>
      </c>
      <c r="K49">
        <f t="shared" si="10"/>
        <v>143</v>
      </c>
      <c r="L49">
        <f t="shared" si="10"/>
        <v>51</v>
      </c>
      <c r="M49">
        <f t="shared" si="10"/>
        <v>59</v>
      </c>
      <c r="N49">
        <f t="shared" si="10"/>
        <v>43</v>
      </c>
      <c r="O49">
        <f t="shared" si="10"/>
        <v>37</v>
      </c>
      <c r="P49">
        <f t="shared" si="10"/>
        <v>30</v>
      </c>
      <c r="T49">
        <f>SUM(T2:T46)</f>
        <v>642</v>
      </c>
      <c r="U49">
        <f>SUM(U2:U46)</f>
        <v>733</v>
      </c>
      <c r="V49">
        <f>SUM(V2:V46)</f>
        <v>77</v>
      </c>
      <c r="X49" s="4">
        <f>SUM(X2:X46)</f>
        <v>954.6</v>
      </c>
      <c r="Z49">
        <f>SUM(Z2:Z46)</f>
        <v>7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'Jeremy Lin'!A2</f>
        <v>@ OCE</v>
      </c>
      <c r="B2">
        <v>10</v>
      </c>
      <c r="C2">
        <v>4</v>
      </c>
      <c r="D2">
        <v>0</v>
      </c>
      <c r="E2">
        <v>1</v>
      </c>
      <c r="F2">
        <v>0</v>
      </c>
      <c r="G2">
        <v>1</v>
      </c>
      <c r="H2">
        <v>5</v>
      </c>
      <c r="I2">
        <v>5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-10</v>
      </c>
      <c r="Q2" s="2">
        <f t="shared" ref="Q2:Q46" si="0">H2/I2</f>
        <v>1</v>
      </c>
      <c r="R2" s="6" t="s">
        <v>45</v>
      </c>
      <c r="S2" s="6" t="s">
        <v>45</v>
      </c>
      <c r="T2">
        <v>19</v>
      </c>
      <c r="U2">
        <v>10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24.026157894736844</v>
      </c>
      <c r="X2" s="4">
        <f t="shared" ref="X2:X46" si="2">B2+(C2*1.2)+(D2*1.5)+(E2*3)+(F2*3)-G2</f>
        <v>16.8</v>
      </c>
      <c r="Y2" s="4">
        <f t="shared" ref="Y2:Y46" si="3">B2+0.4*H2-0.7*I2-0.4*(M2-L2)+0.7*N2+0.3*(C2-N2)+F2+D2*0.7+0.7*E2-0.4*O2-G2</f>
        <v>8.9999999999999982</v>
      </c>
      <c r="Z2">
        <v>0</v>
      </c>
    </row>
    <row r="3" spans="1:26" x14ac:dyDescent="0.3">
      <c r="A3" s="1" t="str">
        <f>'Jeremy Lin'!A3</f>
        <v>vs SPA</v>
      </c>
      <c r="B3">
        <v>0</v>
      </c>
      <c r="C3">
        <v>3</v>
      </c>
      <c r="D3">
        <v>1</v>
      </c>
      <c r="E3">
        <v>0</v>
      </c>
      <c r="F3">
        <v>0</v>
      </c>
      <c r="G3">
        <v>0</v>
      </c>
      <c r="H3">
        <v>0</v>
      </c>
      <c r="I3">
        <v>4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-13</v>
      </c>
      <c r="Q3" s="2">
        <f t="shared" si="0"/>
        <v>0</v>
      </c>
      <c r="R3" s="2">
        <f t="shared" ref="R3:R46" si="4">J3/K3</f>
        <v>0</v>
      </c>
      <c r="S3" s="6" t="s">
        <v>45</v>
      </c>
      <c r="T3">
        <v>13</v>
      </c>
      <c r="U3">
        <v>2</v>
      </c>
      <c r="V3">
        <v>0</v>
      </c>
      <c r="W3" s="3">
        <f t="shared" si="1"/>
        <v>-5.9970769230769223</v>
      </c>
      <c r="X3" s="4">
        <f t="shared" si="2"/>
        <v>5.0999999999999996</v>
      </c>
      <c r="Y3" s="4">
        <f t="shared" si="3"/>
        <v>-1.2</v>
      </c>
      <c r="Z3">
        <v>0</v>
      </c>
    </row>
    <row r="4" spans="1:26" x14ac:dyDescent="0.3">
      <c r="A4" s="1" t="str">
        <f>'Jeremy Lin'!A4</f>
        <v>@ FRA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-7</v>
      </c>
      <c r="Q4" s="2">
        <f t="shared" si="0"/>
        <v>0</v>
      </c>
      <c r="R4" s="2">
        <f t="shared" si="4"/>
        <v>0</v>
      </c>
      <c r="S4" s="6" t="s">
        <v>45</v>
      </c>
      <c r="T4">
        <v>20</v>
      </c>
      <c r="U4">
        <v>0</v>
      </c>
      <c r="V4">
        <v>0</v>
      </c>
      <c r="W4" s="3">
        <f t="shared" si="1"/>
        <v>-8.5733499999999996</v>
      </c>
      <c r="X4" s="4">
        <f t="shared" si="2"/>
        <v>-1</v>
      </c>
      <c r="Y4" s="4">
        <f t="shared" si="3"/>
        <v>-3.0999999999999996</v>
      </c>
      <c r="Z4">
        <v>0</v>
      </c>
    </row>
    <row r="5" spans="1:26" x14ac:dyDescent="0.3">
      <c r="A5" s="1" t="str">
        <f>'Jeremy Lin'!A5</f>
        <v>vs 6TH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</v>
      </c>
      <c r="Q5" s="2">
        <f t="shared" si="0"/>
        <v>1</v>
      </c>
      <c r="R5" s="6" t="s">
        <v>45</v>
      </c>
      <c r="S5" s="6" t="s">
        <v>45</v>
      </c>
      <c r="T5">
        <v>8</v>
      </c>
      <c r="U5">
        <v>4</v>
      </c>
      <c r="V5">
        <v>0</v>
      </c>
      <c r="W5" s="3">
        <f t="shared" si="1"/>
        <v>21.477499999999999</v>
      </c>
      <c r="X5" s="4">
        <f t="shared" si="2"/>
        <v>4</v>
      </c>
      <c r="Y5" s="4">
        <f t="shared" si="3"/>
        <v>3.4</v>
      </c>
      <c r="Z5">
        <v>0</v>
      </c>
    </row>
    <row r="6" spans="1:26" x14ac:dyDescent="0.3">
      <c r="A6" s="1" t="str">
        <f>'Jeremy Lin'!A6</f>
        <v>@ INJ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-3</v>
      </c>
      <c r="Q6" s="6" t="s">
        <v>45</v>
      </c>
      <c r="R6" s="6" t="s">
        <v>45</v>
      </c>
      <c r="S6" s="6" t="s">
        <v>45</v>
      </c>
      <c r="T6">
        <v>9</v>
      </c>
      <c r="U6">
        <v>2</v>
      </c>
      <c r="V6">
        <v>0</v>
      </c>
      <c r="W6" s="3">
        <f t="shared" si="1"/>
        <v>3.8529999999999998</v>
      </c>
      <c r="X6" s="4">
        <f t="shared" si="2"/>
        <v>1.5</v>
      </c>
      <c r="Y6" s="4">
        <f t="shared" si="3"/>
        <v>0.7</v>
      </c>
      <c r="Z6">
        <v>0</v>
      </c>
    </row>
    <row r="7" spans="1:26" x14ac:dyDescent="0.3">
      <c r="A7" s="1" t="str">
        <f>'Jeremy Lin'!A7</f>
        <v>vs CAN</v>
      </c>
      <c r="B7">
        <v>2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2">
        <f t="shared" si="0"/>
        <v>1</v>
      </c>
      <c r="R7" s="6" t="s">
        <v>45</v>
      </c>
      <c r="S7" s="6" t="s">
        <v>45</v>
      </c>
      <c r="T7">
        <v>12</v>
      </c>
      <c r="U7">
        <v>4</v>
      </c>
      <c r="V7">
        <v>0</v>
      </c>
      <c r="W7" s="3">
        <f t="shared" si="1"/>
        <v>12.500083333333331</v>
      </c>
      <c r="X7" s="4">
        <f t="shared" si="2"/>
        <v>5.9</v>
      </c>
      <c r="Y7" s="4">
        <f t="shared" si="3"/>
        <v>3</v>
      </c>
      <c r="Z7">
        <v>0</v>
      </c>
    </row>
    <row r="8" spans="1:26" x14ac:dyDescent="0.3">
      <c r="A8" s="1" t="str">
        <f>'Jeremy Lin'!A8</f>
        <v>@ EUR</v>
      </c>
      <c r="B8">
        <v>2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3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-15</v>
      </c>
      <c r="Q8" s="2">
        <f t="shared" si="0"/>
        <v>0.33333333333333331</v>
      </c>
      <c r="R8" s="6" t="s">
        <v>45</v>
      </c>
      <c r="S8" s="6" t="s">
        <v>45</v>
      </c>
      <c r="T8">
        <v>13</v>
      </c>
      <c r="U8">
        <v>2</v>
      </c>
      <c r="V8">
        <v>0</v>
      </c>
      <c r="W8" s="3">
        <f t="shared" si="1"/>
        <v>-0.55207692307692302</v>
      </c>
      <c r="X8" s="4">
        <f t="shared" si="2"/>
        <v>2.2000000000000002</v>
      </c>
      <c r="Y8" s="4">
        <f t="shared" si="3"/>
        <v>0</v>
      </c>
      <c r="Z8">
        <v>0</v>
      </c>
    </row>
    <row r="9" spans="1:26" x14ac:dyDescent="0.3">
      <c r="A9" s="1" t="str">
        <f>'Jeremy Lin'!A9</f>
        <v>vs DNK</v>
      </c>
      <c r="B9">
        <v>6</v>
      </c>
      <c r="C9">
        <v>1</v>
      </c>
      <c r="D9">
        <v>0</v>
      </c>
      <c r="E9">
        <v>0</v>
      </c>
      <c r="F9">
        <v>0</v>
      </c>
      <c r="G9">
        <v>0</v>
      </c>
      <c r="H9">
        <v>2</v>
      </c>
      <c r="I9">
        <v>3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-10</v>
      </c>
      <c r="Q9" s="2">
        <f t="shared" si="0"/>
        <v>0.66666666666666663</v>
      </c>
      <c r="R9" s="2">
        <f t="shared" si="4"/>
        <v>1</v>
      </c>
      <c r="S9" s="2">
        <f t="shared" ref="S9:S46" si="5">L9/M9</f>
        <v>1</v>
      </c>
      <c r="T9">
        <v>12</v>
      </c>
      <c r="U9">
        <v>6</v>
      </c>
      <c r="V9">
        <v>0</v>
      </c>
      <c r="W9" s="3">
        <f t="shared" si="1"/>
        <v>20.494916666666668</v>
      </c>
      <c r="X9" s="4">
        <f t="shared" si="2"/>
        <v>7.2</v>
      </c>
      <c r="Y9" s="4">
        <f t="shared" si="3"/>
        <v>5</v>
      </c>
      <c r="Z9">
        <v>0</v>
      </c>
    </row>
    <row r="10" spans="1:26" x14ac:dyDescent="0.3">
      <c r="A10" s="1" t="str">
        <f>'Jeremy Lin'!A10</f>
        <v>vs RKS</v>
      </c>
      <c r="B10">
        <v>2</v>
      </c>
      <c r="C10">
        <v>1</v>
      </c>
      <c r="D10">
        <v>0</v>
      </c>
      <c r="E10">
        <v>1</v>
      </c>
      <c r="F10">
        <v>0</v>
      </c>
      <c r="G10">
        <v>1</v>
      </c>
      <c r="H10">
        <v>1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-12</v>
      </c>
      <c r="Q10" s="2">
        <f t="shared" si="0"/>
        <v>0.33333333333333331</v>
      </c>
      <c r="R10" s="6" t="s">
        <v>45</v>
      </c>
      <c r="S10" s="6" t="s">
        <v>45</v>
      </c>
      <c r="T10">
        <v>15</v>
      </c>
      <c r="U10">
        <v>2</v>
      </c>
      <c r="V10">
        <v>0</v>
      </c>
      <c r="W10" s="3">
        <f t="shared" si="1"/>
        <v>-0.64293333333333413</v>
      </c>
      <c r="X10" s="4">
        <f t="shared" si="2"/>
        <v>5.2</v>
      </c>
      <c r="Y10" s="4">
        <f t="shared" si="3"/>
        <v>-9.9999999999999756E-2</v>
      </c>
      <c r="Z10">
        <v>0</v>
      </c>
    </row>
    <row r="11" spans="1:26" x14ac:dyDescent="0.3">
      <c r="A11" s="1" t="str">
        <f>'Jeremy Lin'!A11</f>
        <v>@ IMP</v>
      </c>
      <c r="B11">
        <v>1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3</v>
      </c>
      <c r="J11">
        <v>0</v>
      </c>
      <c r="K11">
        <v>1</v>
      </c>
      <c r="L11">
        <v>1</v>
      </c>
      <c r="M11">
        <v>2</v>
      </c>
      <c r="N11">
        <v>0</v>
      </c>
      <c r="O11">
        <v>0</v>
      </c>
      <c r="P11">
        <v>-3</v>
      </c>
      <c r="Q11" s="2">
        <f t="shared" si="0"/>
        <v>0</v>
      </c>
      <c r="R11" s="2">
        <f t="shared" si="4"/>
        <v>0</v>
      </c>
      <c r="S11" s="2">
        <f t="shared" si="5"/>
        <v>0.5</v>
      </c>
      <c r="T11">
        <v>19</v>
      </c>
      <c r="U11">
        <v>4</v>
      </c>
      <c r="V11">
        <v>0</v>
      </c>
      <c r="W11" s="3">
        <f t="shared" si="1"/>
        <v>0.656052631578946</v>
      </c>
      <c r="X11" s="4">
        <f t="shared" si="2"/>
        <v>6.7</v>
      </c>
      <c r="Y11" s="4">
        <f t="shared" si="3"/>
        <v>0.50000000000000044</v>
      </c>
      <c r="Z11">
        <v>0</v>
      </c>
    </row>
    <row r="12" spans="1:26" x14ac:dyDescent="0.3">
      <c r="A12" s="1" t="str">
        <f>'Jeremy Lin'!A12</f>
        <v>vs AFR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-7</v>
      </c>
      <c r="Q12" s="2">
        <f t="shared" si="0"/>
        <v>0.33333333333333331</v>
      </c>
      <c r="R12" s="2">
        <f t="shared" si="4"/>
        <v>0</v>
      </c>
      <c r="S12" s="6" t="s">
        <v>45</v>
      </c>
      <c r="T12">
        <v>15</v>
      </c>
      <c r="U12">
        <v>2</v>
      </c>
      <c r="V12">
        <v>0</v>
      </c>
      <c r="W12" s="3">
        <f t="shared" si="1"/>
        <v>-0.64293333333333369</v>
      </c>
      <c r="X12" s="4">
        <f t="shared" si="2"/>
        <v>2</v>
      </c>
      <c r="Y12" s="4">
        <f t="shared" si="3"/>
        <v>-9.9999999999999756E-2</v>
      </c>
      <c r="Z12">
        <v>0</v>
      </c>
    </row>
    <row r="13" spans="1:26" x14ac:dyDescent="0.3">
      <c r="A13" s="1" t="str">
        <f>'Jeremy Lin'!A13</f>
        <v>@ 3PT</v>
      </c>
      <c r="B13">
        <v>6</v>
      </c>
      <c r="C13">
        <v>4</v>
      </c>
      <c r="D13">
        <v>0</v>
      </c>
      <c r="E13">
        <v>1</v>
      </c>
      <c r="F13">
        <v>0</v>
      </c>
      <c r="G13">
        <v>0</v>
      </c>
      <c r="H13">
        <v>3</v>
      </c>
      <c r="I13">
        <v>5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 s="2">
        <f t="shared" si="0"/>
        <v>0.6</v>
      </c>
      <c r="R13" s="2">
        <f t="shared" si="4"/>
        <v>0</v>
      </c>
      <c r="S13" s="6" t="s">
        <v>45</v>
      </c>
      <c r="T13">
        <v>17</v>
      </c>
      <c r="U13">
        <v>6</v>
      </c>
      <c r="V13">
        <v>0</v>
      </c>
      <c r="W13" s="3">
        <f t="shared" si="1"/>
        <v>15.305529411764709</v>
      </c>
      <c r="X13" s="4">
        <f t="shared" si="2"/>
        <v>13.8</v>
      </c>
      <c r="Y13" s="4">
        <f t="shared" si="3"/>
        <v>5.2</v>
      </c>
      <c r="Z13">
        <v>0</v>
      </c>
    </row>
    <row r="14" spans="1:26" x14ac:dyDescent="0.3">
      <c r="A14" s="1" t="str">
        <f>'Jeremy Lin'!A14</f>
        <v>vs OLD</v>
      </c>
      <c r="B14">
        <v>3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2</v>
      </c>
      <c r="J14">
        <v>0</v>
      </c>
      <c r="K14">
        <v>0</v>
      </c>
      <c r="L14">
        <v>1</v>
      </c>
      <c r="M14">
        <v>2</v>
      </c>
      <c r="N14">
        <v>0</v>
      </c>
      <c r="O14">
        <v>0</v>
      </c>
      <c r="P14">
        <v>5</v>
      </c>
      <c r="Q14" s="2">
        <f t="shared" si="0"/>
        <v>0.5</v>
      </c>
      <c r="R14" s="6" t="s">
        <v>45</v>
      </c>
      <c r="S14" s="2">
        <f t="shared" si="5"/>
        <v>0.5</v>
      </c>
      <c r="T14">
        <v>9</v>
      </c>
      <c r="U14">
        <v>6</v>
      </c>
      <c r="V14">
        <v>0</v>
      </c>
      <c r="W14" s="3">
        <f t="shared" si="1"/>
        <v>15.285</v>
      </c>
      <c r="X14" s="4">
        <f t="shared" si="2"/>
        <v>6.9</v>
      </c>
      <c r="Y14" s="4">
        <f t="shared" si="3"/>
        <v>2.9000000000000004</v>
      </c>
      <c r="Z14">
        <v>0</v>
      </c>
    </row>
    <row r="15" spans="1:26" x14ac:dyDescent="0.3">
      <c r="A15" s="1" t="str">
        <f>'Jeremy Lin'!A15</f>
        <v>@ DEF</v>
      </c>
      <c r="B15">
        <v>6</v>
      </c>
      <c r="C15">
        <v>0</v>
      </c>
      <c r="D15">
        <v>1</v>
      </c>
      <c r="E15">
        <v>2</v>
      </c>
      <c r="F15">
        <v>1</v>
      </c>
      <c r="G15">
        <v>1</v>
      </c>
      <c r="H15">
        <v>3</v>
      </c>
      <c r="I15">
        <v>5</v>
      </c>
      <c r="J15">
        <v>0</v>
      </c>
      <c r="K15">
        <v>1</v>
      </c>
      <c r="L15">
        <v>0</v>
      </c>
      <c r="M15">
        <v>0</v>
      </c>
      <c r="N15">
        <v>0</v>
      </c>
      <c r="O15">
        <v>2</v>
      </c>
      <c r="P15">
        <v>2</v>
      </c>
      <c r="Q15" s="2">
        <f t="shared" si="0"/>
        <v>0.6</v>
      </c>
      <c r="R15" s="2">
        <f t="shared" si="4"/>
        <v>0</v>
      </c>
      <c r="S15" s="6" t="s">
        <v>45</v>
      </c>
      <c r="T15">
        <v>16</v>
      </c>
      <c r="U15">
        <v>8</v>
      </c>
      <c r="V15">
        <v>0</v>
      </c>
      <c r="W15" s="3">
        <f t="shared" si="1"/>
        <v>16.128687500000002</v>
      </c>
      <c r="X15" s="4">
        <f t="shared" si="2"/>
        <v>15.5</v>
      </c>
      <c r="Y15" s="4">
        <f t="shared" si="3"/>
        <v>5.0000000000000009</v>
      </c>
      <c r="Z15">
        <v>0</v>
      </c>
    </row>
    <row r="16" spans="1:26" x14ac:dyDescent="0.3">
      <c r="A16" s="1" t="str">
        <f>'Jeremy Lin'!A16</f>
        <v>vs USA</v>
      </c>
      <c r="B16">
        <v>0</v>
      </c>
      <c r="C16">
        <v>3</v>
      </c>
      <c r="D16">
        <v>2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19</v>
      </c>
      <c r="Q16" s="2">
        <f t="shared" si="0"/>
        <v>0</v>
      </c>
      <c r="R16" s="2">
        <f t="shared" si="4"/>
        <v>0</v>
      </c>
      <c r="S16" s="6" t="s">
        <v>45</v>
      </c>
      <c r="T16">
        <v>18</v>
      </c>
      <c r="U16">
        <v>5</v>
      </c>
      <c r="V16">
        <v>0</v>
      </c>
      <c r="W16" s="3">
        <f t="shared" si="1"/>
        <v>0.17855555555555508</v>
      </c>
      <c r="X16" s="4">
        <f t="shared" si="2"/>
        <v>5.6</v>
      </c>
      <c r="Y16" s="4">
        <f t="shared" si="3"/>
        <v>0.19999999999999973</v>
      </c>
      <c r="Z16">
        <v>0</v>
      </c>
    </row>
    <row r="17" spans="1:26" x14ac:dyDescent="0.3">
      <c r="A17" s="1" t="str">
        <f>'Jeremy Lin'!A17</f>
        <v>vs OCE</v>
      </c>
      <c r="B17">
        <v>11</v>
      </c>
      <c r="C17">
        <v>4</v>
      </c>
      <c r="D17">
        <v>0</v>
      </c>
      <c r="E17">
        <v>0</v>
      </c>
      <c r="F17">
        <v>0</v>
      </c>
      <c r="G17">
        <v>0</v>
      </c>
      <c r="H17">
        <v>5</v>
      </c>
      <c r="I17">
        <v>7</v>
      </c>
      <c r="J17">
        <v>1</v>
      </c>
      <c r="K17">
        <v>2</v>
      </c>
      <c r="L17">
        <v>0</v>
      </c>
      <c r="M17">
        <v>0</v>
      </c>
      <c r="N17">
        <v>1</v>
      </c>
      <c r="O17">
        <v>0</v>
      </c>
      <c r="P17">
        <v>4</v>
      </c>
      <c r="Q17" s="2">
        <f t="shared" si="0"/>
        <v>0.7142857142857143</v>
      </c>
      <c r="R17" s="2">
        <f t="shared" si="4"/>
        <v>0.5</v>
      </c>
      <c r="S17" s="6" t="s">
        <v>45</v>
      </c>
      <c r="T17">
        <v>18</v>
      </c>
      <c r="U17">
        <v>11</v>
      </c>
      <c r="V17">
        <v>0</v>
      </c>
      <c r="W17" s="3">
        <f t="shared" si="1"/>
        <v>27.013222222222218</v>
      </c>
      <c r="X17" s="4">
        <f t="shared" si="2"/>
        <v>15.8</v>
      </c>
      <c r="Y17" s="4">
        <f t="shared" si="3"/>
        <v>9.7000000000000011</v>
      </c>
      <c r="Z17">
        <v>0</v>
      </c>
    </row>
    <row r="18" spans="1:26" x14ac:dyDescent="0.3">
      <c r="A18" s="1" t="str">
        <f>'Jeremy Lin'!A18</f>
        <v>vs SPA</v>
      </c>
      <c r="B18">
        <v>7</v>
      </c>
      <c r="C18">
        <v>2</v>
      </c>
      <c r="D18">
        <v>2</v>
      </c>
      <c r="E18">
        <v>0</v>
      </c>
      <c r="F18">
        <v>0</v>
      </c>
      <c r="G18">
        <v>1</v>
      </c>
      <c r="H18">
        <v>3</v>
      </c>
      <c r="I18">
        <v>3</v>
      </c>
      <c r="J18">
        <v>0</v>
      </c>
      <c r="K18">
        <v>0</v>
      </c>
      <c r="L18">
        <v>1</v>
      </c>
      <c r="M18">
        <v>2</v>
      </c>
      <c r="N18">
        <v>0</v>
      </c>
      <c r="O18">
        <v>1</v>
      </c>
      <c r="P18">
        <v>2</v>
      </c>
      <c r="Q18" s="2">
        <f t="shared" si="0"/>
        <v>1</v>
      </c>
      <c r="R18" s="6" t="s">
        <v>45</v>
      </c>
      <c r="S18" s="2">
        <f t="shared" si="5"/>
        <v>0.5</v>
      </c>
      <c r="T18">
        <v>16</v>
      </c>
      <c r="U18">
        <v>12</v>
      </c>
      <c r="V18">
        <v>0</v>
      </c>
      <c r="W18" s="3">
        <f t="shared" si="1"/>
        <v>19.511312500000003</v>
      </c>
      <c r="X18" s="4">
        <f t="shared" si="2"/>
        <v>11.4</v>
      </c>
      <c r="Y18" s="4">
        <f t="shared" si="3"/>
        <v>6.2999999999999989</v>
      </c>
      <c r="Z18">
        <v>0</v>
      </c>
    </row>
    <row r="19" spans="1:26" x14ac:dyDescent="0.3">
      <c r="A19" s="1">
        <f>'Jeremy Lin'!A19</f>
        <v>0</v>
      </c>
      <c r="Q19" s="2" t="e">
        <f t="shared" si="0"/>
        <v>#DIV/0!</v>
      </c>
      <c r="R19" s="2" t="e">
        <f t="shared" si="4"/>
        <v>#DIV/0!</v>
      </c>
      <c r="S19" s="2" t="e">
        <f t="shared" si="5"/>
        <v>#DIV/0!</v>
      </c>
      <c r="W19" s="3" t="e">
        <f t="shared" si="1"/>
        <v>#DIV/0!</v>
      </c>
      <c r="X19" s="4">
        <f t="shared" si="2"/>
        <v>0</v>
      </c>
      <c r="Y19" s="4">
        <f t="shared" si="3"/>
        <v>0</v>
      </c>
      <c r="Z19">
        <v>0</v>
      </c>
    </row>
    <row r="20" spans="1:26" x14ac:dyDescent="0.3">
      <c r="A20" s="1">
        <f>'Jeremy Lin'!A20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'Jeremy Lin'!A21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'Jeremy Lin'!A22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'Jeremy Lin'!A23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'Jeremy Lin'!A24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'Jeremy Lin'!A25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'Jeremy Lin'!A26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'Jeremy Lin'!A27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'Jeremy Lin'!A28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'Jeremy Lin'!A29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'Jeremy Lin'!A30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'Jeremy Lin'!A31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'Jeremy Lin'!A32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'Jeremy Lin'!A33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'Jeremy Lin'!A34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'Jeremy Lin'!A35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'Jeremy Lin'!A36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'Jeremy Lin'!A37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'Jeremy Lin'!A38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'Jeremy Lin'!A39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'Jeremy Lin'!A40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'Jeremy Lin'!A41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'Jeremy Lin'!A42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'Jeremy Lin'!A43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'Jeremy Lin'!A44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'Jeremy Lin'!A45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'Jeremy Lin'!A46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3.6470588235294117</v>
      </c>
      <c r="C47" s="4">
        <f t="shared" ref="C47:P47" si="6">AVERAGE(C2:C46)</f>
        <v>1.6470588235294117</v>
      </c>
      <c r="D47" s="4">
        <f t="shared" si="6"/>
        <v>0.58823529411764708</v>
      </c>
      <c r="E47" s="4">
        <f t="shared" si="6"/>
        <v>0.29411764705882354</v>
      </c>
      <c r="F47" s="4">
        <f t="shared" si="6"/>
        <v>0.11764705882352941</v>
      </c>
      <c r="G47" s="4">
        <f t="shared" si="6"/>
        <v>0.41176470588235292</v>
      </c>
      <c r="H47" s="4">
        <f t="shared" si="6"/>
        <v>1.6470588235294117</v>
      </c>
      <c r="I47" s="4">
        <f t="shared" si="6"/>
        <v>3.1176470588235294</v>
      </c>
      <c r="J47" s="4">
        <f t="shared" si="6"/>
        <v>0.11764705882352941</v>
      </c>
      <c r="K47" s="4">
        <f t="shared" si="6"/>
        <v>0.58823529411764708</v>
      </c>
      <c r="L47" s="4">
        <f t="shared" si="6"/>
        <v>0.23529411764705882</v>
      </c>
      <c r="M47" s="4">
        <f t="shared" si="6"/>
        <v>0.41176470588235292</v>
      </c>
      <c r="N47" s="4">
        <f t="shared" si="6"/>
        <v>0.11764705882352941</v>
      </c>
      <c r="O47" s="4">
        <f t="shared" si="6"/>
        <v>0.47058823529411764</v>
      </c>
      <c r="P47" s="4">
        <f t="shared" si="6"/>
        <v>-2.8823529411764706</v>
      </c>
      <c r="Q47" s="2">
        <f>SUM(H2:H46)/SUM(I2:I46)</f>
        <v>0.52830188679245282</v>
      </c>
      <c r="R47" s="2">
        <f>SUM(J2:J46)/SUM(K2:K46)</f>
        <v>0.2</v>
      </c>
      <c r="S47" s="2">
        <f>SUM(L2:L46)/SUM(M2:M46)</f>
        <v>0.5714285714285714</v>
      </c>
      <c r="T47" s="4">
        <f t="shared" ref="T47:V47" si="7">AVERAGE(T2:T46)</f>
        <v>14.647058823529411</v>
      </c>
      <c r="U47" s="4">
        <f t="shared" si="7"/>
        <v>5.0588235294117645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9.0480160642570286</v>
      </c>
      <c r="X47" s="4">
        <f t="shared" ref="X47" si="8">B47+(C47*1.2)+(D47*1.5)+(E47*3)+(F47*3)-G47</f>
        <v>7.3294117647058821</v>
      </c>
      <c r="Y47" s="4">
        <f t="shared" ref="Y47" si="9">B47+0.4*H47-0.7*I47-0.4*(M47-L47)+0.7*N47+0.3*(C47-N47)+F47+D47*0.7+0.7*E47-0.4*O47-G47</f>
        <v>2.729411764705882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62</v>
      </c>
      <c r="C49">
        <f t="shared" ref="C49:P49" si="10">SUM(C2:C46)</f>
        <v>28</v>
      </c>
      <c r="D49">
        <f t="shared" si="10"/>
        <v>10</v>
      </c>
      <c r="E49">
        <f t="shared" si="10"/>
        <v>5</v>
      </c>
      <c r="F49">
        <f t="shared" si="10"/>
        <v>2</v>
      </c>
      <c r="G49">
        <f t="shared" si="10"/>
        <v>7</v>
      </c>
      <c r="H49">
        <f t="shared" si="10"/>
        <v>28</v>
      </c>
      <c r="I49">
        <f t="shared" si="10"/>
        <v>53</v>
      </c>
      <c r="J49">
        <f t="shared" si="10"/>
        <v>2</v>
      </c>
      <c r="K49">
        <f t="shared" si="10"/>
        <v>10</v>
      </c>
      <c r="L49">
        <f t="shared" si="10"/>
        <v>4</v>
      </c>
      <c r="M49">
        <f t="shared" si="10"/>
        <v>7</v>
      </c>
      <c r="N49">
        <f t="shared" si="10"/>
        <v>2</v>
      </c>
      <c r="O49">
        <f t="shared" si="10"/>
        <v>8</v>
      </c>
      <c r="P49">
        <f t="shared" si="10"/>
        <v>-49</v>
      </c>
      <c r="T49">
        <f>SUM(T2:T46)</f>
        <v>249</v>
      </c>
      <c r="U49">
        <f>SUM(U2:U46)</f>
        <v>86</v>
      </c>
      <c r="V49">
        <f>SUM(V2:V46)</f>
        <v>0</v>
      </c>
      <c r="X49" s="4">
        <f>SUM(X2:X46)</f>
        <v>124.60000000000001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'Jeremy Lin'!A2</f>
        <v>@ OCE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-6</v>
      </c>
      <c r="Q2" s="6" t="s">
        <v>45</v>
      </c>
      <c r="R2" s="6" t="s">
        <v>45</v>
      </c>
      <c r="S2" s="6" t="s">
        <v>45</v>
      </c>
      <c r="T2">
        <v>10</v>
      </c>
      <c r="U2">
        <v>0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0</v>
      </c>
      <c r="X2" s="4">
        <f t="shared" ref="X2:X46" si="1">B2+(C2*1.2)+(D2*1.5)+(E2*3)+(F2*3)-G2</f>
        <v>0</v>
      </c>
      <c r="Y2" s="4">
        <f t="shared" ref="Y2:Y46" si="2">B2+0.4*H2-0.7*I2-0.4*(M2-L2)+0.7*N2+0.3*(C2-N2)+F2+D2*0.7+0.7*E2-0.4*O2-G2</f>
        <v>0</v>
      </c>
      <c r="Z2">
        <v>0</v>
      </c>
    </row>
    <row r="3" spans="1:26" x14ac:dyDescent="0.3">
      <c r="A3" s="1" t="str">
        <f>'Jeremy Lin'!A3</f>
        <v>vs SPA</v>
      </c>
      <c r="B3">
        <v>2</v>
      </c>
      <c r="C3">
        <v>2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-16</v>
      </c>
      <c r="Q3" s="2">
        <f t="shared" ref="Q3:Q46" si="3">H3/I3</f>
        <v>0.5</v>
      </c>
      <c r="R3" s="6" t="s">
        <v>45</v>
      </c>
      <c r="S3" s="6" t="s">
        <v>45</v>
      </c>
      <c r="T3">
        <v>13</v>
      </c>
      <c r="U3">
        <v>0</v>
      </c>
      <c r="V3">
        <v>0</v>
      </c>
      <c r="W3" s="3">
        <f t="shared" si="0"/>
        <v>6.4186923076923064</v>
      </c>
      <c r="X3" s="4">
        <f t="shared" si="1"/>
        <v>4.4000000000000004</v>
      </c>
      <c r="Y3" s="4">
        <f t="shared" si="2"/>
        <v>1.6</v>
      </c>
      <c r="Z3">
        <v>0</v>
      </c>
    </row>
    <row r="4" spans="1:26" x14ac:dyDescent="0.3">
      <c r="A4" s="1" t="str">
        <f>'Jeremy Lin'!A4</f>
        <v>@ FRA</v>
      </c>
      <c r="B4">
        <v>0</v>
      </c>
      <c r="C4">
        <v>2</v>
      </c>
      <c r="D4">
        <v>0</v>
      </c>
      <c r="E4">
        <v>2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5</v>
      </c>
      <c r="P4">
        <v>-13</v>
      </c>
      <c r="Q4" s="2">
        <f t="shared" si="3"/>
        <v>0</v>
      </c>
      <c r="R4" s="6" t="s">
        <v>45</v>
      </c>
      <c r="S4" s="6" t="s">
        <v>45</v>
      </c>
      <c r="T4">
        <v>13</v>
      </c>
      <c r="U4">
        <v>0</v>
      </c>
      <c r="V4">
        <v>0</v>
      </c>
      <c r="W4" s="3">
        <f t="shared" si="0"/>
        <v>-1.3281538461538465</v>
      </c>
      <c r="X4" s="4">
        <f t="shared" si="1"/>
        <v>8.4</v>
      </c>
      <c r="Y4" s="4">
        <f t="shared" si="2"/>
        <v>-0.70000000000000018</v>
      </c>
      <c r="Z4">
        <v>0</v>
      </c>
    </row>
    <row r="5" spans="1:26" x14ac:dyDescent="0.3">
      <c r="A5" s="1" t="str">
        <f>'Jeremy Lin'!A5</f>
        <v>vs 6TH</v>
      </c>
      <c r="B5">
        <v>6</v>
      </c>
      <c r="C5">
        <v>4</v>
      </c>
      <c r="D5">
        <v>0</v>
      </c>
      <c r="E5">
        <v>2</v>
      </c>
      <c r="F5">
        <v>0</v>
      </c>
      <c r="G5">
        <v>0</v>
      </c>
      <c r="H5">
        <v>3</v>
      </c>
      <c r="I5">
        <v>5</v>
      </c>
      <c r="J5">
        <v>0</v>
      </c>
      <c r="K5">
        <v>0</v>
      </c>
      <c r="L5">
        <v>0</v>
      </c>
      <c r="M5">
        <v>0</v>
      </c>
      <c r="N5">
        <v>3</v>
      </c>
      <c r="O5">
        <v>0</v>
      </c>
      <c r="P5">
        <v>5</v>
      </c>
      <c r="Q5" s="2">
        <f t="shared" si="3"/>
        <v>0.6</v>
      </c>
      <c r="R5" s="6" t="s">
        <v>45</v>
      </c>
      <c r="S5" s="6" t="s">
        <v>45</v>
      </c>
      <c r="T5">
        <v>9</v>
      </c>
      <c r="U5">
        <v>6</v>
      </c>
      <c r="V5">
        <v>0</v>
      </c>
      <c r="W5" s="3">
        <f t="shared" si="0"/>
        <v>43.334111111111113</v>
      </c>
      <c r="X5" s="4">
        <f t="shared" si="1"/>
        <v>16.8</v>
      </c>
      <c r="Y5" s="4">
        <f t="shared" si="2"/>
        <v>7.5</v>
      </c>
      <c r="Z5">
        <v>0</v>
      </c>
    </row>
    <row r="6" spans="1:26" x14ac:dyDescent="0.3">
      <c r="A6" s="1" t="str">
        <f>'Jeremy Lin'!A6</f>
        <v>@ INJ</v>
      </c>
      <c r="B6">
        <v>4</v>
      </c>
      <c r="C6">
        <v>0</v>
      </c>
      <c r="D6">
        <v>0</v>
      </c>
      <c r="E6">
        <v>0</v>
      </c>
      <c r="F6">
        <v>1</v>
      </c>
      <c r="G6">
        <v>0</v>
      </c>
      <c r="H6">
        <v>2</v>
      </c>
      <c r="I6">
        <v>2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5</v>
      </c>
      <c r="Q6" s="2">
        <f t="shared" si="3"/>
        <v>1</v>
      </c>
      <c r="R6" s="6" t="s">
        <v>45</v>
      </c>
      <c r="S6" s="2">
        <f t="shared" ref="S6:S46" si="4">L6/M6</f>
        <v>0</v>
      </c>
      <c r="T6">
        <v>10</v>
      </c>
      <c r="U6">
        <v>4</v>
      </c>
      <c r="V6">
        <v>0</v>
      </c>
      <c r="W6" s="3">
        <f t="shared" si="0"/>
        <v>20.562599999999996</v>
      </c>
      <c r="X6" s="4">
        <f t="shared" si="1"/>
        <v>7</v>
      </c>
      <c r="Y6" s="4">
        <f t="shared" si="2"/>
        <v>4</v>
      </c>
      <c r="Z6">
        <v>0</v>
      </c>
    </row>
    <row r="7" spans="1:26" x14ac:dyDescent="0.3">
      <c r="A7" s="1" t="str">
        <f>'Jeremy Lin'!A7</f>
        <v>vs CAN</v>
      </c>
      <c r="B7">
        <v>6</v>
      </c>
      <c r="C7">
        <v>3</v>
      </c>
      <c r="D7">
        <v>0</v>
      </c>
      <c r="E7">
        <v>0</v>
      </c>
      <c r="F7">
        <v>0</v>
      </c>
      <c r="G7">
        <v>0</v>
      </c>
      <c r="H7">
        <v>3</v>
      </c>
      <c r="I7">
        <v>6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-3</v>
      </c>
      <c r="Q7" s="2">
        <f t="shared" si="3"/>
        <v>0.5</v>
      </c>
      <c r="R7" s="6" t="s">
        <v>45</v>
      </c>
      <c r="S7" s="6" t="s">
        <v>45</v>
      </c>
      <c r="T7">
        <v>12</v>
      </c>
      <c r="U7">
        <v>6</v>
      </c>
      <c r="V7">
        <v>0</v>
      </c>
      <c r="W7" s="3">
        <f t="shared" si="0"/>
        <v>15.965833333333336</v>
      </c>
      <c r="X7" s="4">
        <f t="shared" si="1"/>
        <v>9.6</v>
      </c>
      <c r="Y7" s="4">
        <f t="shared" si="2"/>
        <v>3.9000000000000008</v>
      </c>
      <c r="Z7">
        <v>0</v>
      </c>
    </row>
    <row r="8" spans="1:26" x14ac:dyDescent="0.3">
      <c r="A8" s="1" t="str">
        <f>'Jeremy Lin'!A8</f>
        <v>@ EUR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-5</v>
      </c>
      <c r="Q8" s="6" t="s">
        <v>45</v>
      </c>
      <c r="R8" s="6" t="s">
        <v>45</v>
      </c>
      <c r="S8" s="6" t="s">
        <v>45</v>
      </c>
      <c r="T8">
        <v>9</v>
      </c>
      <c r="U8">
        <v>0</v>
      </c>
      <c r="V8">
        <v>0</v>
      </c>
      <c r="W8" s="3">
        <f t="shared" si="0"/>
        <v>1.6341111111111113</v>
      </c>
      <c r="X8" s="4">
        <f t="shared" si="1"/>
        <v>1.2</v>
      </c>
      <c r="Y8" s="4">
        <f t="shared" si="2"/>
        <v>0.3</v>
      </c>
      <c r="Z8">
        <v>0</v>
      </c>
    </row>
    <row r="9" spans="1:26" x14ac:dyDescent="0.3">
      <c r="A9" s="1" t="str">
        <f>'Jeremy Lin'!A9</f>
        <v>vs DNK</v>
      </c>
      <c r="B9">
        <v>2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2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-14</v>
      </c>
      <c r="Q9" s="2">
        <f t="shared" si="3"/>
        <v>0.5</v>
      </c>
      <c r="R9" s="6" t="s">
        <v>45</v>
      </c>
      <c r="S9" s="6" t="s">
        <v>45</v>
      </c>
      <c r="T9">
        <v>11</v>
      </c>
      <c r="U9">
        <v>2</v>
      </c>
      <c r="V9">
        <v>0</v>
      </c>
      <c r="W9" s="3">
        <f t="shared" si="0"/>
        <v>7.81</v>
      </c>
      <c r="X9" s="4">
        <f t="shared" si="1"/>
        <v>3.2</v>
      </c>
      <c r="Y9" s="4">
        <f t="shared" si="2"/>
        <v>1.7</v>
      </c>
      <c r="Z9">
        <v>0</v>
      </c>
    </row>
    <row r="10" spans="1:26" x14ac:dyDescent="0.3">
      <c r="A10" s="1" t="str">
        <f>'Jeremy Lin'!A10</f>
        <v>vs RKS</v>
      </c>
      <c r="B10">
        <v>2</v>
      </c>
      <c r="C10">
        <v>3</v>
      </c>
      <c r="D10">
        <v>0</v>
      </c>
      <c r="E10">
        <v>0</v>
      </c>
      <c r="F10">
        <v>0</v>
      </c>
      <c r="G10">
        <v>2</v>
      </c>
      <c r="H10">
        <v>1</v>
      </c>
      <c r="I10">
        <v>4</v>
      </c>
      <c r="J10">
        <v>0</v>
      </c>
      <c r="K10">
        <v>0</v>
      </c>
      <c r="L10">
        <v>0</v>
      </c>
      <c r="M10">
        <v>0</v>
      </c>
      <c r="N10">
        <v>2</v>
      </c>
      <c r="O10">
        <v>1</v>
      </c>
      <c r="P10">
        <v>-17</v>
      </c>
      <c r="Q10" s="2">
        <f t="shared" si="3"/>
        <v>0.25</v>
      </c>
      <c r="R10" s="6" t="s">
        <v>45</v>
      </c>
      <c r="S10" s="6" t="s">
        <v>45</v>
      </c>
      <c r="T10">
        <v>14</v>
      </c>
      <c r="U10">
        <v>2</v>
      </c>
      <c r="V10">
        <v>0</v>
      </c>
      <c r="W10" s="3">
        <f t="shared" si="0"/>
        <v>-4.5386428571428583</v>
      </c>
      <c r="X10" s="4">
        <f t="shared" si="1"/>
        <v>3.5999999999999996</v>
      </c>
      <c r="Y10" s="4">
        <f t="shared" si="2"/>
        <v>-1.1000000000000001</v>
      </c>
      <c r="Z10">
        <v>0</v>
      </c>
    </row>
    <row r="11" spans="1:26" x14ac:dyDescent="0.3">
      <c r="A11" s="1" t="str">
        <f>'Jeremy Lin'!A11</f>
        <v>@ IMP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-7</v>
      </c>
      <c r="Q11" s="6" t="s">
        <v>45</v>
      </c>
      <c r="R11" s="6" t="s">
        <v>45</v>
      </c>
      <c r="S11" s="6" t="s">
        <v>45</v>
      </c>
      <c r="T11">
        <v>11</v>
      </c>
      <c r="U11">
        <v>0</v>
      </c>
      <c r="V11">
        <v>0</v>
      </c>
      <c r="W11" s="3">
        <f t="shared" si="0"/>
        <v>8.4624545454545448</v>
      </c>
      <c r="X11" s="4">
        <f t="shared" si="1"/>
        <v>3.5999999999999996</v>
      </c>
      <c r="Y11" s="4">
        <f t="shared" si="2"/>
        <v>1.7</v>
      </c>
      <c r="Z11">
        <v>0</v>
      </c>
    </row>
    <row r="12" spans="1:26" x14ac:dyDescent="0.3">
      <c r="A12" s="1" t="str">
        <f>'Jeremy Lin'!A12</f>
        <v>vs AFR</v>
      </c>
      <c r="B12">
        <v>2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2</v>
      </c>
      <c r="M12">
        <v>2</v>
      </c>
      <c r="N12">
        <v>0</v>
      </c>
      <c r="O12">
        <v>0</v>
      </c>
      <c r="P12">
        <v>3</v>
      </c>
      <c r="Q12" s="2">
        <f t="shared" si="3"/>
        <v>0</v>
      </c>
      <c r="R12" s="6" t="s">
        <v>45</v>
      </c>
      <c r="S12" s="2">
        <f t="shared" si="4"/>
        <v>1</v>
      </c>
      <c r="T12">
        <v>11</v>
      </c>
      <c r="U12">
        <v>2</v>
      </c>
      <c r="V12">
        <v>0</v>
      </c>
      <c r="W12" s="3">
        <f t="shared" si="0"/>
        <v>6.2915454545454539</v>
      </c>
      <c r="X12" s="4">
        <f t="shared" si="1"/>
        <v>3.2</v>
      </c>
      <c r="Y12" s="4">
        <f t="shared" si="2"/>
        <v>1.6</v>
      </c>
      <c r="Z12">
        <v>0</v>
      </c>
    </row>
    <row r="13" spans="1:26" x14ac:dyDescent="0.3">
      <c r="A13" s="1" t="str">
        <f>'Jeremy Lin'!A13</f>
        <v>@ 3PT</v>
      </c>
      <c r="B13">
        <v>3</v>
      </c>
      <c r="C13">
        <v>2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3</v>
      </c>
      <c r="Q13" s="2">
        <f t="shared" si="3"/>
        <v>1</v>
      </c>
      <c r="R13" s="6" t="s">
        <v>45</v>
      </c>
      <c r="S13" s="2">
        <f t="shared" si="4"/>
        <v>1</v>
      </c>
      <c r="T13">
        <v>10</v>
      </c>
      <c r="U13">
        <v>3</v>
      </c>
      <c r="V13">
        <v>0</v>
      </c>
      <c r="W13" s="3">
        <f t="shared" si="0"/>
        <v>13.275499999999999</v>
      </c>
      <c r="X13" s="4">
        <f t="shared" si="1"/>
        <v>4.4000000000000004</v>
      </c>
      <c r="Y13" s="4">
        <f t="shared" si="2"/>
        <v>2.7</v>
      </c>
      <c r="Z13">
        <v>0</v>
      </c>
    </row>
    <row r="14" spans="1:26" x14ac:dyDescent="0.3">
      <c r="A14" s="1" t="str">
        <f>'Jeremy Lin'!A14</f>
        <v>vs OLD</v>
      </c>
      <c r="B14">
        <v>7</v>
      </c>
      <c r="C14">
        <v>6</v>
      </c>
      <c r="D14">
        <v>1</v>
      </c>
      <c r="E14">
        <v>0</v>
      </c>
      <c r="F14">
        <v>0</v>
      </c>
      <c r="G14">
        <v>0</v>
      </c>
      <c r="H14">
        <v>3</v>
      </c>
      <c r="I14">
        <v>6</v>
      </c>
      <c r="J14">
        <v>0</v>
      </c>
      <c r="K14">
        <v>0</v>
      </c>
      <c r="L14">
        <v>1</v>
      </c>
      <c r="M14">
        <v>3</v>
      </c>
      <c r="N14">
        <v>4</v>
      </c>
      <c r="O14">
        <v>0</v>
      </c>
      <c r="P14">
        <v>-2</v>
      </c>
      <c r="Q14" s="2">
        <f t="shared" si="3"/>
        <v>0.5</v>
      </c>
      <c r="R14" s="6" t="s">
        <v>45</v>
      </c>
      <c r="S14" s="2">
        <f t="shared" si="4"/>
        <v>0.33333333333333331</v>
      </c>
      <c r="T14">
        <v>13</v>
      </c>
      <c r="U14">
        <v>10</v>
      </c>
      <c r="V14">
        <v>0</v>
      </c>
      <c r="W14" s="3">
        <f t="shared" si="0"/>
        <v>28.282615384615386</v>
      </c>
      <c r="X14" s="4">
        <f t="shared" si="1"/>
        <v>15.7</v>
      </c>
      <c r="Y14" s="4">
        <f t="shared" si="2"/>
        <v>7.3</v>
      </c>
      <c r="Z14">
        <v>0</v>
      </c>
    </row>
    <row r="15" spans="1:26" x14ac:dyDescent="0.3">
      <c r="A15" s="1" t="str">
        <f>'Jeremy Lin'!A15</f>
        <v>@ DEF</v>
      </c>
      <c r="B15">
        <v>2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2">
        <f t="shared" si="3"/>
        <v>1</v>
      </c>
      <c r="R15" s="6" t="s">
        <v>45</v>
      </c>
      <c r="S15" s="6" t="s">
        <v>45</v>
      </c>
      <c r="T15">
        <v>11</v>
      </c>
      <c r="U15">
        <v>2</v>
      </c>
      <c r="V15">
        <v>0</v>
      </c>
      <c r="W15" s="3">
        <f t="shared" si="0"/>
        <v>9.1469999999999985</v>
      </c>
      <c r="X15" s="4">
        <f t="shared" si="1"/>
        <v>3.2</v>
      </c>
      <c r="Y15" s="4">
        <f t="shared" si="2"/>
        <v>2</v>
      </c>
      <c r="Z15">
        <v>0</v>
      </c>
    </row>
    <row r="16" spans="1:26" x14ac:dyDescent="0.3">
      <c r="A16" s="1" t="str">
        <f>'Jeremy Lin'!A16</f>
        <v>vs USA</v>
      </c>
      <c r="B16">
        <v>0</v>
      </c>
      <c r="C16">
        <v>3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-11</v>
      </c>
      <c r="Q16" s="6" t="s">
        <v>45</v>
      </c>
      <c r="R16" s="6" t="s">
        <v>45</v>
      </c>
      <c r="S16" s="6" t="s">
        <v>45</v>
      </c>
      <c r="T16">
        <v>11</v>
      </c>
      <c r="U16">
        <v>4</v>
      </c>
      <c r="V16">
        <v>0</v>
      </c>
      <c r="W16" s="3">
        <f t="shared" si="0"/>
        <v>8.7546363636363633</v>
      </c>
      <c r="X16" s="4">
        <f t="shared" si="1"/>
        <v>6.6</v>
      </c>
      <c r="Y16" s="4">
        <f t="shared" si="2"/>
        <v>1.9</v>
      </c>
      <c r="Z16">
        <v>0</v>
      </c>
    </row>
    <row r="17" spans="1:26" x14ac:dyDescent="0.3">
      <c r="A17" s="1" t="str">
        <f>'Jeremy Lin'!A17</f>
        <v>vs OCE</v>
      </c>
      <c r="B17">
        <v>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2</v>
      </c>
      <c r="P17">
        <v>-5</v>
      </c>
      <c r="Q17" s="6" t="s">
        <v>45</v>
      </c>
      <c r="R17" s="6" t="s">
        <v>45</v>
      </c>
      <c r="S17" s="6" t="s">
        <v>45</v>
      </c>
      <c r="T17">
        <v>11</v>
      </c>
      <c r="U17">
        <v>0</v>
      </c>
      <c r="V17">
        <v>0</v>
      </c>
      <c r="W17" s="3">
        <f t="shared" si="0"/>
        <v>4.4511818181818192</v>
      </c>
      <c r="X17" s="4">
        <f t="shared" si="1"/>
        <v>4.8</v>
      </c>
      <c r="Y17" s="4">
        <f t="shared" si="2"/>
        <v>0.79999999999999982</v>
      </c>
      <c r="Z17">
        <v>0</v>
      </c>
    </row>
    <row r="18" spans="1:26" x14ac:dyDescent="0.3">
      <c r="A18" s="1" t="str">
        <f>'Jeremy Lin'!A18</f>
        <v>vs SPA</v>
      </c>
      <c r="B18">
        <v>0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 s="6" t="s">
        <v>45</v>
      </c>
      <c r="R18" s="6" t="s">
        <v>45</v>
      </c>
      <c r="S18" s="6" t="s">
        <v>45</v>
      </c>
      <c r="T18">
        <v>13</v>
      </c>
      <c r="U18">
        <v>0</v>
      </c>
      <c r="V18">
        <v>0</v>
      </c>
      <c r="W18" s="3">
        <f t="shared" si="0"/>
        <v>2.0728461538461542</v>
      </c>
      <c r="X18" s="4">
        <f t="shared" si="1"/>
        <v>3.5999999999999996</v>
      </c>
      <c r="Y18" s="4">
        <f t="shared" si="2"/>
        <v>0.49999999999999989</v>
      </c>
      <c r="Z18">
        <v>0</v>
      </c>
    </row>
    <row r="19" spans="1:26" x14ac:dyDescent="0.3">
      <c r="A19" s="1">
        <f>'Jeremy Lin'!A19</f>
        <v>0</v>
      </c>
      <c r="Q19" s="2" t="e">
        <f t="shared" si="3"/>
        <v>#DIV/0!</v>
      </c>
      <c r="R19" s="2" t="e">
        <f t="shared" ref="R18:R46" si="5">J19/K19</f>
        <v>#DIV/0!</v>
      </c>
      <c r="S19" s="2" t="e">
        <f t="shared" si="4"/>
        <v>#DIV/0!</v>
      </c>
      <c r="W19" s="3" t="e">
        <f t="shared" si="0"/>
        <v>#DIV/0!</v>
      </c>
      <c r="X19" s="4">
        <f t="shared" si="1"/>
        <v>0</v>
      </c>
      <c r="Y19" s="4">
        <f t="shared" si="2"/>
        <v>0</v>
      </c>
      <c r="Z19">
        <v>0</v>
      </c>
    </row>
    <row r="20" spans="1:26" x14ac:dyDescent="0.3">
      <c r="A20" s="1">
        <f>'Jeremy Lin'!A20</f>
        <v>0</v>
      </c>
      <c r="Q20" s="2" t="e">
        <f t="shared" si="3"/>
        <v>#DIV/0!</v>
      </c>
      <c r="R20" s="2" t="e">
        <f t="shared" si="5"/>
        <v>#DIV/0!</v>
      </c>
      <c r="S20" s="2" t="e">
        <f t="shared" si="4"/>
        <v>#DIV/0!</v>
      </c>
      <c r="W20" s="3" t="e">
        <f t="shared" si="0"/>
        <v>#DIV/0!</v>
      </c>
      <c r="X20" s="4">
        <f t="shared" si="1"/>
        <v>0</v>
      </c>
      <c r="Y20" s="4">
        <f t="shared" si="2"/>
        <v>0</v>
      </c>
      <c r="Z20">
        <v>0</v>
      </c>
    </row>
    <row r="21" spans="1:26" x14ac:dyDescent="0.3">
      <c r="A21" s="1">
        <f>'Jeremy Lin'!A21</f>
        <v>0</v>
      </c>
      <c r="Q21" s="2" t="e">
        <f t="shared" si="3"/>
        <v>#DIV/0!</v>
      </c>
      <c r="R21" s="2" t="e">
        <f t="shared" si="5"/>
        <v>#DIV/0!</v>
      </c>
      <c r="S21" s="2" t="e">
        <f t="shared" si="4"/>
        <v>#DIV/0!</v>
      </c>
      <c r="W21" s="3" t="e">
        <f t="shared" si="0"/>
        <v>#DIV/0!</v>
      </c>
      <c r="X21" s="4">
        <f t="shared" si="1"/>
        <v>0</v>
      </c>
      <c r="Y21" s="4">
        <f t="shared" si="2"/>
        <v>0</v>
      </c>
      <c r="Z21">
        <v>0</v>
      </c>
    </row>
    <row r="22" spans="1:26" x14ac:dyDescent="0.3">
      <c r="A22" s="1">
        <f>'Jeremy Lin'!A22</f>
        <v>0</v>
      </c>
      <c r="Q22" s="2" t="e">
        <f t="shared" si="3"/>
        <v>#DIV/0!</v>
      </c>
      <c r="R22" s="2" t="e">
        <f t="shared" si="5"/>
        <v>#DIV/0!</v>
      </c>
      <c r="S22" s="2" t="e">
        <f t="shared" si="4"/>
        <v>#DIV/0!</v>
      </c>
      <c r="W22" s="3" t="e">
        <f t="shared" si="0"/>
        <v>#DIV/0!</v>
      </c>
      <c r="X22" s="4">
        <f t="shared" si="1"/>
        <v>0</v>
      </c>
      <c r="Y22" s="4">
        <f t="shared" si="2"/>
        <v>0</v>
      </c>
      <c r="Z22">
        <v>0</v>
      </c>
    </row>
    <row r="23" spans="1:26" x14ac:dyDescent="0.3">
      <c r="A23" s="1">
        <f>'Jeremy Lin'!A23</f>
        <v>0</v>
      </c>
      <c r="Q23" s="2" t="e">
        <f t="shared" si="3"/>
        <v>#DIV/0!</v>
      </c>
      <c r="R23" s="2" t="e">
        <f t="shared" si="5"/>
        <v>#DIV/0!</v>
      </c>
      <c r="S23" s="2" t="e">
        <f t="shared" si="4"/>
        <v>#DIV/0!</v>
      </c>
      <c r="W23" s="3" t="e">
        <f t="shared" si="0"/>
        <v>#DIV/0!</v>
      </c>
      <c r="X23" s="4">
        <f t="shared" si="1"/>
        <v>0</v>
      </c>
      <c r="Y23" s="4">
        <f t="shared" si="2"/>
        <v>0</v>
      </c>
      <c r="Z23">
        <v>0</v>
      </c>
    </row>
    <row r="24" spans="1:26" x14ac:dyDescent="0.3">
      <c r="A24" s="1">
        <f>'Jeremy Lin'!A24</f>
        <v>0</v>
      </c>
      <c r="Q24" s="2" t="e">
        <f t="shared" si="3"/>
        <v>#DIV/0!</v>
      </c>
      <c r="R24" s="2" t="e">
        <f t="shared" si="5"/>
        <v>#DIV/0!</v>
      </c>
      <c r="S24" s="2" t="e">
        <f t="shared" si="4"/>
        <v>#DIV/0!</v>
      </c>
      <c r="W24" s="3" t="e">
        <f t="shared" si="0"/>
        <v>#DIV/0!</v>
      </c>
      <c r="X24" s="4">
        <f t="shared" si="1"/>
        <v>0</v>
      </c>
      <c r="Y24" s="4">
        <f t="shared" si="2"/>
        <v>0</v>
      </c>
      <c r="Z24">
        <v>0</v>
      </c>
    </row>
    <row r="25" spans="1:26" x14ac:dyDescent="0.3">
      <c r="A25" s="1">
        <f>'Jeremy Lin'!A25</f>
        <v>0</v>
      </c>
      <c r="Q25" s="2" t="e">
        <f t="shared" si="3"/>
        <v>#DIV/0!</v>
      </c>
      <c r="R25" s="2" t="e">
        <f t="shared" si="5"/>
        <v>#DIV/0!</v>
      </c>
      <c r="S25" s="2" t="e">
        <f t="shared" si="4"/>
        <v>#DIV/0!</v>
      </c>
      <c r="W25" s="3" t="e">
        <f t="shared" si="0"/>
        <v>#DIV/0!</v>
      </c>
      <c r="X25" s="4">
        <f t="shared" si="1"/>
        <v>0</v>
      </c>
      <c r="Y25" s="4">
        <f t="shared" si="2"/>
        <v>0</v>
      </c>
      <c r="Z25">
        <v>0</v>
      </c>
    </row>
    <row r="26" spans="1:26" x14ac:dyDescent="0.3">
      <c r="A26" s="1">
        <f>'Jeremy Lin'!A26</f>
        <v>0</v>
      </c>
      <c r="Q26" s="2" t="e">
        <f t="shared" si="3"/>
        <v>#DIV/0!</v>
      </c>
      <c r="R26" s="2" t="e">
        <f t="shared" si="5"/>
        <v>#DIV/0!</v>
      </c>
      <c r="S26" s="2" t="e">
        <f t="shared" si="4"/>
        <v>#DIV/0!</v>
      </c>
      <c r="W26" s="3" t="e">
        <f t="shared" si="0"/>
        <v>#DIV/0!</v>
      </c>
      <c r="X26" s="4">
        <f t="shared" si="1"/>
        <v>0</v>
      </c>
      <c r="Y26" s="4">
        <f t="shared" si="2"/>
        <v>0</v>
      </c>
      <c r="Z26">
        <v>0</v>
      </c>
    </row>
    <row r="27" spans="1:26" x14ac:dyDescent="0.3">
      <c r="A27" s="1">
        <f>'Jeremy Lin'!A27</f>
        <v>0</v>
      </c>
      <c r="Q27" s="2" t="e">
        <f t="shared" si="3"/>
        <v>#DIV/0!</v>
      </c>
      <c r="R27" s="2" t="e">
        <f t="shared" si="5"/>
        <v>#DIV/0!</v>
      </c>
      <c r="S27" s="2" t="e">
        <f t="shared" si="4"/>
        <v>#DIV/0!</v>
      </c>
      <c r="W27" s="3" t="e">
        <f t="shared" si="0"/>
        <v>#DIV/0!</v>
      </c>
      <c r="X27" s="4">
        <f t="shared" si="1"/>
        <v>0</v>
      </c>
      <c r="Y27" s="4">
        <f t="shared" si="2"/>
        <v>0</v>
      </c>
      <c r="Z27">
        <v>0</v>
      </c>
    </row>
    <row r="28" spans="1:26" x14ac:dyDescent="0.3">
      <c r="A28" s="1">
        <f>'Jeremy Lin'!A28</f>
        <v>0</v>
      </c>
      <c r="Q28" s="2" t="e">
        <f t="shared" si="3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'Jeremy Lin'!A29</f>
        <v>0</v>
      </c>
      <c r="Q29" s="2" t="e">
        <f t="shared" si="3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'Jeremy Lin'!A30</f>
        <v>0</v>
      </c>
      <c r="Q30" s="2" t="e">
        <f t="shared" si="3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'Jeremy Lin'!A31</f>
        <v>0</v>
      </c>
      <c r="Q31" s="2" t="e">
        <f t="shared" si="3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'Jeremy Lin'!A32</f>
        <v>0</v>
      </c>
      <c r="Q32" s="2" t="e">
        <f t="shared" si="3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'Jeremy Lin'!A33</f>
        <v>0</v>
      </c>
      <c r="Q33" s="2" t="e">
        <f t="shared" si="3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'Jeremy Lin'!A34</f>
        <v>0</v>
      </c>
      <c r="Q34" s="2" t="e">
        <f t="shared" si="3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'Jeremy Lin'!A35</f>
        <v>0</v>
      </c>
      <c r="Q35" s="2" t="e">
        <f t="shared" si="3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'Jeremy Lin'!A36</f>
        <v>0</v>
      </c>
      <c r="Q36" s="2" t="e">
        <f t="shared" si="3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'Jeremy Lin'!A37</f>
        <v>0</v>
      </c>
      <c r="Q37" s="2" t="e">
        <f t="shared" si="3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'Jeremy Lin'!A38</f>
        <v>0</v>
      </c>
      <c r="Q38" s="2" t="e">
        <f t="shared" si="3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'Jeremy Lin'!A39</f>
        <v>0</v>
      </c>
      <c r="Q39" s="2" t="e">
        <f t="shared" si="3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'Jeremy Lin'!A40</f>
        <v>0</v>
      </c>
      <c r="Q40" s="2" t="e">
        <f t="shared" si="3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'Jeremy Lin'!A41</f>
        <v>0</v>
      </c>
      <c r="Q41" s="2" t="e">
        <f t="shared" si="3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'Jeremy Lin'!A42</f>
        <v>0</v>
      </c>
      <c r="Q42" s="2" t="e">
        <f t="shared" si="3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'Jeremy Lin'!A43</f>
        <v>0</v>
      </c>
      <c r="Q43" s="2" t="e">
        <f t="shared" si="3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'Jeremy Lin'!A44</f>
        <v>0</v>
      </c>
      <c r="Q44" s="2" t="e">
        <f t="shared" si="3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'Jeremy Lin'!A45</f>
        <v>0</v>
      </c>
      <c r="Q45" s="2" t="e">
        <f t="shared" si="3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'Jeremy Lin'!A46</f>
        <v>0</v>
      </c>
      <c r="Q46" s="2" t="e">
        <f t="shared" si="3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2.1176470588235294</v>
      </c>
      <c r="C47" s="4">
        <f t="shared" ref="C47:P47" si="6">AVERAGE(C2:C46)</f>
        <v>2.2941176470588234</v>
      </c>
      <c r="D47" s="4">
        <f t="shared" si="6"/>
        <v>0.17647058823529413</v>
      </c>
      <c r="E47" s="4">
        <f t="shared" si="6"/>
        <v>0.23529411764705882</v>
      </c>
      <c r="F47" s="4">
        <f t="shared" si="6"/>
        <v>5.8823529411764705E-2</v>
      </c>
      <c r="G47" s="4">
        <f t="shared" si="6"/>
        <v>0.17647058823529413</v>
      </c>
      <c r="H47" s="4">
        <f t="shared" si="6"/>
        <v>0.94117647058823528</v>
      </c>
      <c r="I47" s="4">
        <f t="shared" si="6"/>
        <v>1.8235294117647058</v>
      </c>
      <c r="J47" s="4">
        <f t="shared" si="6"/>
        <v>0</v>
      </c>
      <c r="K47" s="4">
        <f t="shared" si="6"/>
        <v>0</v>
      </c>
      <c r="L47" s="4">
        <f t="shared" si="6"/>
        <v>0.23529411764705882</v>
      </c>
      <c r="M47" s="4">
        <f t="shared" si="6"/>
        <v>0.41176470588235292</v>
      </c>
      <c r="N47" s="4">
        <f t="shared" si="6"/>
        <v>0.94117647058823528</v>
      </c>
      <c r="O47" s="4">
        <f t="shared" si="6"/>
        <v>0.70588235294117652</v>
      </c>
      <c r="P47" s="4">
        <f t="shared" si="6"/>
        <v>-4.882352941176471</v>
      </c>
      <c r="Q47" s="2">
        <f>SUM(H2:H46)/SUM(I2:I46)</f>
        <v>0.5161290322580645</v>
      </c>
      <c r="R47" s="2" t="e">
        <f>SUM(J2:J46)/SUM(K2:K46)</f>
        <v>#DIV/0!</v>
      </c>
      <c r="S47" s="2">
        <f>SUM(L2:L46)/SUM(M2:M46)</f>
        <v>0.5714285714285714</v>
      </c>
      <c r="T47" s="4">
        <f t="shared" ref="T47:V47" si="7">AVERAGE(T2:T46)</f>
        <v>11.294117647058824</v>
      </c>
      <c r="U47" s="4">
        <f t="shared" si="7"/>
        <v>2.4117647058823528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9.5105572916666627</v>
      </c>
      <c r="X47" s="4">
        <f t="shared" ref="X47" si="8">B47+(C47*1.2)+(D47*1.5)+(E47*3)+(F47*3)-G47</f>
        <v>5.841176470588235</v>
      </c>
      <c r="Y47" s="4">
        <f t="shared" ref="Y47" si="9">B47+0.4*H47-0.7*I47-0.4*(M47-L47)+0.7*N47+0.3*(C47-N47)+F47+D47*0.7+0.7*E47-0.4*O47-G47</f>
        <v>2.1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36</v>
      </c>
      <c r="C49">
        <f t="shared" ref="C49:P49" si="10">SUM(C2:C46)</f>
        <v>39</v>
      </c>
      <c r="D49">
        <f t="shared" si="10"/>
        <v>3</v>
      </c>
      <c r="E49">
        <f t="shared" si="10"/>
        <v>4</v>
      </c>
      <c r="F49">
        <f t="shared" si="10"/>
        <v>1</v>
      </c>
      <c r="G49">
        <f t="shared" si="10"/>
        <v>3</v>
      </c>
      <c r="H49">
        <f t="shared" si="10"/>
        <v>16</v>
      </c>
      <c r="I49">
        <f t="shared" si="10"/>
        <v>31</v>
      </c>
      <c r="J49">
        <f t="shared" si="10"/>
        <v>0</v>
      </c>
      <c r="K49">
        <f t="shared" si="10"/>
        <v>0</v>
      </c>
      <c r="L49">
        <f t="shared" si="10"/>
        <v>4</v>
      </c>
      <c r="M49">
        <f t="shared" si="10"/>
        <v>7</v>
      </c>
      <c r="N49">
        <f t="shared" si="10"/>
        <v>16</v>
      </c>
      <c r="O49">
        <f t="shared" si="10"/>
        <v>12</v>
      </c>
      <c r="P49">
        <f t="shared" si="10"/>
        <v>-83</v>
      </c>
      <c r="T49">
        <f>SUM(T2:T46)</f>
        <v>192</v>
      </c>
      <c r="U49">
        <f>SUM(U2:U46)</f>
        <v>41</v>
      </c>
      <c r="V49">
        <f>SUM(V2:V46)</f>
        <v>0</v>
      </c>
      <c r="X49" s="4">
        <f>SUM(X2:X46)</f>
        <v>99.300000000000011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'Jeremy Lin'!A2</f>
        <v>@ OCE</v>
      </c>
      <c r="B2">
        <v>11</v>
      </c>
      <c r="C2">
        <v>0</v>
      </c>
      <c r="D2">
        <v>2</v>
      </c>
      <c r="E2">
        <v>0</v>
      </c>
      <c r="F2">
        <v>0</v>
      </c>
      <c r="G2">
        <v>0</v>
      </c>
      <c r="H2">
        <v>4</v>
      </c>
      <c r="I2">
        <v>5</v>
      </c>
      <c r="J2">
        <v>2</v>
      </c>
      <c r="K2">
        <v>3</v>
      </c>
      <c r="L2">
        <v>1</v>
      </c>
      <c r="M2">
        <v>1</v>
      </c>
      <c r="N2">
        <v>0</v>
      </c>
      <c r="O2">
        <v>1</v>
      </c>
      <c r="P2">
        <v>-2</v>
      </c>
      <c r="Q2" s="2">
        <f t="shared" ref="Q2:Q46" si="0">H2/I2</f>
        <v>0.8</v>
      </c>
      <c r="R2" s="2">
        <f t="shared" ref="R2:R46" si="1">J2/K2</f>
        <v>0.66666666666666663</v>
      </c>
      <c r="S2" s="2">
        <f>L2/M2</f>
        <v>1</v>
      </c>
      <c r="T2">
        <v>11</v>
      </c>
      <c r="U2">
        <v>15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46.089909090909096</v>
      </c>
      <c r="X2" s="4">
        <f t="shared" ref="X2:X46" si="3">B2+(C2*1.2)+(D2*1.5)+(E2*3)+(F2*3)-G2</f>
        <v>14</v>
      </c>
      <c r="Y2" s="4">
        <f t="shared" ref="Y2:Y46" si="4">B2+0.4*H2-0.7*I2-0.4*(M2-L2)+0.7*N2+0.3*(C2-N2)+F2+D2*0.7+0.7*E2-0.4*O2-G2</f>
        <v>10.1</v>
      </c>
      <c r="Z2">
        <v>0</v>
      </c>
    </row>
    <row r="3" spans="1:26" x14ac:dyDescent="0.3">
      <c r="A3" s="1" t="str">
        <f>'Jeremy Lin'!A3</f>
        <v>vs SPA</v>
      </c>
      <c r="B3">
        <v>3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3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-4</v>
      </c>
      <c r="Q3" s="2">
        <f t="shared" si="0"/>
        <v>0.33333333333333331</v>
      </c>
      <c r="R3" s="2">
        <f t="shared" si="1"/>
        <v>0</v>
      </c>
      <c r="S3" s="2">
        <f>L3/M3</f>
        <v>1</v>
      </c>
      <c r="T3">
        <v>11</v>
      </c>
      <c r="U3">
        <v>3</v>
      </c>
      <c r="V3">
        <v>0</v>
      </c>
      <c r="W3" s="3">
        <f t="shared" si="2"/>
        <v>9.8429090909090906</v>
      </c>
      <c r="X3" s="4">
        <f t="shared" si="3"/>
        <v>7.2</v>
      </c>
      <c r="Y3" s="4">
        <f t="shared" si="4"/>
        <v>2.3000000000000003</v>
      </c>
      <c r="Z3">
        <v>0</v>
      </c>
    </row>
    <row r="4" spans="1:26" x14ac:dyDescent="0.3">
      <c r="A4" s="1" t="str">
        <f>'Jeremy Lin'!A4</f>
        <v>@ FRA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4</v>
      </c>
      <c r="J4">
        <v>1</v>
      </c>
      <c r="K4">
        <v>1</v>
      </c>
      <c r="L4">
        <v>0</v>
      </c>
      <c r="M4">
        <v>0</v>
      </c>
      <c r="N4">
        <v>0</v>
      </c>
      <c r="O4">
        <v>2</v>
      </c>
      <c r="P4">
        <v>-2</v>
      </c>
      <c r="Q4" s="2">
        <f t="shared" si="0"/>
        <v>0.25</v>
      </c>
      <c r="R4" s="2">
        <f t="shared" si="1"/>
        <v>1</v>
      </c>
      <c r="S4" s="6" t="s">
        <v>45</v>
      </c>
      <c r="T4">
        <v>11</v>
      </c>
      <c r="U4">
        <v>3</v>
      </c>
      <c r="V4">
        <v>0</v>
      </c>
      <c r="W4" s="3">
        <f t="shared" si="2"/>
        <v>-1.2955454545454537</v>
      </c>
      <c r="X4" s="4">
        <f t="shared" si="3"/>
        <v>3</v>
      </c>
      <c r="Y4" s="4">
        <f t="shared" si="4"/>
        <v>-0.19999999999999996</v>
      </c>
      <c r="Z4">
        <v>0</v>
      </c>
    </row>
    <row r="5" spans="1:26" x14ac:dyDescent="0.3">
      <c r="A5" s="1" t="str">
        <f>'Jeremy Lin'!A5</f>
        <v>vs 6TH</v>
      </c>
      <c r="B5">
        <v>2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2</v>
      </c>
      <c r="M5">
        <v>2</v>
      </c>
      <c r="N5">
        <v>0</v>
      </c>
      <c r="O5">
        <v>0</v>
      </c>
      <c r="P5">
        <v>5</v>
      </c>
      <c r="Q5" s="2">
        <f t="shared" si="0"/>
        <v>0</v>
      </c>
      <c r="R5" s="6" t="s">
        <v>45</v>
      </c>
      <c r="S5" s="2">
        <f>L5/M5</f>
        <v>1</v>
      </c>
      <c r="T5">
        <v>9</v>
      </c>
      <c r="U5">
        <v>4</v>
      </c>
      <c r="V5">
        <v>0</v>
      </c>
      <c r="W5" s="3">
        <f t="shared" si="2"/>
        <v>9.9085555555555551</v>
      </c>
      <c r="X5" s="4">
        <f t="shared" si="3"/>
        <v>3.5</v>
      </c>
      <c r="Y5" s="4">
        <f t="shared" si="4"/>
        <v>2</v>
      </c>
      <c r="Z5">
        <v>0</v>
      </c>
    </row>
    <row r="6" spans="1:26" x14ac:dyDescent="0.3">
      <c r="A6" s="1" t="str">
        <f>'Jeremy Lin'!A6</f>
        <v>@ INJ</v>
      </c>
      <c r="B6">
        <v>5</v>
      </c>
      <c r="C6">
        <v>0</v>
      </c>
      <c r="D6">
        <v>2</v>
      </c>
      <c r="E6">
        <v>0</v>
      </c>
      <c r="F6">
        <v>0</v>
      </c>
      <c r="G6">
        <v>0</v>
      </c>
      <c r="H6">
        <v>1</v>
      </c>
      <c r="I6">
        <v>3</v>
      </c>
      <c r="J6">
        <v>1</v>
      </c>
      <c r="K6">
        <v>3</v>
      </c>
      <c r="L6">
        <v>2</v>
      </c>
      <c r="M6">
        <v>2</v>
      </c>
      <c r="N6">
        <v>0</v>
      </c>
      <c r="O6">
        <v>0</v>
      </c>
      <c r="P6">
        <v>5</v>
      </c>
      <c r="Q6" s="2">
        <f t="shared" si="0"/>
        <v>0.33333333333333331</v>
      </c>
      <c r="R6" s="2">
        <f t="shared" si="1"/>
        <v>0.33333333333333331</v>
      </c>
      <c r="S6" s="2">
        <f t="shared" ref="S6:S46" si="5">L6/M6</f>
        <v>1</v>
      </c>
      <c r="T6">
        <v>10</v>
      </c>
      <c r="U6">
        <v>10</v>
      </c>
      <c r="V6">
        <v>0</v>
      </c>
      <c r="W6" s="3">
        <f t="shared" si="2"/>
        <v>22.2331</v>
      </c>
      <c r="X6" s="4">
        <f t="shared" si="3"/>
        <v>8</v>
      </c>
      <c r="Y6" s="4">
        <f t="shared" si="4"/>
        <v>4.7000000000000011</v>
      </c>
      <c r="Z6">
        <v>0</v>
      </c>
    </row>
    <row r="7" spans="1:26" x14ac:dyDescent="0.3">
      <c r="A7" s="1" t="str">
        <f>'Jeremy Lin'!A7</f>
        <v>vs CAN</v>
      </c>
      <c r="B7">
        <v>4</v>
      </c>
      <c r="C7">
        <v>0</v>
      </c>
      <c r="D7">
        <v>3</v>
      </c>
      <c r="E7">
        <v>0</v>
      </c>
      <c r="F7">
        <v>1</v>
      </c>
      <c r="G7">
        <v>0</v>
      </c>
      <c r="H7">
        <v>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-2</v>
      </c>
      <c r="Q7" s="2">
        <f t="shared" si="0"/>
        <v>1</v>
      </c>
      <c r="R7" s="6" t="s">
        <v>45</v>
      </c>
      <c r="S7" s="6" t="s">
        <v>45</v>
      </c>
      <c r="T7">
        <v>11</v>
      </c>
      <c r="U7">
        <v>11</v>
      </c>
      <c r="V7">
        <v>0</v>
      </c>
      <c r="W7" s="3">
        <f t="shared" si="2"/>
        <v>29.977090909090908</v>
      </c>
      <c r="X7" s="4">
        <f t="shared" si="3"/>
        <v>11.5</v>
      </c>
      <c r="Y7" s="4">
        <f t="shared" si="4"/>
        <v>6.5</v>
      </c>
      <c r="Z7">
        <v>0</v>
      </c>
    </row>
    <row r="8" spans="1:26" x14ac:dyDescent="0.3">
      <c r="A8" s="1" t="str">
        <f>'Jeremy Lin'!A8</f>
        <v>@ EUR</v>
      </c>
      <c r="B8">
        <v>4</v>
      </c>
      <c r="C8">
        <v>0</v>
      </c>
      <c r="D8">
        <v>1</v>
      </c>
      <c r="E8">
        <v>0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-12</v>
      </c>
      <c r="Q8" s="2">
        <f t="shared" si="0"/>
        <v>1</v>
      </c>
      <c r="R8" s="6" t="s">
        <v>45</v>
      </c>
      <c r="S8" s="6" t="s">
        <v>45</v>
      </c>
      <c r="T8">
        <v>10</v>
      </c>
      <c r="U8">
        <v>6</v>
      </c>
      <c r="V8">
        <v>0</v>
      </c>
      <c r="W8" s="3">
        <f t="shared" si="2"/>
        <v>20.649699999999999</v>
      </c>
      <c r="X8" s="4">
        <f t="shared" si="3"/>
        <v>5.5</v>
      </c>
      <c r="Y8" s="4">
        <f t="shared" si="4"/>
        <v>4.0999999999999996</v>
      </c>
      <c r="Z8">
        <v>0</v>
      </c>
    </row>
    <row r="9" spans="1:26" x14ac:dyDescent="0.3">
      <c r="A9" s="1" t="str">
        <f>'Jeremy Lin'!A9</f>
        <v>vs DNK</v>
      </c>
      <c r="B9">
        <v>2</v>
      </c>
      <c r="C9">
        <v>0</v>
      </c>
      <c r="D9">
        <v>2</v>
      </c>
      <c r="E9">
        <v>0</v>
      </c>
      <c r="F9">
        <v>0</v>
      </c>
      <c r="G9">
        <v>2</v>
      </c>
      <c r="H9">
        <v>1</v>
      </c>
      <c r="I9">
        <v>3</v>
      </c>
      <c r="J9">
        <v>0</v>
      </c>
      <c r="K9">
        <v>2</v>
      </c>
      <c r="L9">
        <v>0</v>
      </c>
      <c r="M9">
        <v>0</v>
      </c>
      <c r="N9">
        <v>0</v>
      </c>
      <c r="O9">
        <v>1</v>
      </c>
      <c r="P9">
        <v>-11</v>
      </c>
      <c r="Q9" s="2">
        <f t="shared" si="0"/>
        <v>0.33333333333333331</v>
      </c>
      <c r="R9" s="2">
        <f t="shared" si="1"/>
        <v>0</v>
      </c>
      <c r="S9" s="6" t="s">
        <v>45</v>
      </c>
      <c r="T9">
        <v>11</v>
      </c>
      <c r="U9">
        <v>7</v>
      </c>
      <c r="V9">
        <v>0</v>
      </c>
      <c r="W9" s="3">
        <f t="shared" si="2"/>
        <v>-4.3712727272727259</v>
      </c>
      <c r="X9" s="4">
        <f t="shared" si="3"/>
        <v>3</v>
      </c>
      <c r="Y9" s="4">
        <f t="shared" si="4"/>
        <v>-0.69999999999999973</v>
      </c>
      <c r="Z9">
        <v>0</v>
      </c>
    </row>
    <row r="10" spans="1:26" x14ac:dyDescent="0.3">
      <c r="A10" s="1" t="str">
        <f>'Jeremy Lin'!A10</f>
        <v>vs RKS</v>
      </c>
      <c r="B10">
        <v>2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3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-5</v>
      </c>
      <c r="Q10" s="2">
        <f t="shared" si="0"/>
        <v>0.33333333333333331</v>
      </c>
      <c r="R10" s="2">
        <f t="shared" si="1"/>
        <v>0</v>
      </c>
      <c r="S10" s="6" t="s">
        <v>45</v>
      </c>
      <c r="T10">
        <v>13</v>
      </c>
      <c r="U10">
        <v>5</v>
      </c>
      <c r="V10">
        <v>0</v>
      </c>
      <c r="W10" s="3">
        <f t="shared" si="2"/>
        <v>4.3779999999999992</v>
      </c>
      <c r="X10" s="4">
        <f t="shared" si="3"/>
        <v>4.7</v>
      </c>
      <c r="Y10" s="4">
        <f t="shared" si="4"/>
        <v>1.3000000000000003</v>
      </c>
      <c r="Z10">
        <v>0</v>
      </c>
    </row>
    <row r="11" spans="1:26" x14ac:dyDescent="0.3">
      <c r="A11" s="1" t="str">
        <f>'Jeremy Lin'!A11</f>
        <v>@ IMP</v>
      </c>
      <c r="B11">
        <v>3</v>
      </c>
      <c r="C11">
        <v>1</v>
      </c>
      <c r="D11">
        <v>3</v>
      </c>
      <c r="E11">
        <v>0</v>
      </c>
      <c r="F11">
        <v>0</v>
      </c>
      <c r="G11">
        <v>0</v>
      </c>
      <c r="H11">
        <v>1</v>
      </c>
      <c r="I11">
        <v>4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-11</v>
      </c>
      <c r="Q11" s="2">
        <f t="shared" si="0"/>
        <v>0.25</v>
      </c>
      <c r="R11" s="2">
        <f t="shared" si="1"/>
        <v>1</v>
      </c>
      <c r="S11" s="6" t="s">
        <v>45</v>
      </c>
      <c r="T11">
        <v>12</v>
      </c>
      <c r="U11">
        <v>9</v>
      </c>
      <c r="V11">
        <v>0</v>
      </c>
      <c r="W11" s="3">
        <f t="shared" si="2"/>
        <v>11.569583333333336</v>
      </c>
      <c r="X11" s="4">
        <f t="shared" si="3"/>
        <v>8.6999999999999993</v>
      </c>
      <c r="Y11" s="4">
        <f t="shared" si="4"/>
        <v>3</v>
      </c>
      <c r="Z11">
        <v>0</v>
      </c>
    </row>
    <row r="12" spans="1:26" x14ac:dyDescent="0.3">
      <c r="A12" s="1" t="str">
        <f>'Jeremy Lin'!A12</f>
        <v>vs AFR</v>
      </c>
      <c r="B12">
        <v>4</v>
      </c>
      <c r="C12">
        <v>1</v>
      </c>
      <c r="D12">
        <v>1</v>
      </c>
      <c r="E12">
        <v>0</v>
      </c>
      <c r="F12">
        <v>0</v>
      </c>
      <c r="G12">
        <v>0</v>
      </c>
      <c r="H12">
        <v>2</v>
      </c>
      <c r="I12">
        <v>4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-2</v>
      </c>
      <c r="Q12" s="2">
        <f t="shared" si="0"/>
        <v>0.5</v>
      </c>
      <c r="R12" s="2">
        <f t="shared" si="1"/>
        <v>0</v>
      </c>
      <c r="S12" s="6" t="s">
        <v>45</v>
      </c>
      <c r="T12">
        <v>11</v>
      </c>
      <c r="U12">
        <v>6</v>
      </c>
      <c r="V12">
        <v>0</v>
      </c>
      <c r="W12" s="3">
        <f t="shared" si="2"/>
        <v>12.983999999999998</v>
      </c>
      <c r="X12" s="4">
        <f t="shared" si="3"/>
        <v>6.7</v>
      </c>
      <c r="Y12" s="4">
        <f t="shared" si="4"/>
        <v>3</v>
      </c>
      <c r="Z12">
        <v>0</v>
      </c>
    </row>
    <row r="13" spans="1:26" x14ac:dyDescent="0.3">
      <c r="A13" s="1" t="str">
        <f>'Jeremy Lin'!A13</f>
        <v>@ 3PT</v>
      </c>
      <c r="B13">
        <v>4</v>
      </c>
      <c r="C13">
        <v>2</v>
      </c>
      <c r="D13">
        <v>2</v>
      </c>
      <c r="E13">
        <v>0</v>
      </c>
      <c r="F13">
        <v>0</v>
      </c>
      <c r="G13">
        <v>0</v>
      </c>
      <c r="H13">
        <v>1</v>
      </c>
      <c r="I13">
        <v>2</v>
      </c>
      <c r="J13">
        <v>0</v>
      </c>
      <c r="K13">
        <v>1</v>
      </c>
      <c r="L13">
        <v>2</v>
      </c>
      <c r="M13">
        <v>2</v>
      </c>
      <c r="N13">
        <v>0</v>
      </c>
      <c r="O13">
        <v>0</v>
      </c>
      <c r="P13">
        <v>-2</v>
      </c>
      <c r="Q13" s="2">
        <f t="shared" si="0"/>
        <v>0.5</v>
      </c>
      <c r="R13" s="2">
        <f t="shared" si="1"/>
        <v>0</v>
      </c>
      <c r="S13" s="2">
        <f t="shared" si="5"/>
        <v>1</v>
      </c>
      <c r="T13">
        <v>12</v>
      </c>
      <c r="U13">
        <v>9</v>
      </c>
      <c r="V13">
        <v>0</v>
      </c>
      <c r="W13" s="3">
        <f t="shared" si="2"/>
        <v>19.9315</v>
      </c>
      <c r="X13" s="4">
        <f t="shared" si="3"/>
        <v>9.4</v>
      </c>
      <c r="Y13" s="4">
        <f t="shared" si="4"/>
        <v>5</v>
      </c>
      <c r="Z13">
        <v>0</v>
      </c>
    </row>
    <row r="14" spans="1:26" x14ac:dyDescent="0.3">
      <c r="A14" s="1" t="str">
        <f>'Jeremy Lin'!A14</f>
        <v>vs OLD</v>
      </c>
      <c r="B14">
        <v>2</v>
      </c>
      <c r="C14">
        <v>1</v>
      </c>
      <c r="D14">
        <v>2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 s="2">
        <f t="shared" si="0"/>
        <v>1</v>
      </c>
      <c r="R14" s="6" t="s">
        <v>45</v>
      </c>
      <c r="S14" s="6" t="s">
        <v>45</v>
      </c>
      <c r="T14">
        <v>12</v>
      </c>
      <c r="U14">
        <v>7</v>
      </c>
      <c r="V14">
        <v>0</v>
      </c>
      <c r="W14" s="3">
        <f t="shared" si="2"/>
        <v>14.164250000000001</v>
      </c>
      <c r="X14" s="4">
        <f t="shared" si="3"/>
        <v>6.2</v>
      </c>
      <c r="Y14" s="4">
        <f t="shared" si="4"/>
        <v>3.4</v>
      </c>
      <c r="Z14">
        <v>0</v>
      </c>
    </row>
    <row r="15" spans="1:26" x14ac:dyDescent="0.3">
      <c r="A15" s="1" t="str">
        <f>'Jeremy Lin'!A15</f>
        <v>@ DEF</v>
      </c>
      <c r="B15">
        <v>5</v>
      </c>
      <c r="C15">
        <v>2</v>
      </c>
      <c r="D15">
        <v>2</v>
      </c>
      <c r="E15">
        <v>0</v>
      </c>
      <c r="F15">
        <v>0</v>
      </c>
      <c r="G15">
        <v>0</v>
      </c>
      <c r="H15">
        <v>2</v>
      </c>
      <c r="I15">
        <v>5</v>
      </c>
      <c r="J15">
        <v>1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 s="2">
        <f t="shared" si="0"/>
        <v>0.4</v>
      </c>
      <c r="R15" s="2">
        <f t="shared" si="1"/>
        <v>0.5</v>
      </c>
      <c r="S15" s="6" t="s">
        <v>45</v>
      </c>
      <c r="T15">
        <v>11</v>
      </c>
      <c r="U15">
        <v>11</v>
      </c>
      <c r="V15">
        <v>0</v>
      </c>
      <c r="W15" s="3">
        <f t="shared" si="2"/>
        <v>18.615909090909089</v>
      </c>
      <c r="X15" s="4">
        <f t="shared" si="3"/>
        <v>10.4</v>
      </c>
      <c r="Y15" s="4">
        <f t="shared" si="4"/>
        <v>4.3</v>
      </c>
      <c r="Z15">
        <v>0</v>
      </c>
    </row>
    <row r="16" spans="1:26" x14ac:dyDescent="0.3">
      <c r="A16" s="1" t="str">
        <f>'Jeremy Lin'!A16</f>
        <v>vs USA</v>
      </c>
      <c r="B16">
        <v>11</v>
      </c>
      <c r="C16">
        <v>1</v>
      </c>
      <c r="D16">
        <v>0</v>
      </c>
      <c r="E16">
        <v>0</v>
      </c>
      <c r="F16">
        <v>0</v>
      </c>
      <c r="G16">
        <v>1</v>
      </c>
      <c r="H16">
        <v>3</v>
      </c>
      <c r="I16">
        <v>3</v>
      </c>
      <c r="J16">
        <v>1</v>
      </c>
      <c r="K16">
        <v>1</v>
      </c>
      <c r="L16">
        <v>4</v>
      </c>
      <c r="M16">
        <v>4</v>
      </c>
      <c r="N16">
        <v>1</v>
      </c>
      <c r="O16">
        <v>0</v>
      </c>
      <c r="P16">
        <v>-5</v>
      </c>
      <c r="Q16" s="2">
        <f t="shared" si="0"/>
        <v>1</v>
      </c>
      <c r="R16" s="2">
        <f t="shared" si="1"/>
        <v>1</v>
      </c>
      <c r="S16" s="2">
        <f t="shared" si="5"/>
        <v>1</v>
      </c>
      <c r="T16">
        <v>12</v>
      </c>
      <c r="U16">
        <v>11</v>
      </c>
      <c r="V16">
        <v>0</v>
      </c>
      <c r="W16" s="3">
        <f t="shared" si="2"/>
        <v>40.18</v>
      </c>
      <c r="X16" s="4">
        <f t="shared" si="3"/>
        <v>11.2</v>
      </c>
      <c r="Y16" s="4">
        <f t="shared" si="4"/>
        <v>9.7999999999999989</v>
      </c>
      <c r="Z16">
        <v>0</v>
      </c>
    </row>
    <row r="17" spans="1:26" x14ac:dyDescent="0.3">
      <c r="A17" s="1" t="str">
        <f>'Jeremy Lin'!A17</f>
        <v>vs OCE</v>
      </c>
      <c r="B17">
        <v>3</v>
      </c>
      <c r="C17">
        <v>0</v>
      </c>
      <c r="D17">
        <v>2</v>
      </c>
      <c r="E17">
        <v>0</v>
      </c>
      <c r="F17">
        <v>0</v>
      </c>
      <c r="G17">
        <v>2</v>
      </c>
      <c r="H17">
        <v>1</v>
      </c>
      <c r="I17">
        <v>2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-8</v>
      </c>
      <c r="Q17" s="2">
        <f t="shared" si="0"/>
        <v>0.5</v>
      </c>
      <c r="R17" s="2">
        <f t="shared" si="1"/>
        <v>1</v>
      </c>
      <c r="S17" s="6" t="s">
        <v>45</v>
      </c>
      <c r="T17">
        <v>11</v>
      </c>
      <c r="U17">
        <v>9</v>
      </c>
      <c r="V17">
        <v>0</v>
      </c>
      <c r="W17" s="3">
        <f t="shared" si="2"/>
        <v>5.4579090909090926</v>
      </c>
      <c r="X17" s="4">
        <f t="shared" si="3"/>
        <v>4</v>
      </c>
      <c r="Y17" s="4">
        <f t="shared" si="4"/>
        <v>1.4</v>
      </c>
      <c r="Z17">
        <v>0</v>
      </c>
    </row>
    <row r="18" spans="1:26" x14ac:dyDescent="0.3">
      <c r="A18" s="1" t="str">
        <f>'Jeremy Lin'!A18</f>
        <v>vs SPA</v>
      </c>
      <c r="B18">
        <v>2</v>
      </c>
      <c r="C18">
        <v>0</v>
      </c>
      <c r="D18">
        <v>4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-1</v>
      </c>
      <c r="Q18" s="2">
        <f t="shared" si="0"/>
        <v>1</v>
      </c>
      <c r="R18" s="6" t="s">
        <v>45</v>
      </c>
      <c r="S18" s="6" t="s">
        <v>45</v>
      </c>
      <c r="T18">
        <v>11</v>
      </c>
      <c r="U18">
        <v>13</v>
      </c>
      <c r="V18">
        <v>0</v>
      </c>
      <c r="W18" s="3">
        <f t="shared" si="2"/>
        <v>20.419818181818183</v>
      </c>
      <c r="X18" s="4">
        <f t="shared" si="3"/>
        <v>8</v>
      </c>
      <c r="Y18" s="4">
        <f t="shared" si="4"/>
        <v>4.5</v>
      </c>
      <c r="Z18">
        <v>0</v>
      </c>
    </row>
    <row r="19" spans="1:26" x14ac:dyDescent="0.3">
      <c r="A19" s="1">
        <f>'Jeremy Lin'!A19</f>
        <v>0</v>
      </c>
      <c r="Q19" s="2" t="e">
        <f t="shared" si="0"/>
        <v>#DIV/0!</v>
      </c>
      <c r="R19" s="2" t="e">
        <f t="shared" si="1"/>
        <v>#DIV/0!</v>
      </c>
      <c r="S19" s="2" t="e">
        <f t="shared" si="5"/>
        <v>#DIV/0!</v>
      </c>
      <c r="W19" s="3" t="e">
        <f t="shared" si="2"/>
        <v>#DIV/0!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'Jeremy Lin'!A20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'Jeremy Lin'!A21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'Jeremy Lin'!A22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'Jeremy Lin'!A23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'Jeremy Lin'!A24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'Jeremy Lin'!A25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'Jeremy Lin'!A26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'Jeremy Lin'!A27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'Jeremy Lin'!A28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'Jeremy Lin'!A29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'Jeremy Lin'!A30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'Jeremy Lin'!A31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'Jeremy Lin'!A32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'Jeremy Lin'!A33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'Jeremy Lin'!A34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'Jeremy Lin'!A35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'Jeremy Lin'!A36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'Jeremy Lin'!A37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'Jeremy Lin'!A38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'Jeremy Lin'!A39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'Jeremy Lin'!A40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'Jeremy Lin'!A41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'Jeremy Lin'!A42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'Jeremy Lin'!A43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'Jeremy Lin'!A44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'Jeremy Lin'!A45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'Jeremy Lin'!A46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4.117647058823529</v>
      </c>
      <c r="C47" s="4">
        <f t="shared" ref="C47:P47" si="6">AVERAGE(C2:C46)</f>
        <v>0.58823529411764708</v>
      </c>
      <c r="D47" s="4">
        <f t="shared" si="6"/>
        <v>1.6470588235294117</v>
      </c>
      <c r="E47" s="4">
        <f t="shared" si="6"/>
        <v>5.8823529411764705E-2</v>
      </c>
      <c r="F47" s="4">
        <f t="shared" si="6"/>
        <v>5.8823529411764705E-2</v>
      </c>
      <c r="G47" s="4">
        <f t="shared" si="6"/>
        <v>0.29411764705882354</v>
      </c>
      <c r="H47" s="4">
        <f t="shared" si="6"/>
        <v>1.4705882352941178</v>
      </c>
      <c r="I47" s="4">
        <f t="shared" si="6"/>
        <v>2.8235294117647061</v>
      </c>
      <c r="J47" s="4">
        <f t="shared" si="6"/>
        <v>0.47058823529411764</v>
      </c>
      <c r="K47" s="4">
        <f t="shared" si="6"/>
        <v>1.1176470588235294</v>
      </c>
      <c r="L47" s="4">
        <f t="shared" si="6"/>
        <v>0.70588235294117652</v>
      </c>
      <c r="M47" s="4">
        <f t="shared" si="6"/>
        <v>0.70588235294117652</v>
      </c>
      <c r="N47" s="4">
        <f t="shared" si="6"/>
        <v>5.8823529411764705E-2</v>
      </c>
      <c r="O47" s="4">
        <f t="shared" si="6"/>
        <v>0.23529411764705882</v>
      </c>
      <c r="P47" s="4">
        <f t="shared" si="6"/>
        <v>-3.2941176470588234</v>
      </c>
      <c r="Q47" s="2">
        <f>SUM(H2:H46)/SUM(I2:I46)</f>
        <v>0.52083333333333337</v>
      </c>
      <c r="R47" s="2">
        <f>SUM(J2:J46)/SUM(K2:K46)</f>
        <v>0.42105263157894735</v>
      </c>
      <c r="S47" s="2">
        <f>SUM(L2:L46)/SUM(M2:M46)</f>
        <v>1</v>
      </c>
      <c r="T47" s="4">
        <f t="shared" ref="T47:V47" si="7">AVERAGE(T2:T46)</f>
        <v>11.117647058823529</v>
      </c>
      <c r="U47" s="4">
        <f t="shared" si="7"/>
        <v>8.1764705882352935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16.507888888888893</v>
      </c>
      <c r="X47" s="4">
        <f t="shared" ref="X47" si="8">B47+(C47*1.2)+(D47*1.5)+(E47*3)+(F47*3)-G47</f>
        <v>7.3529411764705888</v>
      </c>
      <c r="Y47" s="4">
        <f t="shared" ref="Y47" si="9">B47+0.4*H47-0.7*I47-0.4*(M47-L47)+0.7*N47+0.3*(C47-N47)+F47+D47*0.7+0.7*E47-0.4*O47-G47</f>
        <v>3.7941176470588225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70</v>
      </c>
      <c r="C49">
        <f t="shared" ref="C49:P49" si="10">SUM(C2:C46)</f>
        <v>10</v>
      </c>
      <c r="D49">
        <f t="shared" si="10"/>
        <v>28</v>
      </c>
      <c r="E49">
        <f t="shared" si="10"/>
        <v>1</v>
      </c>
      <c r="F49">
        <f t="shared" si="10"/>
        <v>1</v>
      </c>
      <c r="G49">
        <f t="shared" si="10"/>
        <v>5</v>
      </c>
      <c r="H49">
        <f t="shared" si="10"/>
        <v>25</v>
      </c>
      <c r="I49">
        <f t="shared" si="10"/>
        <v>48</v>
      </c>
      <c r="J49">
        <f t="shared" si="10"/>
        <v>8</v>
      </c>
      <c r="K49">
        <f t="shared" si="10"/>
        <v>19</v>
      </c>
      <c r="L49">
        <f t="shared" si="10"/>
        <v>12</v>
      </c>
      <c r="M49">
        <f t="shared" si="10"/>
        <v>12</v>
      </c>
      <c r="N49">
        <f t="shared" si="10"/>
        <v>1</v>
      </c>
      <c r="O49">
        <f t="shared" si="10"/>
        <v>4</v>
      </c>
      <c r="P49">
        <f t="shared" si="10"/>
        <v>-56</v>
      </c>
      <c r="T49">
        <f>SUM(T2:T46)</f>
        <v>189</v>
      </c>
      <c r="U49">
        <f>SUM(U2:U46)</f>
        <v>139</v>
      </c>
      <c r="V49">
        <f>SUM(V2:V46)</f>
        <v>0</v>
      </c>
      <c r="X49" s="4">
        <f>SUM(X2:X46)</f>
        <v>125.00000000000003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'Jeremy Lin'!A2</f>
        <v>@ OCE</v>
      </c>
      <c r="B2">
        <v>7</v>
      </c>
      <c r="C2">
        <v>0</v>
      </c>
      <c r="D2">
        <v>1</v>
      </c>
      <c r="E2">
        <v>0</v>
      </c>
      <c r="F2">
        <v>0</v>
      </c>
      <c r="G2">
        <v>1</v>
      </c>
      <c r="H2">
        <v>3</v>
      </c>
      <c r="I2">
        <v>3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-2</v>
      </c>
      <c r="Q2" s="2">
        <f t="shared" ref="Q2:Q46" si="0">H2/I2</f>
        <v>1</v>
      </c>
      <c r="R2" s="6" t="s">
        <v>45</v>
      </c>
      <c r="S2" s="2">
        <f>L2/M2</f>
        <v>1</v>
      </c>
      <c r="T2">
        <v>10</v>
      </c>
      <c r="U2">
        <v>10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28.535500000000006</v>
      </c>
      <c r="X2" s="4">
        <f t="shared" ref="X2:X46" si="2">B2+(C2*1.2)+(D2*1.5)+(E2*3)+(F2*3)-G2</f>
        <v>7.5</v>
      </c>
      <c r="Y2" s="4">
        <f t="shared" ref="Y2:Y46" si="3">B2+0.4*H2-0.7*I2-0.4*(M2-L2)+0.7*N2+0.3*(C2-N2)+F2+D2*0.7+0.7*E2-0.4*O2-G2</f>
        <v>5.8</v>
      </c>
      <c r="Z2">
        <v>0</v>
      </c>
    </row>
    <row r="3" spans="1:26" x14ac:dyDescent="0.3">
      <c r="A3" s="1" t="str">
        <f>'Jeremy Lin'!A3</f>
        <v>vs SPA</v>
      </c>
      <c r="B3">
        <v>5</v>
      </c>
      <c r="C3">
        <v>2</v>
      </c>
      <c r="D3">
        <v>2</v>
      </c>
      <c r="E3">
        <v>0</v>
      </c>
      <c r="F3">
        <v>0</v>
      </c>
      <c r="G3">
        <v>0</v>
      </c>
      <c r="H3">
        <v>2</v>
      </c>
      <c r="I3">
        <v>6</v>
      </c>
      <c r="J3">
        <v>1</v>
      </c>
      <c r="K3">
        <v>2</v>
      </c>
      <c r="L3">
        <v>0</v>
      </c>
      <c r="M3">
        <v>0</v>
      </c>
      <c r="N3">
        <v>0</v>
      </c>
      <c r="O3">
        <v>0</v>
      </c>
      <c r="P3">
        <v>-4</v>
      </c>
      <c r="Q3" s="2">
        <f t="shared" si="0"/>
        <v>0.33333333333333331</v>
      </c>
      <c r="R3" s="2">
        <f t="shared" ref="R3:R46" si="4">J3/K3</f>
        <v>0.5</v>
      </c>
      <c r="S3" s="6" t="s">
        <v>45</v>
      </c>
      <c r="T3">
        <v>11</v>
      </c>
      <c r="U3">
        <v>10</v>
      </c>
      <c r="V3">
        <v>0</v>
      </c>
      <c r="W3" s="3">
        <f t="shared" si="1"/>
        <v>15.053181818181816</v>
      </c>
      <c r="X3" s="4">
        <f t="shared" si="2"/>
        <v>10.4</v>
      </c>
      <c r="Y3" s="4">
        <f t="shared" si="3"/>
        <v>3.6000000000000005</v>
      </c>
      <c r="Z3">
        <v>0</v>
      </c>
    </row>
    <row r="4" spans="1:26" x14ac:dyDescent="0.3">
      <c r="A4" s="1" t="str">
        <f>'Jeremy Lin'!A4</f>
        <v>@ FRA</v>
      </c>
      <c r="B4">
        <v>3</v>
      </c>
      <c r="C4">
        <v>1</v>
      </c>
      <c r="D4">
        <v>3</v>
      </c>
      <c r="E4">
        <v>0</v>
      </c>
      <c r="F4">
        <v>0</v>
      </c>
      <c r="G4">
        <v>0</v>
      </c>
      <c r="H4">
        <v>1</v>
      </c>
      <c r="I4">
        <v>6</v>
      </c>
      <c r="J4">
        <v>1</v>
      </c>
      <c r="K4">
        <v>5</v>
      </c>
      <c r="L4">
        <v>0</v>
      </c>
      <c r="M4">
        <v>0</v>
      </c>
      <c r="N4">
        <v>0</v>
      </c>
      <c r="O4">
        <v>0</v>
      </c>
      <c r="P4">
        <v>-2</v>
      </c>
      <c r="Q4" s="2">
        <f t="shared" si="0"/>
        <v>0.16666666666666666</v>
      </c>
      <c r="R4" s="2">
        <f t="shared" si="4"/>
        <v>0.2</v>
      </c>
      <c r="S4" s="6" t="s">
        <v>45</v>
      </c>
      <c r="T4">
        <v>10</v>
      </c>
      <c r="U4">
        <v>12</v>
      </c>
      <c r="V4">
        <v>0</v>
      </c>
      <c r="W4" s="3">
        <f t="shared" si="1"/>
        <v>6.0455000000000041</v>
      </c>
      <c r="X4" s="4">
        <f t="shared" si="2"/>
        <v>8.6999999999999993</v>
      </c>
      <c r="Y4" s="4">
        <f t="shared" si="3"/>
        <v>1.6000000000000003</v>
      </c>
      <c r="Z4">
        <v>0</v>
      </c>
    </row>
    <row r="5" spans="1:26" x14ac:dyDescent="0.3">
      <c r="A5" s="1" t="str">
        <f>'Jeremy Lin'!A5</f>
        <v>vs 6TH</v>
      </c>
      <c r="B5">
        <v>7</v>
      </c>
      <c r="C5">
        <v>1</v>
      </c>
      <c r="D5">
        <v>0</v>
      </c>
      <c r="E5">
        <v>0</v>
      </c>
      <c r="F5">
        <v>0</v>
      </c>
      <c r="G5">
        <v>0</v>
      </c>
      <c r="H5">
        <v>3</v>
      </c>
      <c r="I5">
        <v>6</v>
      </c>
      <c r="J5">
        <v>1</v>
      </c>
      <c r="K5">
        <v>2</v>
      </c>
      <c r="L5">
        <v>0</v>
      </c>
      <c r="M5">
        <v>0</v>
      </c>
      <c r="N5">
        <v>0</v>
      </c>
      <c r="O5">
        <v>0</v>
      </c>
      <c r="P5">
        <v>3</v>
      </c>
      <c r="Q5" s="2">
        <f t="shared" si="0"/>
        <v>0.5</v>
      </c>
      <c r="R5" s="2">
        <f t="shared" si="4"/>
        <v>0.5</v>
      </c>
      <c r="S5" s="6" t="s">
        <v>45</v>
      </c>
      <c r="T5">
        <v>9</v>
      </c>
      <c r="U5">
        <v>7</v>
      </c>
      <c r="V5">
        <v>0</v>
      </c>
      <c r="W5" s="3">
        <f t="shared" si="1"/>
        <v>22.958222222222226</v>
      </c>
      <c r="X5" s="4">
        <f t="shared" si="2"/>
        <v>8.1999999999999993</v>
      </c>
      <c r="Y5" s="4">
        <f t="shared" si="3"/>
        <v>4.3</v>
      </c>
      <c r="Z5">
        <v>0</v>
      </c>
    </row>
    <row r="6" spans="1:26" x14ac:dyDescent="0.3">
      <c r="A6" s="1" t="str">
        <f>'Jeremy Lin'!A6</f>
        <v>@ INJ</v>
      </c>
      <c r="B6">
        <v>6</v>
      </c>
      <c r="C6">
        <v>0</v>
      </c>
      <c r="D6">
        <v>1</v>
      </c>
      <c r="E6">
        <v>0</v>
      </c>
      <c r="F6">
        <v>0</v>
      </c>
      <c r="G6">
        <v>0</v>
      </c>
      <c r="H6">
        <v>2</v>
      </c>
      <c r="I6">
        <v>4</v>
      </c>
      <c r="J6">
        <v>2</v>
      </c>
      <c r="K6">
        <v>3</v>
      </c>
      <c r="L6">
        <v>0</v>
      </c>
      <c r="M6">
        <v>0</v>
      </c>
      <c r="N6">
        <v>0</v>
      </c>
      <c r="O6">
        <v>0</v>
      </c>
      <c r="P6">
        <v>5</v>
      </c>
      <c r="Q6" s="2">
        <f t="shared" si="0"/>
        <v>0.5</v>
      </c>
      <c r="R6" s="2">
        <f t="shared" si="4"/>
        <v>0.66666666666666663</v>
      </c>
      <c r="S6" s="6" t="s">
        <v>45</v>
      </c>
      <c r="T6">
        <v>10</v>
      </c>
      <c r="U6">
        <v>8</v>
      </c>
      <c r="V6">
        <v>0</v>
      </c>
      <c r="W6" s="3">
        <f t="shared" si="1"/>
        <v>23.163100000000004</v>
      </c>
      <c r="X6" s="4">
        <f t="shared" si="2"/>
        <v>7.5</v>
      </c>
      <c r="Y6" s="4">
        <f t="shared" si="3"/>
        <v>4.7</v>
      </c>
      <c r="Z6">
        <v>0</v>
      </c>
    </row>
    <row r="7" spans="1:26" x14ac:dyDescent="0.3">
      <c r="A7" s="1" t="str">
        <f>'Jeremy Lin'!A7</f>
        <v>vs CAN</v>
      </c>
      <c r="B7">
        <v>5</v>
      </c>
      <c r="C7">
        <v>0</v>
      </c>
      <c r="D7">
        <v>1</v>
      </c>
      <c r="E7">
        <v>0</v>
      </c>
      <c r="F7">
        <v>1</v>
      </c>
      <c r="G7">
        <v>1</v>
      </c>
      <c r="H7">
        <v>2</v>
      </c>
      <c r="I7">
        <v>3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-1</v>
      </c>
      <c r="Q7" s="2">
        <f t="shared" si="0"/>
        <v>0.66666666666666663</v>
      </c>
      <c r="R7" s="2">
        <f t="shared" si="4"/>
        <v>0.5</v>
      </c>
      <c r="S7" s="6" t="s">
        <v>45</v>
      </c>
      <c r="T7">
        <v>10</v>
      </c>
      <c r="U7">
        <v>8</v>
      </c>
      <c r="V7">
        <v>1</v>
      </c>
      <c r="W7" s="3">
        <f t="shared" si="1"/>
        <v>21.906400000000001</v>
      </c>
      <c r="X7" s="4">
        <f t="shared" si="2"/>
        <v>8.5</v>
      </c>
      <c r="Y7" s="4">
        <f t="shared" si="3"/>
        <v>4.4000000000000004</v>
      </c>
      <c r="Z7">
        <v>0</v>
      </c>
    </row>
    <row r="8" spans="1:26" x14ac:dyDescent="0.3">
      <c r="A8" s="1" t="str">
        <f>'Jeremy Lin'!A8</f>
        <v>@ EUR</v>
      </c>
      <c r="B8">
        <v>8</v>
      </c>
      <c r="C8">
        <v>3</v>
      </c>
      <c r="D8">
        <v>1</v>
      </c>
      <c r="E8">
        <v>0</v>
      </c>
      <c r="F8">
        <v>0</v>
      </c>
      <c r="G8">
        <v>0</v>
      </c>
      <c r="H8">
        <v>3</v>
      </c>
      <c r="I8">
        <v>5</v>
      </c>
      <c r="J8">
        <v>1</v>
      </c>
      <c r="K8">
        <v>3</v>
      </c>
      <c r="L8">
        <v>1</v>
      </c>
      <c r="M8">
        <v>1</v>
      </c>
      <c r="N8">
        <v>0</v>
      </c>
      <c r="O8">
        <v>0</v>
      </c>
      <c r="P8">
        <v>-10</v>
      </c>
      <c r="Q8" s="2">
        <f t="shared" si="0"/>
        <v>0.6</v>
      </c>
      <c r="R8" s="2">
        <f t="shared" si="4"/>
        <v>0.33333333333333331</v>
      </c>
      <c r="S8" s="2">
        <f t="shared" ref="S8:S46" si="5">L8/M8</f>
        <v>1</v>
      </c>
      <c r="T8">
        <v>9</v>
      </c>
      <c r="U8">
        <v>11</v>
      </c>
      <c r="V8">
        <v>0</v>
      </c>
      <c r="W8" s="3">
        <f t="shared" si="1"/>
        <v>39.638888888888886</v>
      </c>
      <c r="X8" s="4">
        <f t="shared" si="2"/>
        <v>13.1</v>
      </c>
      <c r="Y8" s="4">
        <f t="shared" si="3"/>
        <v>7.3</v>
      </c>
      <c r="Z8">
        <v>0</v>
      </c>
    </row>
    <row r="9" spans="1:26" x14ac:dyDescent="0.3">
      <c r="A9" s="1" t="str">
        <f>'Jeremy Lin'!A9</f>
        <v>vs DNK</v>
      </c>
      <c r="B9">
        <v>7</v>
      </c>
      <c r="C9">
        <v>2</v>
      </c>
      <c r="D9">
        <v>1</v>
      </c>
      <c r="E9">
        <v>0</v>
      </c>
      <c r="F9">
        <v>1</v>
      </c>
      <c r="G9">
        <v>0</v>
      </c>
      <c r="H9">
        <v>3</v>
      </c>
      <c r="I9">
        <v>7</v>
      </c>
      <c r="J9">
        <v>1</v>
      </c>
      <c r="K9">
        <v>3</v>
      </c>
      <c r="L9">
        <v>0</v>
      </c>
      <c r="M9">
        <v>0</v>
      </c>
      <c r="N9">
        <v>0</v>
      </c>
      <c r="O9">
        <v>1</v>
      </c>
      <c r="P9">
        <v>-9</v>
      </c>
      <c r="Q9" s="2">
        <f t="shared" si="0"/>
        <v>0.42857142857142855</v>
      </c>
      <c r="R9" s="2">
        <f t="shared" si="4"/>
        <v>0.33333333333333331</v>
      </c>
      <c r="S9" s="6" t="s">
        <v>45</v>
      </c>
      <c r="T9">
        <v>9</v>
      </c>
      <c r="U9">
        <v>9</v>
      </c>
      <c r="V9">
        <v>0</v>
      </c>
      <c r="W9" s="3">
        <f t="shared" si="1"/>
        <v>28.171222222222227</v>
      </c>
      <c r="X9" s="4">
        <f t="shared" si="2"/>
        <v>13.9</v>
      </c>
      <c r="Y9" s="4">
        <f t="shared" si="3"/>
        <v>5.2</v>
      </c>
      <c r="Z9">
        <v>0</v>
      </c>
    </row>
    <row r="10" spans="1:26" x14ac:dyDescent="0.3">
      <c r="A10" s="1" t="str">
        <f>'Jeremy Lin'!A10</f>
        <v>vs RKS</v>
      </c>
      <c r="B10">
        <v>3</v>
      </c>
      <c r="C10">
        <v>0</v>
      </c>
      <c r="D10">
        <v>1</v>
      </c>
      <c r="E10">
        <v>0</v>
      </c>
      <c r="F10">
        <v>0</v>
      </c>
      <c r="G10">
        <v>2</v>
      </c>
      <c r="H10">
        <v>1</v>
      </c>
      <c r="I10">
        <v>5</v>
      </c>
      <c r="J10">
        <v>1</v>
      </c>
      <c r="K10">
        <v>3</v>
      </c>
      <c r="L10">
        <v>0</v>
      </c>
      <c r="M10">
        <v>0</v>
      </c>
      <c r="N10">
        <v>0</v>
      </c>
      <c r="O10">
        <v>0</v>
      </c>
      <c r="P10">
        <v>-18</v>
      </c>
      <c r="Q10" s="2">
        <f t="shared" si="0"/>
        <v>0.2</v>
      </c>
      <c r="R10" s="2">
        <f t="shared" si="4"/>
        <v>0.33333333333333331</v>
      </c>
      <c r="S10" s="6" t="s">
        <v>45</v>
      </c>
      <c r="T10">
        <v>11</v>
      </c>
      <c r="U10">
        <v>5</v>
      </c>
      <c r="V10">
        <v>0</v>
      </c>
      <c r="W10" s="3">
        <f t="shared" si="1"/>
        <v>-8.3827272727272728</v>
      </c>
      <c r="X10" s="4">
        <f t="shared" si="2"/>
        <v>2.5</v>
      </c>
      <c r="Y10" s="4">
        <f t="shared" si="3"/>
        <v>-1.4000000000000001</v>
      </c>
      <c r="Z10">
        <v>0</v>
      </c>
    </row>
    <row r="11" spans="1:26" x14ac:dyDescent="0.3">
      <c r="A11" s="1" t="str">
        <f>'Jeremy Lin'!A11</f>
        <v>@ IMP</v>
      </c>
      <c r="B11">
        <v>11</v>
      </c>
      <c r="C11">
        <v>2</v>
      </c>
      <c r="D11">
        <v>2</v>
      </c>
      <c r="E11">
        <v>1</v>
      </c>
      <c r="F11">
        <v>0</v>
      </c>
      <c r="G11">
        <v>0</v>
      </c>
      <c r="H11">
        <v>5</v>
      </c>
      <c r="I11">
        <v>9</v>
      </c>
      <c r="J11">
        <v>1</v>
      </c>
      <c r="K11">
        <v>3</v>
      </c>
      <c r="L11">
        <v>0</v>
      </c>
      <c r="M11">
        <v>0</v>
      </c>
      <c r="N11">
        <v>0</v>
      </c>
      <c r="O11">
        <v>1</v>
      </c>
      <c r="P11">
        <v>-7</v>
      </c>
      <c r="Q11" s="2">
        <f t="shared" si="0"/>
        <v>0.55555555555555558</v>
      </c>
      <c r="R11" s="2">
        <f t="shared" si="4"/>
        <v>0.33333333333333331</v>
      </c>
      <c r="S11" s="6" t="s">
        <v>45</v>
      </c>
      <c r="T11">
        <v>10</v>
      </c>
      <c r="U11">
        <v>17</v>
      </c>
      <c r="V11">
        <v>0</v>
      </c>
      <c r="W11" s="3">
        <f t="shared" si="1"/>
        <v>44.533100000000005</v>
      </c>
      <c r="X11" s="4">
        <f t="shared" si="2"/>
        <v>19.399999999999999</v>
      </c>
      <c r="Y11" s="4">
        <f t="shared" si="3"/>
        <v>8.9999999999999982</v>
      </c>
      <c r="Z11">
        <v>0</v>
      </c>
    </row>
    <row r="12" spans="1:26" x14ac:dyDescent="0.3">
      <c r="A12" s="1" t="str">
        <f>'Jeremy Lin'!A12</f>
        <v>vs AFR</v>
      </c>
      <c r="B12">
        <v>12</v>
      </c>
      <c r="C12">
        <v>2</v>
      </c>
      <c r="D12">
        <v>0</v>
      </c>
      <c r="E12">
        <v>0</v>
      </c>
      <c r="F12">
        <v>0</v>
      </c>
      <c r="G12">
        <v>0</v>
      </c>
      <c r="H12">
        <v>4</v>
      </c>
      <c r="I12">
        <v>7</v>
      </c>
      <c r="J12">
        <v>3</v>
      </c>
      <c r="K12">
        <v>6</v>
      </c>
      <c r="L12">
        <v>1</v>
      </c>
      <c r="M12">
        <v>1</v>
      </c>
      <c r="N12">
        <v>0</v>
      </c>
      <c r="O12">
        <v>0</v>
      </c>
      <c r="P12">
        <v>7</v>
      </c>
      <c r="Q12" s="2">
        <f t="shared" si="0"/>
        <v>0.5714285714285714</v>
      </c>
      <c r="R12" s="2">
        <f t="shared" si="4"/>
        <v>0.5</v>
      </c>
      <c r="S12" s="2">
        <f t="shared" si="5"/>
        <v>1</v>
      </c>
      <c r="T12">
        <v>11</v>
      </c>
      <c r="U12">
        <v>12</v>
      </c>
      <c r="V12">
        <v>0</v>
      </c>
      <c r="W12" s="3">
        <f t="shared" si="1"/>
        <v>41.599999999999994</v>
      </c>
      <c r="X12" s="4">
        <f t="shared" si="2"/>
        <v>14.4</v>
      </c>
      <c r="Y12" s="4">
        <f t="shared" si="3"/>
        <v>9.2999999999999989</v>
      </c>
      <c r="Z12">
        <v>0</v>
      </c>
    </row>
    <row r="13" spans="1:26" x14ac:dyDescent="0.3">
      <c r="A13" s="1" t="str">
        <f>'Jeremy Lin'!A13</f>
        <v>@ 3PT</v>
      </c>
      <c r="B13">
        <v>2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4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12</v>
      </c>
      <c r="Q13" s="2">
        <f t="shared" si="0"/>
        <v>0.25</v>
      </c>
      <c r="R13" s="2">
        <f t="shared" si="4"/>
        <v>0</v>
      </c>
      <c r="S13" s="6" t="s">
        <v>45</v>
      </c>
      <c r="T13">
        <v>9</v>
      </c>
      <c r="U13">
        <v>5</v>
      </c>
      <c r="V13">
        <v>0</v>
      </c>
      <c r="W13" s="3">
        <f t="shared" si="1"/>
        <v>0.33522222222222176</v>
      </c>
      <c r="X13" s="4">
        <f t="shared" si="2"/>
        <v>3.5</v>
      </c>
      <c r="Y13" s="4">
        <f t="shared" si="3"/>
        <v>0.30000000000000004</v>
      </c>
      <c r="Z13">
        <v>0</v>
      </c>
    </row>
    <row r="14" spans="1:26" x14ac:dyDescent="0.3">
      <c r="A14" s="1" t="str">
        <f>'Jeremy Lin'!A14</f>
        <v>vs OLD</v>
      </c>
      <c r="B14">
        <v>13</v>
      </c>
      <c r="C14">
        <v>0</v>
      </c>
      <c r="D14">
        <v>1</v>
      </c>
      <c r="E14">
        <v>1</v>
      </c>
      <c r="F14">
        <v>0</v>
      </c>
      <c r="G14">
        <v>0</v>
      </c>
      <c r="H14">
        <v>5</v>
      </c>
      <c r="I14">
        <v>8</v>
      </c>
      <c r="J14">
        <v>2</v>
      </c>
      <c r="K14">
        <v>5</v>
      </c>
      <c r="L14">
        <v>1</v>
      </c>
      <c r="M14">
        <v>1</v>
      </c>
      <c r="N14">
        <v>0</v>
      </c>
      <c r="O14">
        <v>1</v>
      </c>
      <c r="P14">
        <v>3</v>
      </c>
      <c r="Q14" s="2">
        <f t="shared" si="0"/>
        <v>0.625</v>
      </c>
      <c r="R14" s="2">
        <f t="shared" si="4"/>
        <v>0.4</v>
      </c>
      <c r="S14" s="2">
        <f t="shared" si="5"/>
        <v>1</v>
      </c>
      <c r="T14">
        <v>11</v>
      </c>
      <c r="U14">
        <v>16</v>
      </c>
      <c r="V14">
        <v>0</v>
      </c>
      <c r="W14" s="3">
        <f t="shared" si="1"/>
        <v>47.184727272727265</v>
      </c>
      <c r="X14" s="4">
        <f t="shared" si="2"/>
        <v>17.5</v>
      </c>
      <c r="Y14" s="4">
        <f t="shared" si="3"/>
        <v>10.399999999999999</v>
      </c>
      <c r="Z14">
        <v>0</v>
      </c>
    </row>
    <row r="15" spans="1:26" x14ac:dyDescent="0.3">
      <c r="A15" s="1" t="str">
        <f>'Jeremy Lin'!A15</f>
        <v>@ DEF</v>
      </c>
      <c r="B15">
        <v>6</v>
      </c>
      <c r="C15">
        <v>0</v>
      </c>
      <c r="D15">
        <v>2</v>
      </c>
      <c r="E15">
        <v>0</v>
      </c>
      <c r="F15">
        <v>0</v>
      </c>
      <c r="G15">
        <v>1</v>
      </c>
      <c r="H15">
        <v>2</v>
      </c>
      <c r="I15">
        <v>3</v>
      </c>
      <c r="J15">
        <v>2</v>
      </c>
      <c r="K15">
        <v>2</v>
      </c>
      <c r="L15">
        <v>0</v>
      </c>
      <c r="M15">
        <v>0</v>
      </c>
      <c r="N15">
        <v>0</v>
      </c>
      <c r="O15">
        <v>0</v>
      </c>
      <c r="P15">
        <v>1</v>
      </c>
      <c r="Q15" s="2">
        <f t="shared" si="0"/>
        <v>0.66666666666666663</v>
      </c>
      <c r="R15" s="2">
        <f t="shared" si="4"/>
        <v>1</v>
      </c>
      <c r="S15" s="6" t="s">
        <v>45</v>
      </c>
      <c r="T15">
        <v>9</v>
      </c>
      <c r="U15">
        <v>10</v>
      </c>
      <c r="V15">
        <v>0</v>
      </c>
      <c r="W15" s="3">
        <f t="shared" si="1"/>
        <v>27.955666666666666</v>
      </c>
      <c r="X15" s="4">
        <f t="shared" si="2"/>
        <v>8</v>
      </c>
      <c r="Y15" s="4">
        <f t="shared" si="3"/>
        <v>5.0999999999999996</v>
      </c>
      <c r="Z15">
        <v>0</v>
      </c>
    </row>
    <row r="16" spans="1:26" x14ac:dyDescent="0.3">
      <c r="A16" s="1" t="str">
        <f>'Jeremy Lin'!A16</f>
        <v>vs USA</v>
      </c>
      <c r="B16">
        <v>12</v>
      </c>
      <c r="C16">
        <v>2</v>
      </c>
      <c r="D16">
        <v>0</v>
      </c>
      <c r="E16">
        <v>0</v>
      </c>
      <c r="F16">
        <v>0</v>
      </c>
      <c r="G16">
        <v>0</v>
      </c>
      <c r="H16">
        <v>4</v>
      </c>
      <c r="I16">
        <v>6</v>
      </c>
      <c r="J16">
        <v>2</v>
      </c>
      <c r="K16">
        <v>3</v>
      </c>
      <c r="L16">
        <v>2</v>
      </c>
      <c r="M16">
        <v>2</v>
      </c>
      <c r="N16">
        <v>0</v>
      </c>
      <c r="O16">
        <v>0</v>
      </c>
      <c r="P16">
        <v>8</v>
      </c>
      <c r="Q16" s="2">
        <f t="shared" si="0"/>
        <v>0.66666666666666663</v>
      </c>
      <c r="R16" s="2">
        <f t="shared" si="4"/>
        <v>0.66666666666666663</v>
      </c>
      <c r="S16" s="2">
        <f t="shared" si="5"/>
        <v>1</v>
      </c>
      <c r="T16">
        <v>9</v>
      </c>
      <c r="U16">
        <v>12</v>
      </c>
      <c r="V16">
        <v>0</v>
      </c>
      <c r="W16" s="3">
        <f t="shared" si="1"/>
        <v>54.653111111111116</v>
      </c>
      <c r="X16" s="4">
        <f t="shared" si="2"/>
        <v>14.4</v>
      </c>
      <c r="Y16" s="4">
        <f t="shared" si="3"/>
        <v>10</v>
      </c>
      <c r="Z16">
        <v>0</v>
      </c>
    </row>
    <row r="17" spans="1:26" x14ac:dyDescent="0.3">
      <c r="A17" s="1" t="str">
        <f>'Jeremy Lin'!A17</f>
        <v>vs OCE</v>
      </c>
      <c r="B17">
        <v>8</v>
      </c>
      <c r="C17">
        <v>0</v>
      </c>
      <c r="D17">
        <v>1</v>
      </c>
      <c r="E17">
        <v>0</v>
      </c>
      <c r="F17">
        <v>0</v>
      </c>
      <c r="G17">
        <v>2</v>
      </c>
      <c r="H17">
        <v>3</v>
      </c>
      <c r="I17">
        <v>4</v>
      </c>
      <c r="J17">
        <v>2</v>
      </c>
      <c r="K17">
        <v>3</v>
      </c>
      <c r="L17">
        <v>0</v>
      </c>
      <c r="M17">
        <v>0</v>
      </c>
      <c r="N17">
        <v>0</v>
      </c>
      <c r="O17">
        <v>0</v>
      </c>
      <c r="P17">
        <v>-6</v>
      </c>
      <c r="Q17" s="2">
        <f t="shared" si="0"/>
        <v>0.75</v>
      </c>
      <c r="R17" s="2">
        <f t="shared" si="4"/>
        <v>0.66666666666666663</v>
      </c>
      <c r="S17" s="6" t="s">
        <v>45</v>
      </c>
      <c r="T17">
        <v>9</v>
      </c>
      <c r="U17">
        <v>11</v>
      </c>
      <c r="V17">
        <v>0</v>
      </c>
      <c r="W17" s="3">
        <f t="shared" si="1"/>
        <v>27.659666666666674</v>
      </c>
      <c r="X17" s="4">
        <f t="shared" si="2"/>
        <v>7.5</v>
      </c>
      <c r="Y17" s="4">
        <f t="shared" si="3"/>
        <v>5.0999999999999996</v>
      </c>
      <c r="Z17">
        <v>0</v>
      </c>
    </row>
    <row r="18" spans="1:26" x14ac:dyDescent="0.3">
      <c r="A18" s="1" t="str">
        <f>'Jeremy Lin'!A18</f>
        <v>vs SPA</v>
      </c>
      <c r="B18">
        <v>2</v>
      </c>
      <c r="C18">
        <v>0</v>
      </c>
      <c r="D18">
        <v>2</v>
      </c>
      <c r="E18">
        <v>0</v>
      </c>
      <c r="F18">
        <v>0</v>
      </c>
      <c r="G18">
        <v>0</v>
      </c>
      <c r="H18">
        <v>1</v>
      </c>
      <c r="I18">
        <v>4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-9</v>
      </c>
      <c r="Q18" s="2">
        <f t="shared" si="0"/>
        <v>0.25</v>
      </c>
      <c r="R18" s="2">
        <f t="shared" si="4"/>
        <v>0</v>
      </c>
      <c r="S18" s="6" t="s">
        <v>45</v>
      </c>
      <c r="T18">
        <v>9</v>
      </c>
      <c r="U18">
        <v>7</v>
      </c>
      <c r="V18">
        <v>0</v>
      </c>
      <c r="W18" s="3">
        <f t="shared" si="1"/>
        <v>4.1882222222222243</v>
      </c>
      <c r="X18" s="4">
        <f t="shared" si="2"/>
        <v>5</v>
      </c>
      <c r="Y18" s="4">
        <f t="shared" si="3"/>
        <v>1</v>
      </c>
      <c r="Z18">
        <v>0</v>
      </c>
    </row>
    <row r="19" spans="1:26" x14ac:dyDescent="0.3">
      <c r="A19" s="1">
        <f>'Jeremy Lin'!A19</f>
        <v>0</v>
      </c>
      <c r="Q19" s="2" t="e">
        <f t="shared" si="0"/>
        <v>#DIV/0!</v>
      </c>
      <c r="R19" s="2" t="e">
        <f t="shared" si="4"/>
        <v>#DIV/0!</v>
      </c>
      <c r="S19" s="2" t="e">
        <f t="shared" si="5"/>
        <v>#DIV/0!</v>
      </c>
      <c r="W19" s="3" t="e">
        <f t="shared" si="1"/>
        <v>#DIV/0!</v>
      </c>
      <c r="X19" s="4">
        <f t="shared" si="2"/>
        <v>0</v>
      </c>
      <c r="Y19" s="4">
        <f t="shared" si="3"/>
        <v>0</v>
      </c>
      <c r="Z19">
        <v>0</v>
      </c>
    </row>
    <row r="20" spans="1:26" x14ac:dyDescent="0.3">
      <c r="A20" s="1">
        <f>'Jeremy Lin'!A20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'Jeremy Lin'!A21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'Jeremy Lin'!A22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'Jeremy Lin'!A23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'Jeremy Lin'!A24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'Jeremy Lin'!A25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'Jeremy Lin'!A26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'Jeremy Lin'!A27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'Jeremy Lin'!A28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'Jeremy Lin'!A29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'Jeremy Lin'!A30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'Jeremy Lin'!A31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'Jeremy Lin'!A32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'Jeremy Lin'!A33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'Jeremy Lin'!A34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'Jeremy Lin'!A35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'Jeremy Lin'!A36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'Jeremy Lin'!A37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'Jeremy Lin'!A38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'Jeremy Lin'!A39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'Jeremy Lin'!A40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'Jeremy Lin'!A41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'Jeremy Lin'!A42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'Jeremy Lin'!A43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'Jeremy Lin'!A44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'Jeremy Lin'!A45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'Jeremy Lin'!A46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6.882352941176471</v>
      </c>
      <c r="C47" s="4">
        <f t="shared" ref="C47:P47" si="6">AVERAGE(C2:C46)</f>
        <v>0.88235294117647056</v>
      </c>
      <c r="D47" s="4">
        <f t="shared" si="6"/>
        <v>1.1764705882352942</v>
      </c>
      <c r="E47" s="4">
        <f t="shared" si="6"/>
        <v>0.11764705882352941</v>
      </c>
      <c r="F47" s="4">
        <f t="shared" si="6"/>
        <v>0.11764705882352941</v>
      </c>
      <c r="G47" s="4">
        <f t="shared" si="6"/>
        <v>0.41176470588235292</v>
      </c>
      <c r="H47" s="4">
        <f t="shared" si="6"/>
        <v>2.6470588235294117</v>
      </c>
      <c r="I47" s="4">
        <f t="shared" si="6"/>
        <v>5.2941176470588234</v>
      </c>
      <c r="J47" s="4">
        <f t="shared" si="6"/>
        <v>1.2352941176470589</v>
      </c>
      <c r="K47" s="4">
        <f t="shared" si="6"/>
        <v>2.7647058823529411</v>
      </c>
      <c r="L47" s="4">
        <f t="shared" si="6"/>
        <v>0.35294117647058826</v>
      </c>
      <c r="M47" s="4">
        <f t="shared" si="6"/>
        <v>0.35294117647058826</v>
      </c>
      <c r="N47" s="4">
        <f t="shared" si="6"/>
        <v>0</v>
      </c>
      <c r="O47" s="4">
        <f t="shared" si="6"/>
        <v>0.17647058823529413</v>
      </c>
      <c r="P47" s="4">
        <f t="shared" si="6"/>
        <v>-1.7058823529411764</v>
      </c>
      <c r="Q47" s="2">
        <f>SUM(H2:H46)/SUM(I2:I46)</f>
        <v>0.5</v>
      </c>
      <c r="R47" s="2">
        <f>SUM(J2:J46)/SUM(K2:K46)</f>
        <v>0.44680851063829785</v>
      </c>
      <c r="S47" s="2">
        <f>SUM(L2:L46)/SUM(M2:M46)</f>
        <v>1</v>
      </c>
      <c r="T47" s="4">
        <f t="shared" ref="T47:V47" si="7">AVERAGE(T2:T46)</f>
        <v>9.764705882352942</v>
      </c>
      <c r="U47" s="4">
        <f t="shared" si="7"/>
        <v>10</v>
      </c>
      <c r="V47" s="4">
        <f t="shared" si="7"/>
        <v>5.8823529411764705E-2</v>
      </c>
      <c r="W47" s="3">
        <f>((H49*85.91) +(F49*53.897)+(J49*51.757)+(L49*46.845)+(E49*39.19)+(N49*39.19)+(D49*34.677)+((C49-N49)*14.707)-(O49*17.174)-((M49-L49)*20.091)-((I49-H49)*39.19)-(G49*53.897))/T49</f>
        <v>24.951114457831316</v>
      </c>
      <c r="X47" s="4">
        <f t="shared" ref="X47" si="8">B47+(C47*1.2)+(D47*1.5)+(E47*3)+(F47*3)-G47</f>
        <v>10.000000000000002</v>
      </c>
      <c r="Y47" s="4">
        <f t="shared" ref="Y47" si="9">B47+0.4*H47-0.7*I47-0.4*(M47-L47)+0.7*N47+0.3*(C47-N47)+F47+D47*0.7+0.7*E47-0.4*O47-G47</f>
        <v>5.0411764705882351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117</v>
      </c>
      <c r="C49">
        <f t="shared" ref="C49:P49" si="10">SUM(C2:C46)</f>
        <v>15</v>
      </c>
      <c r="D49">
        <f t="shared" si="10"/>
        <v>20</v>
      </c>
      <c r="E49">
        <f t="shared" si="10"/>
        <v>2</v>
      </c>
      <c r="F49">
        <f t="shared" si="10"/>
        <v>2</v>
      </c>
      <c r="G49">
        <f t="shared" si="10"/>
        <v>7</v>
      </c>
      <c r="H49">
        <f t="shared" si="10"/>
        <v>45</v>
      </c>
      <c r="I49">
        <f t="shared" si="10"/>
        <v>90</v>
      </c>
      <c r="J49">
        <f t="shared" si="10"/>
        <v>21</v>
      </c>
      <c r="K49">
        <f t="shared" si="10"/>
        <v>47</v>
      </c>
      <c r="L49">
        <f t="shared" si="10"/>
        <v>6</v>
      </c>
      <c r="M49">
        <f t="shared" si="10"/>
        <v>6</v>
      </c>
      <c r="N49">
        <f t="shared" si="10"/>
        <v>0</v>
      </c>
      <c r="O49">
        <f t="shared" si="10"/>
        <v>3</v>
      </c>
      <c r="P49">
        <f t="shared" si="10"/>
        <v>-29</v>
      </c>
      <c r="T49">
        <f>SUM(T2:T46)</f>
        <v>166</v>
      </c>
      <c r="U49">
        <f>SUM(U2:U46)</f>
        <v>170</v>
      </c>
      <c r="V49">
        <f>SUM(V2:V46)</f>
        <v>1</v>
      </c>
      <c r="X49" s="4">
        <f>SUM(X2:X46)</f>
        <v>170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Jeremy Lin</vt:lpstr>
      <vt:lpstr>Lance Stephenson</vt:lpstr>
      <vt:lpstr>Kyle Anderson</vt:lpstr>
      <vt:lpstr>Zhou Qi</vt:lpstr>
      <vt:lpstr>Dwight Howard</vt:lpstr>
      <vt:lpstr>Michael Beasley</vt:lpstr>
      <vt:lpstr>Ekpe Udoh</vt:lpstr>
      <vt:lpstr>Jimmer Fredette</vt:lpstr>
      <vt:lpstr>MarShon Brooks</vt:lpstr>
      <vt:lpstr>Donatas Motiejunas</vt:lpstr>
      <vt:lpstr>Jordan McRae</vt:lpstr>
      <vt:lpstr>J.R. Smith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2024-03-28T08:33:05Z</dcterms:modified>
</cp:coreProperties>
</file>