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EAC30D63-C9FA-41F9-97EE-5080877E2251}" xr6:coauthVersionLast="47" xr6:coauthVersionMax="47" xr10:uidLastSave="{00000000-0000-0000-0000-000000000000}"/>
  <bookViews>
    <workbookView xWindow="-108" yWindow="-108" windowWidth="23256" windowHeight="12456" firstSheet="8" activeTab="13" xr2:uid="{0D40A248-FF8F-46CA-B1D1-6E3AD099E80C}"/>
  </bookViews>
  <sheets>
    <sheet name="Jrue Holiday" sheetId="4" r:id="rId1"/>
    <sheet name="Derrick White" sheetId="1" r:id="rId2"/>
    <sheet name="Kawhi Leonard" sheetId="16" r:id="rId3"/>
    <sheet name="Evan Mobley" sheetId="12" r:id="rId4"/>
    <sheet name="Bam Adebayo" sheetId="5" r:id="rId5"/>
    <sheet name="Robert Williams" sheetId="2" r:id="rId6"/>
    <sheet name="OG Anunoby" sheetId="10" r:id="rId7"/>
    <sheet name="Draymond Green" sheetId="6" r:id="rId8"/>
    <sheet name="Alex Caruso" sheetId="8" r:id="rId9"/>
    <sheet name="Brook Lopez" sheetId="15" r:id="rId10"/>
    <sheet name="Marcus Smart" sheetId="9" r:id="rId11"/>
    <sheet name="Mitchell Robinson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9" i="14" l="1"/>
  <c r="Z19" i="14"/>
  <c r="Y19" i="14"/>
  <c r="X19" i="14"/>
  <c r="Q19" i="14"/>
  <c r="AA19" i="13"/>
  <c r="Z19" i="13"/>
  <c r="Y19" i="13"/>
  <c r="X19" i="13"/>
  <c r="Q19" i="13"/>
  <c r="AA17" i="14"/>
  <c r="Z17" i="14"/>
  <c r="Y17" i="14"/>
  <c r="X17" i="14"/>
  <c r="Q17" i="14"/>
  <c r="AA17" i="13"/>
  <c r="Z17" i="13"/>
  <c r="Y17" i="13"/>
  <c r="X17" i="13"/>
  <c r="Q17" i="13"/>
  <c r="AA15" i="14"/>
  <c r="Z15" i="14"/>
  <c r="Y15" i="14"/>
  <c r="X15" i="14"/>
  <c r="Q15" i="14"/>
  <c r="AA15" i="13"/>
  <c r="Z15" i="13"/>
  <c r="Y15" i="13"/>
  <c r="X15" i="13"/>
  <c r="Q15" i="13"/>
  <c r="Z49" i="16" l="1"/>
  <c r="V49" i="16"/>
  <c r="U49" i="16"/>
  <c r="T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Y46" i="16"/>
  <c r="X46" i="16"/>
  <c r="W46" i="16"/>
  <c r="S46" i="16"/>
  <c r="R46" i="16"/>
  <c r="Q46" i="16"/>
  <c r="A46" i="16"/>
  <c r="Y45" i="16"/>
  <c r="X45" i="16"/>
  <c r="W45" i="16"/>
  <c r="S45" i="16"/>
  <c r="R45" i="16"/>
  <c r="Q45" i="16"/>
  <c r="A45" i="16"/>
  <c r="Y44" i="16"/>
  <c r="X44" i="16"/>
  <c r="W44" i="16"/>
  <c r="S44" i="16"/>
  <c r="R44" i="16"/>
  <c r="Q44" i="16"/>
  <c r="A44" i="16"/>
  <c r="Y43" i="16"/>
  <c r="X43" i="16"/>
  <c r="W43" i="16"/>
  <c r="S43" i="16"/>
  <c r="R43" i="16"/>
  <c r="Q43" i="16"/>
  <c r="A43" i="16"/>
  <c r="Y42" i="16"/>
  <c r="X42" i="16"/>
  <c r="W42" i="16"/>
  <c r="S42" i="16"/>
  <c r="R42" i="16"/>
  <c r="Q42" i="16"/>
  <c r="A42" i="16"/>
  <c r="Y41" i="16"/>
  <c r="X41" i="16"/>
  <c r="W41" i="16"/>
  <c r="S41" i="16"/>
  <c r="R41" i="16"/>
  <c r="Q41" i="16"/>
  <c r="A41" i="16"/>
  <c r="Y40" i="16"/>
  <c r="X40" i="16"/>
  <c r="W40" i="16"/>
  <c r="S40" i="16"/>
  <c r="R40" i="16"/>
  <c r="Q40" i="16"/>
  <c r="A40" i="16"/>
  <c r="Y39" i="16"/>
  <c r="X39" i="16"/>
  <c r="W39" i="16"/>
  <c r="S39" i="16"/>
  <c r="R39" i="16"/>
  <c r="Q39" i="16"/>
  <c r="A39" i="16"/>
  <c r="Y38" i="16"/>
  <c r="X38" i="16"/>
  <c r="W38" i="16"/>
  <c r="S38" i="16"/>
  <c r="R38" i="16"/>
  <c r="Q38" i="16"/>
  <c r="A38" i="16"/>
  <c r="Y37" i="16"/>
  <c r="X37" i="16"/>
  <c r="W37" i="16"/>
  <c r="S37" i="16"/>
  <c r="R37" i="16"/>
  <c r="Q37" i="16"/>
  <c r="A37" i="16"/>
  <c r="Y36" i="16"/>
  <c r="X36" i="16"/>
  <c r="W36" i="16"/>
  <c r="S36" i="16"/>
  <c r="R36" i="16"/>
  <c r="Q36" i="16"/>
  <c r="A36" i="16"/>
  <c r="Y35" i="16"/>
  <c r="X35" i="16"/>
  <c r="W35" i="16"/>
  <c r="S35" i="16"/>
  <c r="R35" i="16"/>
  <c r="Q35" i="16"/>
  <c r="A35" i="16"/>
  <c r="Y34" i="16"/>
  <c r="X34" i="16"/>
  <c r="W34" i="16"/>
  <c r="S34" i="16"/>
  <c r="R34" i="16"/>
  <c r="Q34" i="16"/>
  <c r="A34" i="16"/>
  <c r="Y33" i="16"/>
  <c r="X33" i="16"/>
  <c r="W33" i="16"/>
  <c r="S33" i="16"/>
  <c r="R33" i="16"/>
  <c r="Q33" i="16"/>
  <c r="A33" i="16"/>
  <c r="Y32" i="16"/>
  <c r="X32" i="16"/>
  <c r="W32" i="16"/>
  <c r="S32" i="16"/>
  <c r="R32" i="16"/>
  <c r="Q32" i="16"/>
  <c r="A32" i="16"/>
  <c r="Y31" i="16"/>
  <c r="X31" i="16"/>
  <c r="W31" i="16"/>
  <c r="S31" i="16"/>
  <c r="R31" i="16"/>
  <c r="Q31" i="16"/>
  <c r="A31" i="16"/>
  <c r="Y30" i="16"/>
  <c r="X30" i="16"/>
  <c r="W30" i="16"/>
  <c r="S30" i="16"/>
  <c r="R30" i="16"/>
  <c r="Q30" i="16"/>
  <c r="A30" i="16"/>
  <c r="Y29" i="16"/>
  <c r="X29" i="16"/>
  <c r="W29" i="16"/>
  <c r="S29" i="16"/>
  <c r="R29" i="16"/>
  <c r="Q29" i="16"/>
  <c r="A29" i="16"/>
  <c r="Y28" i="16"/>
  <c r="X28" i="16"/>
  <c r="W28" i="16"/>
  <c r="S28" i="16"/>
  <c r="R28" i="16"/>
  <c r="Q28" i="16"/>
  <c r="A28" i="16"/>
  <c r="Y27" i="16"/>
  <c r="X27" i="16"/>
  <c r="W27" i="16"/>
  <c r="S27" i="16"/>
  <c r="R27" i="16"/>
  <c r="Q27" i="16"/>
  <c r="A27" i="16"/>
  <c r="Y26" i="16"/>
  <c r="X26" i="16"/>
  <c r="W26" i="16"/>
  <c r="S26" i="16"/>
  <c r="R26" i="16"/>
  <c r="Q26" i="16"/>
  <c r="A26" i="16"/>
  <c r="Y25" i="16"/>
  <c r="X25" i="16"/>
  <c r="W25" i="16"/>
  <c r="S25" i="16"/>
  <c r="R25" i="16"/>
  <c r="Q25" i="16"/>
  <c r="A25" i="16"/>
  <c r="Y24" i="16"/>
  <c r="X24" i="16"/>
  <c r="W24" i="16"/>
  <c r="S24" i="16"/>
  <c r="R24" i="16"/>
  <c r="Q24" i="16"/>
  <c r="A24" i="16"/>
  <c r="Y23" i="16"/>
  <c r="X23" i="16"/>
  <c r="W23" i="16"/>
  <c r="S23" i="16"/>
  <c r="R23" i="16"/>
  <c r="Q23" i="16"/>
  <c r="A23" i="16"/>
  <c r="Y22" i="16"/>
  <c r="X22" i="16"/>
  <c r="W22" i="16"/>
  <c r="S22" i="16"/>
  <c r="R22" i="16"/>
  <c r="Q22" i="16"/>
  <c r="A22" i="16"/>
  <c r="Y21" i="16"/>
  <c r="X21" i="16"/>
  <c r="W21" i="16"/>
  <c r="S21" i="16"/>
  <c r="R21" i="16"/>
  <c r="Q21" i="16"/>
  <c r="A21" i="16"/>
  <c r="Y20" i="16"/>
  <c r="X20" i="16"/>
  <c r="W20" i="16"/>
  <c r="S20" i="16"/>
  <c r="R20" i="16"/>
  <c r="Q20" i="16"/>
  <c r="A20" i="16"/>
  <c r="Y19" i="16"/>
  <c r="X19" i="16"/>
  <c r="W19" i="16"/>
  <c r="S19" i="16"/>
  <c r="R19" i="16"/>
  <c r="Q19" i="16"/>
  <c r="A19" i="16"/>
  <c r="Y18" i="16"/>
  <c r="X18" i="16"/>
  <c r="W18" i="16"/>
  <c r="S18" i="16"/>
  <c r="R18" i="16"/>
  <c r="Q18" i="16"/>
  <c r="A18" i="16"/>
  <c r="Y17" i="16"/>
  <c r="X17" i="16"/>
  <c r="W17" i="16"/>
  <c r="S17" i="16"/>
  <c r="R17" i="16"/>
  <c r="Q17" i="16"/>
  <c r="A17" i="16"/>
  <c r="Y16" i="16"/>
  <c r="X16" i="16"/>
  <c r="W16" i="16"/>
  <c r="S16" i="16"/>
  <c r="R16" i="16"/>
  <c r="Q16" i="16"/>
  <c r="A16" i="16"/>
  <c r="Y15" i="16"/>
  <c r="X15" i="16"/>
  <c r="W15" i="16"/>
  <c r="S15" i="16"/>
  <c r="R15" i="16"/>
  <c r="Q15" i="16"/>
  <c r="A15" i="16"/>
  <c r="Y14" i="16"/>
  <c r="X14" i="16"/>
  <c r="W14" i="16"/>
  <c r="R14" i="16"/>
  <c r="Q14" i="16"/>
  <c r="A14" i="16"/>
  <c r="Y13" i="16"/>
  <c r="X13" i="16"/>
  <c r="W13" i="16"/>
  <c r="S13" i="16"/>
  <c r="R13" i="16"/>
  <c r="Q13" i="16"/>
  <c r="A13" i="16"/>
  <c r="Y12" i="16"/>
  <c r="X12" i="16"/>
  <c r="W12" i="16"/>
  <c r="S12" i="16"/>
  <c r="R12" i="16"/>
  <c r="Q12" i="16"/>
  <c r="A12" i="16"/>
  <c r="Y11" i="16"/>
  <c r="X11" i="16"/>
  <c r="W11" i="16"/>
  <c r="S11" i="16"/>
  <c r="R11" i="16"/>
  <c r="Q11" i="16"/>
  <c r="A11" i="16"/>
  <c r="Y10" i="16"/>
  <c r="X10" i="16"/>
  <c r="W10" i="16"/>
  <c r="S10" i="16"/>
  <c r="R10" i="16"/>
  <c r="Q10" i="16"/>
  <c r="A10" i="16"/>
  <c r="Y9" i="16"/>
  <c r="X9" i="16"/>
  <c r="W9" i="16"/>
  <c r="S9" i="16"/>
  <c r="R9" i="16"/>
  <c r="Q9" i="16"/>
  <c r="A9" i="16"/>
  <c r="Y8" i="16"/>
  <c r="X8" i="16"/>
  <c r="W8" i="16"/>
  <c r="S8" i="16"/>
  <c r="R8" i="16"/>
  <c r="Q8" i="16"/>
  <c r="A8" i="16"/>
  <c r="Y7" i="16"/>
  <c r="X7" i="16"/>
  <c r="W7" i="16"/>
  <c r="S7" i="16"/>
  <c r="R7" i="16"/>
  <c r="Q7" i="16"/>
  <c r="A7" i="16"/>
  <c r="Y6" i="16"/>
  <c r="X6" i="16"/>
  <c r="W6" i="16"/>
  <c r="S6" i="16"/>
  <c r="R6" i="16"/>
  <c r="Q6" i="16"/>
  <c r="A6" i="16"/>
  <c r="Y5" i="16"/>
  <c r="X5" i="16"/>
  <c r="W5" i="16"/>
  <c r="S5" i="16"/>
  <c r="R5" i="16"/>
  <c r="Q5" i="16"/>
  <c r="A5" i="16"/>
  <c r="Y4" i="16"/>
  <c r="X4" i="16"/>
  <c r="W4" i="16"/>
  <c r="S4" i="16"/>
  <c r="R4" i="16"/>
  <c r="Q4" i="16"/>
  <c r="A4" i="16"/>
  <c r="Y3" i="16"/>
  <c r="X3" i="16"/>
  <c r="W3" i="16"/>
  <c r="S3" i="16"/>
  <c r="R3" i="16"/>
  <c r="Q3" i="16"/>
  <c r="A3" i="16"/>
  <c r="Y2" i="16"/>
  <c r="X2" i="16"/>
  <c r="W2" i="16"/>
  <c r="S2" i="16"/>
  <c r="R2" i="16"/>
  <c r="Q2" i="16"/>
  <c r="A2" i="16"/>
  <c r="AA14" i="14"/>
  <c r="Z14" i="14"/>
  <c r="Y14" i="14"/>
  <c r="X14" i="14"/>
  <c r="Q14" i="14"/>
  <c r="AA14" i="13"/>
  <c r="Z14" i="13"/>
  <c r="Y14" i="13"/>
  <c r="X14" i="13"/>
  <c r="Q14" i="13"/>
  <c r="AA12" i="14"/>
  <c r="Z12" i="14"/>
  <c r="Y12" i="14"/>
  <c r="X12" i="14"/>
  <c r="Q12" i="14"/>
  <c r="AA12" i="13"/>
  <c r="Z12" i="13"/>
  <c r="Y12" i="13"/>
  <c r="X12" i="13"/>
  <c r="Q12" i="13"/>
  <c r="X49" i="16" l="1"/>
  <c r="Y47" i="16"/>
  <c r="W47" i="16"/>
  <c r="X47" i="16"/>
  <c r="AA10" i="14"/>
  <c r="Z10" i="14"/>
  <c r="Y10" i="14"/>
  <c r="X10" i="14"/>
  <c r="Q10" i="14"/>
  <c r="AA10" i="13"/>
  <c r="Z10" i="13"/>
  <c r="Y10" i="13"/>
  <c r="X10" i="13"/>
  <c r="Q10" i="13"/>
  <c r="AA8" i="14"/>
  <c r="Z8" i="14"/>
  <c r="Y8" i="14"/>
  <c r="X8" i="14"/>
  <c r="Q8" i="14"/>
  <c r="AA8" i="13"/>
  <c r="Z8" i="13"/>
  <c r="Y8" i="13"/>
  <c r="X8" i="13"/>
  <c r="Q8" i="13"/>
  <c r="AA6" i="14"/>
  <c r="Z6" i="14"/>
  <c r="Y6" i="14"/>
  <c r="X6" i="14"/>
  <c r="Q6" i="14"/>
  <c r="AA6" i="13"/>
  <c r="Z6" i="13"/>
  <c r="Y6" i="13"/>
  <c r="X6" i="13"/>
  <c r="Q6" i="13"/>
  <c r="AA3" i="14" l="1"/>
  <c r="Z3" i="14"/>
  <c r="Y3" i="14"/>
  <c r="X3" i="14"/>
  <c r="Q3" i="14"/>
  <c r="AA3" i="13"/>
  <c r="Z3" i="13"/>
  <c r="Y3" i="13"/>
  <c r="X3" i="13"/>
  <c r="Q3" i="13"/>
  <c r="A46" i="14" l="1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V49" i="14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7" i="14"/>
  <c r="Z27" i="14"/>
  <c r="Y27" i="14"/>
  <c r="X27" i="14"/>
  <c r="Q27" i="14"/>
  <c r="AA26" i="14"/>
  <c r="Z26" i="14"/>
  <c r="Y26" i="14"/>
  <c r="X26" i="14"/>
  <c r="Q26" i="14"/>
  <c r="AA25" i="14"/>
  <c r="Z25" i="14"/>
  <c r="Y25" i="14"/>
  <c r="X25" i="14"/>
  <c r="Q25" i="14"/>
  <c r="AA24" i="14"/>
  <c r="Z24" i="14"/>
  <c r="Y24" i="14"/>
  <c r="X24" i="14"/>
  <c r="Q24" i="14"/>
  <c r="AA23" i="14"/>
  <c r="Z23" i="14"/>
  <c r="Y23" i="14"/>
  <c r="X23" i="14"/>
  <c r="Q23" i="14"/>
  <c r="AA22" i="14"/>
  <c r="Z22" i="14"/>
  <c r="Y22" i="14"/>
  <c r="X22" i="14"/>
  <c r="Q22" i="14"/>
  <c r="AA21" i="14"/>
  <c r="Z21" i="14"/>
  <c r="Y21" i="14"/>
  <c r="X21" i="14"/>
  <c r="Q21" i="14"/>
  <c r="AA20" i="14"/>
  <c r="Z20" i="14"/>
  <c r="Y20" i="14"/>
  <c r="X20" i="14"/>
  <c r="Q20" i="14"/>
  <c r="AA18" i="14"/>
  <c r="Z18" i="14"/>
  <c r="Y18" i="14"/>
  <c r="X18" i="14"/>
  <c r="Q18" i="14"/>
  <c r="AA16" i="14"/>
  <c r="Z16" i="14"/>
  <c r="Y16" i="14"/>
  <c r="X16" i="14"/>
  <c r="Q16" i="14"/>
  <c r="AA13" i="14"/>
  <c r="Z13" i="14"/>
  <c r="Y13" i="14"/>
  <c r="X13" i="14"/>
  <c r="Q13" i="14"/>
  <c r="AA11" i="14"/>
  <c r="Z11" i="14"/>
  <c r="Y11" i="14"/>
  <c r="X11" i="14"/>
  <c r="Q11" i="14"/>
  <c r="AA9" i="14"/>
  <c r="Z9" i="14"/>
  <c r="Y9" i="14"/>
  <c r="X9" i="14"/>
  <c r="Q9" i="14"/>
  <c r="AA7" i="14"/>
  <c r="Z7" i="14"/>
  <c r="Y7" i="14"/>
  <c r="X7" i="14"/>
  <c r="Q7" i="14"/>
  <c r="AA5" i="14"/>
  <c r="Z5" i="14"/>
  <c r="Y5" i="14"/>
  <c r="X5" i="14"/>
  <c r="Q5" i="14"/>
  <c r="AA4" i="14"/>
  <c r="Z4" i="14"/>
  <c r="Y4" i="14"/>
  <c r="X4" i="14"/>
  <c r="Q4" i="14"/>
  <c r="AA2" i="14"/>
  <c r="Z2" i="14"/>
  <c r="Y2" i="14"/>
  <c r="X2" i="14"/>
  <c r="Q2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S27" i="11"/>
  <c r="R27" i="11"/>
  <c r="Q27" i="11"/>
  <c r="Y26" i="11"/>
  <c r="X26" i="11"/>
  <c r="W26" i="11"/>
  <c r="S26" i="11"/>
  <c r="R26" i="11"/>
  <c r="Q26" i="11"/>
  <c r="Y25" i="11"/>
  <c r="X25" i="11"/>
  <c r="W25" i="11"/>
  <c r="S25" i="11"/>
  <c r="R25" i="11"/>
  <c r="Q25" i="11"/>
  <c r="Y24" i="11"/>
  <c r="X24" i="11"/>
  <c r="W24" i="11"/>
  <c r="S24" i="11"/>
  <c r="R24" i="11"/>
  <c r="Q24" i="11"/>
  <c r="Y23" i="11"/>
  <c r="X23" i="11"/>
  <c r="W23" i="11"/>
  <c r="S23" i="11"/>
  <c r="R23" i="11"/>
  <c r="Q23" i="11"/>
  <c r="Y22" i="11"/>
  <c r="X22" i="11"/>
  <c r="W22" i="11"/>
  <c r="S22" i="11"/>
  <c r="R22" i="11"/>
  <c r="Q22" i="11"/>
  <c r="Y21" i="11"/>
  <c r="X21" i="11"/>
  <c r="W21" i="11"/>
  <c r="S21" i="11"/>
  <c r="R21" i="11"/>
  <c r="Q21" i="11"/>
  <c r="Y20" i="11"/>
  <c r="X20" i="11"/>
  <c r="W20" i="11"/>
  <c r="S20" i="11"/>
  <c r="R20" i="11"/>
  <c r="Q20" i="11"/>
  <c r="Y19" i="11"/>
  <c r="X19" i="11"/>
  <c r="W19" i="11"/>
  <c r="Q19" i="11"/>
  <c r="Y18" i="11"/>
  <c r="X18" i="11"/>
  <c r="W18" i="11"/>
  <c r="Q18" i="11"/>
  <c r="Y17" i="11"/>
  <c r="X17" i="11"/>
  <c r="W17" i="11"/>
  <c r="Y16" i="11"/>
  <c r="X16" i="11"/>
  <c r="W16" i="11"/>
  <c r="Q16" i="11"/>
  <c r="Y15" i="11"/>
  <c r="X15" i="11"/>
  <c r="W15" i="11"/>
  <c r="Q15" i="11"/>
  <c r="Y14" i="11"/>
  <c r="X14" i="11"/>
  <c r="W14" i="11"/>
  <c r="S14" i="11"/>
  <c r="Q14" i="11"/>
  <c r="Y13" i="11"/>
  <c r="X13" i="11"/>
  <c r="W13" i="11"/>
  <c r="Y12" i="11"/>
  <c r="X12" i="11"/>
  <c r="W12" i="11"/>
  <c r="Y11" i="11"/>
  <c r="X11" i="11"/>
  <c r="W11" i="11"/>
  <c r="Q11" i="11"/>
  <c r="Y10" i="11"/>
  <c r="X10" i="11"/>
  <c r="W10" i="11"/>
  <c r="Q10" i="11"/>
  <c r="Y9" i="11"/>
  <c r="X9" i="11"/>
  <c r="W9" i="11"/>
  <c r="S9" i="11"/>
  <c r="Y8" i="11"/>
  <c r="X8" i="11"/>
  <c r="W8" i="11"/>
  <c r="Q8" i="11"/>
  <c r="Y7" i="11"/>
  <c r="X7" i="11"/>
  <c r="W7" i="11"/>
  <c r="Y6" i="11"/>
  <c r="X6" i="11"/>
  <c r="W6" i="11"/>
  <c r="Y5" i="11"/>
  <c r="X5" i="11"/>
  <c r="W5" i="11"/>
  <c r="S5" i="11"/>
  <c r="Q5" i="11"/>
  <c r="Y4" i="11"/>
  <c r="X4" i="11"/>
  <c r="W4" i="11"/>
  <c r="Y3" i="11"/>
  <c r="X3" i="11"/>
  <c r="W3" i="11"/>
  <c r="Q3" i="11"/>
  <c r="Y2" i="11"/>
  <c r="X2" i="11"/>
  <c r="W2" i="11"/>
  <c r="S2" i="11"/>
  <c r="Q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S27" i="9"/>
  <c r="R27" i="9"/>
  <c r="Q27" i="9"/>
  <c r="Y26" i="9"/>
  <c r="X26" i="9"/>
  <c r="W26" i="9"/>
  <c r="S26" i="9"/>
  <c r="R26" i="9"/>
  <c r="Q26" i="9"/>
  <c r="Y25" i="9"/>
  <c r="X25" i="9"/>
  <c r="W25" i="9"/>
  <c r="S25" i="9"/>
  <c r="R25" i="9"/>
  <c r="Q25" i="9"/>
  <c r="Y24" i="9"/>
  <c r="X24" i="9"/>
  <c r="W24" i="9"/>
  <c r="S24" i="9"/>
  <c r="R24" i="9"/>
  <c r="Q24" i="9"/>
  <c r="Y23" i="9"/>
  <c r="X23" i="9"/>
  <c r="W23" i="9"/>
  <c r="S23" i="9"/>
  <c r="R23" i="9"/>
  <c r="Q23" i="9"/>
  <c r="Y22" i="9"/>
  <c r="X22" i="9"/>
  <c r="W22" i="9"/>
  <c r="S22" i="9"/>
  <c r="R22" i="9"/>
  <c r="Q22" i="9"/>
  <c r="Y21" i="9"/>
  <c r="X21" i="9"/>
  <c r="W21" i="9"/>
  <c r="S21" i="9"/>
  <c r="R21" i="9"/>
  <c r="Q21" i="9"/>
  <c r="Y20" i="9"/>
  <c r="X20" i="9"/>
  <c r="W20" i="9"/>
  <c r="S20" i="9"/>
  <c r="R20" i="9"/>
  <c r="Q20" i="9"/>
  <c r="Y19" i="9"/>
  <c r="X19" i="9"/>
  <c r="W19" i="9"/>
  <c r="Q19" i="9"/>
  <c r="Y18" i="9"/>
  <c r="X18" i="9"/>
  <c r="W18" i="9"/>
  <c r="R18" i="9"/>
  <c r="Q18" i="9"/>
  <c r="Y17" i="9"/>
  <c r="X17" i="9"/>
  <c r="W17" i="9"/>
  <c r="Y16" i="9"/>
  <c r="X16" i="9"/>
  <c r="W16" i="9"/>
  <c r="R16" i="9"/>
  <c r="Q16" i="9"/>
  <c r="Y15" i="9"/>
  <c r="X15" i="9"/>
  <c r="W15" i="9"/>
  <c r="R15" i="9"/>
  <c r="Q15" i="9"/>
  <c r="Y14" i="9"/>
  <c r="X14" i="9"/>
  <c r="W14" i="9"/>
  <c r="R14" i="9"/>
  <c r="Q14" i="9"/>
  <c r="Y13" i="9"/>
  <c r="X13" i="9"/>
  <c r="W13" i="9"/>
  <c r="R13" i="9"/>
  <c r="Q13" i="9"/>
  <c r="Y12" i="9"/>
  <c r="X12" i="9"/>
  <c r="W12" i="9"/>
  <c r="R12" i="9"/>
  <c r="Q12" i="9"/>
  <c r="Y11" i="9"/>
  <c r="X11" i="9"/>
  <c r="W11" i="9"/>
  <c r="R11" i="9"/>
  <c r="Q11" i="9"/>
  <c r="Y10" i="9"/>
  <c r="X10" i="9"/>
  <c r="W10" i="9"/>
  <c r="R10" i="9"/>
  <c r="Q10" i="9"/>
  <c r="Y9" i="9"/>
  <c r="X9" i="9"/>
  <c r="W9" i="9"/>
  <c r="R9" i="9"/>
  <c r="Q9" i="9"/>
  <c r="Y8" i="9"/>
  <c r="X8" i="9"/>
  <c r="W8" i="9"/>
  <c r="R8" i="9"/>
  <c r="Q8" i="9"/>
  <c r="Y7" i="9"/>
  <c r="X7" i="9"/>
  <c r="W7" i="9"/>
  <c r="R7" i="9"/>
  <c r="Q7" i="9"/>
  <c r="Y6" i="9"/>
  <c r="X6" i="9"/>
  <c r="W6" i="9"/>
  <c r="R6" i="9"/>
  <c r="Q6" i="9"/>
  <c r="Y5" i="9"/>
  <c r="X5" i="9"/>
  <c r="W5" i="9"/>
  <c r="Y4" i="9"/>
  <c r="X4" i="9"/>
  <c r="W4" i="9"/>
  <c r="R4" i="9"/>
  <c r="Q4" i="9"/>
  <c r="Y3" i="9"/>
  <c r="X3" i="9"/>
  <c r="W3" i="9"/>
  <c r="R3" i="9"/>
  <c r="Q3" i="9"/>
  <c r="Y2" i="9"/>
  <c r="X2" i="9"/>
  <c r="W2" i="9"/>
  <c r="R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S27" i="8"/>
  <c r="R27" i="8"/>
  <c r="Q27" i="8"/>
  <c r="Y26" i="8"/>
  <c r="X26" i="8"/>
  <c r="W26" i="8"/>
  <c r="S26" i="8"/>
  <c r="R26" i="8"/>
  <c r="Q26" i="8"/>
  <c r="Y25" i="8"/>
  <c r="X25" i="8"/>
  <c r="W25" i="8"/>
  <c r="S25" i="8"/>
  <c r="R25" i="8"/>
  <c r="Q25" i="8"/>
  <c r="Y24" i="8"/>
  <c r="X24" i="8"/>
  <c r="W24" i="8"/>
  <c r="S24" i="8"/>
  <c r="R24" i="8"/>
  <c r="Q24" i="8"/>
  <c r="Y23" i="8"/>
  <c r="X23" i="8"/>
  <c r="W23" i="8"/>
  <c r="S23" i="8"/>
  <c r="R23" i="8"/>
  <c r="Q23" i="8"/>
  <c r="Y22" i="8"/>
  <c r="X22" i="8"/>
  <c r="W22" i="8"/>
  <c r="S22" i="8"/>
  <c r="R22" i="8"/>
  <c r="Q22" i="8"/>
  <c r="Y21" i="8"/>
  <c r="X21" i="8"/>
  <c r="W21" i="8"/>
  <c r="S21" i="8"/>
  <c r="R21" i="8"/>
  <c r="Q21" i="8"/>
  <c r="Y20" i="8"/>
  <c r="X20" i="8"/>
  <c r="W20" i="8"/>
  <c r="S20" i="8"/>
  <c r="R20" i="8"/>
  <c r="Q20" i="8"/>
  <c r="Y19" i="8"/>
  <c r="X19" i="8"/>
  <c r="W19" i="8"/>
  <c r="S19" i="8"/>
  <c r="Q19" i="8"/>
  <c r="Y18" i="8"/>
  <c r="X18" i="8"/>
  <c r="W18" i="8"/>
  <c r="S18" i="8"/>
  <c r="R18" i="8"/>
  <c r="Q18" i="8"/>
  <c r="Y17" i="8"/>
  <c r="X17" i="8"/>
  <c r="W17" i="8"/>
  <c r="R17" i="8"/>
  <c r="Q17" i="8"/>
  <c r="Y16" i="8"/>
  <c r="X16" i="8"/>
  <c r="W16" i="8"/>
  <c r="R16" i="8"/>
  <c r="Q16" i="8"/>
  <c r="Y15" i="8"/>
  <c r="X15" i="8"/>
  <c r="W15" i="8"/>
  <c r="Y14" i="8"/>
  <c r="X14" i="8"/>
  <c r="W14" i="8"/>
  <c r="Q14" i="8"/>
  <c r="Y13" i="8"/>
  <c r="X13" i="8"/>
  <c r="W13" i="8"/>
  <c r="R13" i="8"/>
  <c r="Q13" i="8"/>
  <c r="Y12" i="8"/>
  <c r="X12" i="8"/>
  <c r="W12" i="8"/>
  <c r="R12" i="8"/>
  <c r="Q12" i="8"/>
  <c r="Y11" i="8"/>
  <c r="X11" i="8"/>
  <c r="W11" i="8"/>
  <c r="Q11" i="8"/>
  <c r="Y10" i="8"/>
  <c r="X10" i="8"/>
  <c r="W10" i="8"/>
  <c r="S10" i="8"/>
  <c r="R10" i="8"/>
  <c r="Q10" i="8"/>
  <c r="Y9" i="8"/>
  <c r="X9" i="8"/>
  <c r="W9" i="8"/>
  <c r="Y8" i="8"/>
  <c r="X8" i="8"/>
  <c r="W8" i="8"/>
  <c r="R8" i="8"/>
  <c r="Q8" i="8"/>
  <c r="Y7" i="8"/>
  <c r="X7" i="8"/>
  <c r="W7" i="8"/>
  <c r="Y6" i="8"/>
  <c r="X6" i="8"/>
  <c r="W6" i="8"/>
  <c r="R6" i="8"/>
  <c r="Q6" i="8"/>
  <c r="Y5" i="8"/>
  <c r="X5" i="8"/>
  <c r="W5" i="8"/>
  <c r="Q5" i="8"/>
  <c r="Y4" i="8"/>
  <c r="X4" i="8"/>
  <c r="W4" i="8"/>
  <c r="R4" i="8"/>
  <c r="Q4" i="8"/>
  <c r="Y3" i="8"/>
  <c r="X3" i="8"/>
  <c r="W3" i="8"/>
  <c r="Q3" i="8"/>
  <c r="Y2" i="8"/>
  <c r="X2" i="8"/>
  <c r="W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R27" i="12"/>
  <c r="Q27" i="12"/>
  <c r="Y26" i="12"/>
  <c r="X26" i="12"/>
  <c r="W26" i="12"/>
  <c r="S26" i="12"/>
  <c r="R26" i="12"/>
  <c r="Q26" i="12"/>
  <c r="Y25" i="12"/>
  <c r="X25" i="12"/>
  <c r="W25" i="12"/>
  <c r="S25" i="12"/>
  <c r="R25" i="12"/>
  <c r="Q25" i="12"/>
  <c r="Y24" i="12"/>
  <c r="X24" i="12"/>
  <c r="W24" i="12"/>
  <c r="S24" i="12"/>
  <c r="R24" i="12"/>
  <c r="Q24" i="12"/>
  <c r="Y23" i="12"/>
  <c r="X23" i="12"/>
  <c r="W23" i="12"/>
  <c r="S23" i="12"/>
  <c r="R23" i="12"/>
  <c r="Q23" i="12"/>
  <c r="Y22" i="12"/>
  <c r="X22" i="12"/>
  <c r="W22" i="12"/>
  <c r="S22" i="12"/>
  <c r="R22" i="12"/>
  <c r="Q22" i="12"/>
  <c r="Y21" i="12"/>
  <c r="X21" i="12"/>
  <c r="W21" i="12"/>
  <c r="S21" i="12"/>
  <c r="R21" i="12"/>
  <c r="Q21" i="12"/>
  <c r="Y20" i="12"/>
  <c r="X20" i="12"/>
  <c r="W20" i="12"/>
  <c r="S20" i="12"/>
  <c r="R20" i="12"/>
  <c r="Q20" i="12"/>
  <c r="Y19" i="12"/>
  <c r="X19" i="12"/>
  <c r="W19" i="12"/>
  <c r="S19" i="12"/>
  <c r="R19" i="12"/>
  <c r="Q19" i="12"/>
  <c r="Y18" i="12"/>
  <c r="X18" i="12"/>
  <c r="W18" i="12"/>
  <c r="S18" i="12"/>
  <c r="R18" i="12"/>
  <c r="Q18" i="12"/>
  <c r="Y17" i="12"/>
  <c r="X17" i="12"/>
  <c r="W17" i="12"/>
  <c r="S17" i="12"/>
  <c r="R17" i="12"/>
  <c r="Q17" i="12"/>
  <c r="Y16" i="12"/>
  <c r="X16" i="12"/>
  <c r="W16" i="12"/>
  <c r="S16" i="12"/>
  <c r="R16" i="12"/>
  <c r="Q16" i="12"/>
  <c r="Y15" i="12"/>
  <c r="X15" i="12"/>
  <c r="W15" i="12"/>
  <c r="S15" i="12"/>
  <c r="R15" i="12"/>
  <c r="Q15" i="12"/>
  <c r="Y14" i="12"/>
  <c r="X14" i="12"/>
  <c r="W14" i="12"/>
  <c r="R14" i="12"/>
  <c r="Q14" i="12"/>
  <c r="Y13" i="12"/>
  <c r="X13" i="12"/>
  <c r="W13" i="12"/>
  <c r="R13" i="12"/>
  <c r="Q13" i="12"/>
  <c r="Y12" i="12"/>
  <c r="X12" i="12"/>
  <c r="W12" i="12"/>
  <c r="R12" i="12"/>
  <c r="Q12" i="12"/>
  <c r="Y11" i="12"/>
  <c r="X11" i="12"/>
  <c r="W11" i="12"/>
  <c r="S11" i="12"/>
  <c r="R11" i="12"/>
  <c r="Q11" i="12"/>
  <c r="Y10" i="12"/>
  <c r="X10" i="12"/>
  <c r="W10" i="12"/>
  <c r="S10" i="12"/>
  <c r="R10" i="12"/>
  <c r="Q10" i="12"/>
  <c r="Y9" i="12"/>
  <c r="X9" i="12"/>
  <c r="W9" i="12"/>
  <c r="R9" i="12"/>
  <c r="Q9" i="12"/>
  <c r="Y8" i="12"/>
  <c r="X8" i="12"/>
  <c r="W8" i="12"/>
  <c r="S8" i="12"/>
  <c r="R8" i="12"/>
  <c r="Q8" i="12"/>
  <c r="Y7" i="12"/>
  <c r="X7" i="12"/>
  <c r="W7" i="12"/>
  <c r="R7" i="12"/>
  <c r="Q7" i="12"/>
  <c r="Y6" i="12"/>
  <c r="X6" i="12"/>
  <c r="W6" i="12"/>
  <c r="R6" i="12"/>
  <c r="Q6" i="12"/>
  <c r="Y5" i="12"/>
  <c r="X5" i="12"/>
  <c r="W5" i="12"/>
  <c r="S5" i="12"/>
  <c r="R5" i="12"/>
  <c r="Q5" i="12"/>
  <c r="Y4" i="12"/>
  <c r="X4" i="12"/>
  <c r="W4" i="12"/>
  <c r="S4" i="12"/>
  <c r="R4" i="12"/>
  <c r="Q4" i="12"/>
  <c r="Y3" i="12"/>
  <c r="X3" i="12"/>
  <c r="W3" i="12"/>
  <c r="S3" i="12"/>
  <c r="R3" i="12"/>
  <c r="Q3" i="12"/>
  <c r="Y2" i="12"/>
  <c r="X2" i="12"/>
  <c r="W2" i="12"/>
  <c r="R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S27" i="15"/>
  <c r="R27" i="15"/>
  <c r="Q27" i="15"/>
  <c r="Y26" i="15"/>
  <c r="X26" i="15"/>
  <c r="W26" i="15"/>
  <c r="S26" i="15"/>
  <c r="R26" i="15"/>
  <c r="Q26" i="15"/>
  <c r="Y25" i="15"/>
  <c r="X25" i="15"/>
  <c r="W25" i="15"/>
  <c r="S25" i="15"/>
  <c r="R25" i="15"/>
  <c r="Q25" i="15"/>
  <c r="Y24" i="15"/>
  <c r="X24" i="15"/>
  <c r="W24" i="15"/>
  <c r="S24" i="15"/>
  <c r="R24" i="15"/>
  <c r="Q24" i="15"/>
  <c r="Y23" i="15"/>
  <c r="X23" i="15"/>
  <c r="W23" i="15"/>
  <c r="S23" i="15"/>
  <c r="R23" i="15"/>
  <c r="Q23" i="15"/>
  <c r="Y22" i="15"/>
  <c r="X22" i="15"/>
  <c r="W22" i="15"/>
  <c r="S22" i="15"/>
  <c r="R22" i="15"/>
  <c r="Q22" i="15"/>
  <c r="Y21" i="15"/>
  <c r="X21" i="15"/>
  <c r="W21" i="15"/>
  <c r="S21" i="15"/>
  <c r="R21" i="15"/>
  <c r="Q21" i="15"/>
  <c r="Y20" i="15"/>
  <c r="X20" i="15"/>
  <c r="W20" i="15"/>
  <c r="S20" i="15"/>
  <c r="R20" i="15"/>
  <c r="Q20" i="15"/>
  <c r="Y19" i="15"/>
  <c r="X19" i="15"/>
  <c r="W19" i="15"/>
  <c r="S19" i="15"/>
  <c r="Q19" i="15"/>
  <c r="Y18" i="15"/>
  <c r="X18" i="15"/>
  <c r="W18" i="15"/>
  <c r="Q18" i="15"/>
  <c r="Y17" i="15"/>
  <c r="X17" i="15"/>
  <c r="W17" i="15"/>
  <c r="Q17" i="15"/>
  <c r="Y16" i="15"/>
  <c r="X16" i="15"/>
  <c r="W16" i="15"/>
  <c r="Y15" i="15"/>
  <c r="X15" i="15"/>
  <c r="W15" i="15"/>
  <c r="Q15" i="15"/>
  <c r="Y14" i="15"/>
  <c r="X14" i="15"/>
  <c r="W14" i="15"/>
  <c r="R14" i="15"/>
  <c r="Q14" i="15"/>
  <c r="Y13" i="15"/>
  <c r="X13" i="15"/>
  <c r="W13" i="15"/>
  <c r="Q13" i="15"/>
  <c r="Y12" i="15"/>
  <c r="X12" i="15"/>
  <c r="W12" i="15"/>
  <c r="R12" i="15"/>
  <c r="Q12" i="15"/>
  <c r="Y11" i="15"/>
  <c r="X11" i="15"/>
  <c r="W11" i="15"/>
  <c r="R11" i="15"/>
  <c r="Q11" i="15"/>
  <c r="Y10" i="15"/>
  <c r="X10" i="15"/>
  <c r="W10" i="15"/>
  <c r="R10" i="15"/>
  <c r="Q10" i="15"/>
  <c r="Y9" i="15"/>
  <c r="X9" i="15"/>
  <c r="W9" i="15"/>
  <c r="S9" i="15"/>
  <c r="Q9" i="15"/>
  <c r="Y8" i="15"/>
  <c r="X8" i="15"/>
  <c r="W8" i="15"/>
  <c r="Y7" i="15"/>
  <c r="X7" i="15"/>
  <c r="W7" i="15"/>
  <c r="Y6" i="15"/>
  <c r="X6" i="15"/>
  <c r="W6" i="15"/>
  <c r="R6" i="15"/>
  <c r="Q6" i="15"/>
  <c r="Y5" i="15"/>
  <c r="X5" i="15"/>
  <c r="W5" i="15"/>
  <c r="R5" i="15"/>
  <c r="Q5" i="15"/>
  <c r="Y4" i="15"/>
  <c r="X4" i="15"/>
  <c r="W4" i="15"/>
  <c r="S4" i="15"/>
  <c r="R4" i="15"/>
  <c r="Q4" i="15"/>
  <c r="Y3" i="15"/>
  <c r="X3" i="15"/>
  <c r="W3" i="15"/>
  <c r="Q3" i="15"/>
  <c r="Y2" i="15"/>
  <c r="X2" i="15"/>
  <c r="W2" i="15"/>
  <c r="R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S27" i="6"/>
  <c r="R27" i="6"/>
  <c r="Q27" i="6"/>
  <c r="Y26" i="6"/>
  <c r="X26" i="6"/>
  <c r="W26" i="6"/>
  <c r="S26" i="6"/>
  <c r="R26" i="6"/>
  <c r="Q26" i="6"/>
  <c r="Y25" i="6"/>
  <c r="X25" i="6"/>
  <c r="W25" i="6"/>
  <c r="S25" i="6"/>
  <c r="R25" i="6"/>
  <c r="Q25" i="6"/>
  <c r="Y24" i="6"/>
  <c r="X24" i="6"/>
  <c r="W24" i="6"/>
  <c r="S24" i="6"/>
  <c r="R24" i="6"/>
  <c r="Q24" i="6"/>
  <c r="Y23" i="6"/>
  <c r="X23" i="6"/>
  <c r="W23" i="6"/>
  <c r="S23" i="6"/>
  <c r="R23" i="6"/>
  <c r="Q23" i="6"/>
  <c r="Y22" i="6"/>
  <c r="X22" i="6"/>
  <c r="W22" i="6"/>
  <c r="S22" i="6"/>
  <c r="R22" i="6"/>
  <c r="Q22" i="6"/>
  <c r="Y21" i="6"/>
  <c r="X21" i="6"/>
  <c r="W21" i="6"/>
  <c r="S21" i="6"/>
  <c r="R21" i="6"/>
  <c r="Q21" i="6"/>
  <c r="Y20" i="6"/>
  <c r="X20" i="6"/>
  <c r="W20" i="6"/>
  <c r="S20" i="6"/>
  <c r="R20" i="6"/>
  <c r="Q20" i="6"/>
  <c r="Y19" i="6"/>
  <c r="X19" i="6"/>
  <c r="W19" i="6"/>
  <c r="Q19" i="6"/>
  <c r="Y18" i="6"/>
  <c r="X18" i="6"/>
  <c r="W18" i="6"/>
  <c r="Y17" i="6"/>
  <c r="X17" i="6"/>
  <c r="W17" i="6"/>
  <c r="S17" i="6"/>
  <c r="Q17" i="6"/>
  <c r="Y16" i="6"/>
  <c r="X16" i="6"/>
  <c r="W16" i="6"/>
  <c r="R16" i="6"/>
  <c r="Q16" i="6"/>
  <c r="Y15" i="6"/>
  <c r="X15" i="6"/>
  <c r="W15" i="6"/>
  <c r="Y14" i="6"/>
  <c r="X14" i="6"/>
  <c r="W14" i="6"/>
  <c r="S14" i="6"/>
  <c r="Q14" i="6"/>
  <c r="Y13" i="6"/>
  <c r="X13" i="6"/>
  <c r="W13" i="6"/>
  <c r="Q13" i="6"/>
  <c r="Y12" i="6"/>
  <c r="X12" i="6"/>
  <c r="W12" i="6"/>
  <c r="Q12" i="6"/>
  <c r="Y11" i="6"/>
  <c r="X11" i="6"/>
  <c r="W11" i="6"/>
  <c r="Q11" i="6"/>
  <c r="Y10" i="6"/>
  <c r="X10" i="6"/>
  <c r="W10" i="6"/>
  <c r="S10" i="6"/>
  <c r="Q10" i="6"/>
  <c r="Y9" i="6"/>
  <c r="X9" i="6"/>
  <c r="W9" i="6"/>
  <c r="Q9" i="6"/>
  <c r="Y8" i="6"/>
  <c r="X8" i="6"/>
  <c r="W8" i="6"/>
  <c r="S8" i="6"/>
  <c r="Q8" i="6"/>
  <c r="Y7" i="6"/>
  <c r="X7" i="6"/>
  <c r="W7" i="6"/>
  <c r="Q7" i="6"/>
  <c r="Y6" i="6"/>
  <c r="X6" i="6"/>
  <c r="W6" i="6"/>
  <c r="Y5" i="6"/>
  <c r="X5" i="6"/>
  <c r="W5" i="6"/>
  <c r="R5" i="6"/>
  <c r="Q5" i="6"/>
  <c r="Y4" i="6"/>
  <c r="X4" i="6"/>
  <c r="W4" i="6"/>
  <c r="R4" i="6"/>
  <c r="Q4" i="6"/>
  <c r="Y3" i="6"/>
  <c r="X3" i="6"/>
  <c r="W3" i="6"/>
  <c r="Y2" i="6"/>
  <c r="X2" i="6"/>
  <c r="W2" i="6"/>
  <c r="R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S27" i="2"/>
  <c r="R27" i="2"/>
  <c r="Q27" i="2"/>
  <c r="Y26" i="2"/>
  <c r="X26" i="2"/>
  <c r="W26" i="2"/>
  <c r="S26" i="2"/>
  <c r="R26" i="2"/>
  <c r="Q26" i="2"/>
  <c r="Y25" i="2"/>
  <c r="X25" i="2"/>
  <c r="W25" i="2"/>
  <c r="S25" i="2"/>
  <c r="R25" i="2"/>
  <c r="Q25" i="2"/>
  <c r="Y24" i="2"/>
  <c r="X24" i="2"/>
  <c r="W24" i="2"/>
  <c r="S24" i="2"/>
  <c r="R24" i="2"/>
  <c r="Q24" i="2"/>
  <c r="Y23" i="2"/>
  <c r="X23" i="2"/>
  <c r="W23" i="2"/>
  <c r="S23" i="2"/>
  <c r="R23" i="2"/>
  <c r="Q23" i="2"/>
  <c r="Y22" i="2"/>
  <c r="X22" i="2"/>
  <c r="W22" i="2"/>
  <c r="S22" i="2"/>
  <c r="R22" i="2"/>
  <c r="Q22" i="2"/>
  <c r="Y21" i="2"/>
  <c r="X21" i="2"/>
  <c r="W21" i="2"/>
  <c r="S21" i="2"/>
  <c r="R21" i="2"/>
  <c r="Q21" i="2"/>
  <c r="Y20" i="2"/>
  <c r="X20" i="2"/>
  <c r="W20" i="2"/>
  <c r="S20" i="2"/>
  <c r="R20" i="2"/>
  <c r="Q20" i="2"/>
  <c r="Y19" i="2"/>
  <c r="X19" i="2"/>
  <c r="W19" i="2"/>
  <c r="S19" i="2"/>
  <c r="Q19" i="2"/>
  <c r="Y18" i="2"/>
  <c r="X18" i="2"/>
  <c r="W18" i="2"/>
  <c r="S18" i="2"/>
  <c r="Q18" i="2"/>
  <c r="Y17" i="2"/>
  <c r="X17" i="2"/>
  <c r="W17" i="2"/>
  <c r="S17" i="2"/>
  <c r="Q17" i="2"/>
  <c r="Y16" i="2"/>
  <c r="X16" i="2"/>
  <c r="W16" i="2"/>
  <c r="Q16" i="2"/>
  <c r="Y15" i="2"/>
  <c r="X15" i="2"/>
  <c r="W15" i="2"/>
  <c r="S15" i="2"/>
  <c r="Q15" i="2"/>
  <c r="Y14" i="2"/>
  <c r="X14" i="2"/>
  <c r="W14" i="2"/>
  <c r="Q14" i="2"/>
  <c r="Y13" i="2"/>
  <c r="X13" i="2"/>
  <c r="W13" i="2"/>
  <c r="S13" i="2"/>
  <c r="R13" i="2"/>
  <c r="Q13" i="2"/>
  <c r="Y12" i="2"/>
  <c r="X12" i="2"/>
  <c r="W12" i="2"/>
  <c r="Q12" i="2"/>
  <c r="Y11" i="2"/>
  <c r="X11" i="2"/>
  <c r="W11" i="2"/>
  <c r="Q11" i="2"/>
  <c r="Y10" i="2"/>
  <c r="X10" i="2"/>
  <c r="W10" i="2"/>
  <c r="Q10" i="2"/>
  <c r="Y9" i="2"/>
  <c r="X9" i="2"/>
  <c r="W9" i="2"/>
  <c r="Q9" i="2"/>
  <c r="Y8" i="2"/>
  <c r="X8" i="2"/>
  <c r="W8" i="2"/>
  <c r="Q8" i="2"/>
  <c r="Y7" i="2"/>
  <c r="X7" i="2"/>
  <c r="W7" i="2"/>
  <c r="Q7" i="2"/>
  <c r="Y6" i="2"/>
  <c r="X6" i="2"/>
  <c r="W6" i="2"/>
  <c r="S6" i="2"/>
  <c r="Q6" i="2"/>
  <c r="Y5" i="2"/>
  <c r="X5" i="2"/>
  <c r="W5" i="2"/>
  <c r="Q5" i="2"/>
  <c r="Y4" i="2"/>
  <c r="X4" i="2"/>
  <c r="W4" i="2"/>
  <c r="S4" i="2"/>
  <c r="Q4" i="2"/>
  <c r="Y3" i="2"/>
  <c r="X3" i="2"/>
  <c r="W3" i="2"/>
  <c r="Q3" i="2"/>
  <c r="Y2" i="2"/>
  <c r="X2" i="2"/>
  <c r="W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R27" i="5"/>
  <c r="Q27" i="5"/>
  <c r="Y26" i="5"/>
  <c r="X26" i="5"/>
  <c r="W26" i="5"/>
  <c r="S26" i="5"/>
  <c r="R26" i="5"/>
  <c r="Q26" i="5"/>
  <c r="Y25" i="5"/>
  <c r="X25" i="5"/>
  <c r="W25" i="5"/>
  <c r="S25" i="5"/>
  <c r="R25" i="5"/>
  <c r="Q25" i="5"/>
  <c r="Y24" i="5"/>
  <c r="X24" i="5"/>
  <c r="W24" i="5"/>
  <c r="S24" i="5"/>
  <c r="R24" i="5"/>
  <c r="Q24" i="5"/>
  <c r="Y23" i="5"/>
  <c r="X23" i="5"/>
  <c r="W23" i="5"/>
  <c r="S23" i="5"/>
  <c r="R23" i="5"/>
  <c r="Q23" i="5"/>
  <c r="Y22" i="5"/>
  <c r="X22" i="5"/>
  <c r="W22" i="5"/>
  <c r="S22" i="5"/>
  <c r="R22" i="5"/>
  <c r="Q22" i="5"/>
  <c r="Y21" i="5"/>
  <c r="X21" i="5"/>
  <c r="W21" i="5"/>
  <c r="S21" i="5"/>
  <c r="R21" i="5"/>
  <c r="Q21" i="5"/>
  <c r="Y20" i="5"/>
  <c r="X20" i="5"/>
  <c r="W20" i="5"/>
  <c r="S20" i="5"/>
  <c r="R20" i="5"/>
  <c r="Q20" i="5"/>
  <c r="Y19" i="5"/>
  <c r="X19" i="5"/>
  <c r="W19" i="5"/>
  <c r="S19" i="5"/>
  <c r="Q19" i="5"/>
  <c r="Y18" i="5"/>
  <c r="X18" i="5"/>
  <c r="W18" i="5"/>
  <c r="Q18" i="5"/>
  <c r="Y17" i="5"/>
  <c r="X17" i="5"/>
  <c r="W17" i="5"/>
  <c r="Q17" i="5"/>
  <c r="Y16" i="5"/>
  <c r="X16" i="5"/>
  <c r="W16" i="5"/>
  <c r="S16" i="5"/>
  <c r="Q16" i="5"/>
  <c r="Y15" i="5"/>
  <c r="X15" i="5"/>
  <c r="W15" i="5"/>
  <c r="S15" i="5"/>
  <c r="Q15" i="5"/>
  <c r="Y14" i="5"/>
  <c r="X14" i="5"/>
  <c r="W14" i="5"/>
  <c r="S14" i="5"/>
  <c r="Q14" i="5"/>
  <c r="Y13" i="5"/>
  <c r="X13" i="5"/>
  <c r="W13" i="5"/>
  <c r="S13" i="5"/>
  <c r="Q13" i="5"/>
  <c r="Y12" i="5"/>
  <c r="X12" i="5"/>
  <c r="W12" i="5"/>
  <c r="S12" i="5"/>
  <c r="R12" i="5"/>
  <c r="Q12" i="5"/>
  <c r="Y11" i="5"/>
  <c r="X11" i="5"/>
  <c r="W11" i="5"/>
  <c r="Q11" i="5"/>
  <c r="Y10" i="5"/>
  <c r="X10" i="5"/>
  <c r="W10" i="5"/>
  <c r="S10" i="5"/>
  <c r="Q10" i="5"/>
  <c r="Y9" i="5"/>
  <c r="X9" i="5"/>
  <c r="W9" i="5"/>
  <c r="S9" i="5"/>
  <c r="Q9" i="5"/>
  <c r="Y8" i="5"/>
  <c r="X8" i="5"/>
  <c r="W8" i="5"/>
  <c r="S8" i="5"/>
  <c r="Q8" i="5"/>
  <c r="Y7" i="5"/>
  <c r="X7" i="5"/>
  <c r="W7" i="5"/>
  <c r="Q7" i="5"/>
  <c r="Y6" i="5"/>
  <c r="X6" i="5"/>
  <c r="W6" i="5"/>
  <c r="S6" i="5"/>
  <c r="Q6" i="5"/>
  <c r="Y5" i="5"/>
  <c r="X5" i="5"/>
  <c r="W5" i="5"/>
  <c r="S5" i="5"/>
  <c r="Q5" i="5"/>
  <c r="Y4" i="5"/>
  <c r="X4" i="5"/>
  <c r="W4" i="5"/>
  <c r="S4" i="5"/>
  <c r="Q4" i="5"/>
  <c r="Y3" i="5"/>
  <c r="X3" i="5"/>
  <c r="W3" i="5"/>
  <c r="Q3" i="5"/>
  <c r="Y2" i="5"/>
  <c r="X2" i="5"/>
  <c r="W2" i="5"/>
  <c r="S2" i="5"/>
  <c r="R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S26" i="4"/>
  <c r="R26" i="4"/>
  <c r="Q26" i="4"/>
  <c r="Y25" i="4"/>
  <c r="X25" i="4"/>
  <c r="W25" i="4"/>
  <c r="S25" i="4"/>
  <c r="R25" i="4"/>
  <c r="Q25" i="4"/>
  <c r="Y24" i="4"/>
  <c r="X24" i="4"/>
  <c r="W24" i="4"/>
  <c r="S24" i="4"/>
  <c r="R24" i="4"/>
  <c r="Q24" i="4"/>
  <c r="Y23" i="4"/>
  <c r="X23" i="4"/>
  <c r="W23" i="4"/>
  <c r="S23" i="4"/>
  <c r="R23" i="4"/>
  <c r="Q23" i="4"/>
  <c r="Y22" i="4"/>
  <c r="X22" i="4"/>
  <c r="W22" i="4"/>
  <c r="S22" i="4"/>
  <c r="R22" i="4"/>
  <c r="Q22" i="4"/>
  <c r="Y21" i="4"/>
  <c r="X21" i="4"/>
  <c r="W21" i="4"/>
  <c r="S21" i="4"/>
  <c r="R21" i="4"/>
  <c r="Q21" i="4"/>
  <c r="Y20" i="4"/>
  <c r="X20" i="4"/>
  <c r="W20" i="4"/>
  <c r="S20" i="4"/>
  <c r="R20" i="4"/>
  <c r="Q20" i="4"/>
  <c r="Y19" i="4"/>
  <c r="X19" i="4"/>
  <c r="W19" i="4"/>
  <c r="R19" i="4"/>
  <c r="Q19" i="4"/>
  <c r="Y18" i="4"/>
  <c r="X18" i="4"/>
  <c r="W18" i="4"/>
  <c r="S18" i="4"/>
  <c r="Q18" i="4"/>
  <c r="Y17" i="4"/>
  <c r="X17" i="4"/>
  <c r="W17" i="4"/>
  <c r="S17" i="4"/>
  <c r="R17" i="4"/>
  <c r="Q17" i="4"/>
  <c r="Y16" i="4"/>
  <c r="X16" i="4"/>
  <c r="W16" i="4"/>
  <c r="R16" i="4"/>
  <c r="Q16" i="4"/>
  <c r="Y15" i="4"/>
  <c r="X15" i="4"/>
  <c r="W15" i="4"/>
  <c r="S15" i="4"/>
  <c r="R15" i="4"/>
  <c r="Q15" i="4"/>
  <c r="Y14" i="4"/>
  <c r="X14" i="4"/>
  <c r="W14" i="4"/>
  <c r="S14" i="4"/>
  <c r="R14" i="4"/>
  <c r="Q14" i="4"/>
  <c r="Y13" i="4"/>
  <c r="X13" i="4"/>
  <c r="W13" i="4"/>
  <c r="S13" i="4"/>
  <c r="R13" i="4"/>
  <c r="Q13" i="4"/>
  <c r="Y12" i="4"/>
  <c r="X12" i="4"/>
  <c r="W12" i="4"/>
  <c r="R12" i="4"/>
  <c r="Q12" i="4"/>
  <c r="Y11" i="4"/>
  <c r="X11" i="4"/>
  <c r="W11" i="4"/>
  <c r="S11" i="4"/>
  <c r="R11" i="4"/>
  <c r="Q11" i="4"/>
  <c r="Y10" i="4"/>
  <c r="X10" i="4"/>
  <c r="W10" i="4"/>
  <c r="R10" i="4"/>
  <c r="Q10" i="4"/>
  <c r="Y9" i="4"/>
  <c r="X9" i="4"/>
  <c r="W9" i="4"/>
  <c r="R9" i="4"/>
  <c r="Q9" i="4"/>
  <c r="Y8" i="4"/>
  <c r="X8" i="4"/>
  <c r="W8" i="4"/>
  <c r="S8" i="4"/>
  <c r="R8" i="4"/>
  <c r="Q8" i="4"/>
  <c r="Y7" i="4"/>
  <c r="X7" i="4"/>
  <c r="W7" i="4"/>
  <c r="S7" i="4"/>
  <c r="R7" i="4"/>
  <c r="Q7" i="4"/>
  <c r="Y6" i="4"/>
  <c r="X6" i="4"/>
  <c r="W6" i="4"/>
  <c r="S6" i="4"/>
  <c r="R6" i="4"/>
  <c r="Q6" i="4"/>
  <c r="Y5" i="4"/>
  <c r="X5" i="4"/>
  <c r="W5" i="4"/>
  <c r="S5" i="4"/>
  <c r="R5" i="4"/>
  <c r="Q5" i="4"/>
  <c r="Y4" i="4"/>
  <c r="X4" i="4"/>
  <c r="W4" i="4"/>
  <c r="S4" i="4"/>
  <c r="R4" i="4"/>
  <c r="Q4" i="4"/>
  <c r="Y3" i="4"/>
  <c r="X3" i="4"/>
  <c r="W3" i="4"/>
  <c r="S3" i="4"/>
  <c r="R3" i="4"/>
  <c r="Q3" i="4"/>
  <c r="Y2" i="4"/>
  <c r="X2" i="4"/>
  <c r="W2" i="4"/>
  <c r="S2" i="4"/>
  <c r="R2" i="4"/>
  <c r="Q2" i="4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S27" i="10"/>
  <c r="R27" i="10"/>
  <c r="Q27" i="10"/>
  <c r="Y26" i="10"/>
  <c r="X26" i="10"/>
  <c r="W26" i="10"/>
  <c r="S26" i="10"/>
  <c r="R26" i="10"/>
  <c r="Q26" i="10"/>
  <c r="Y25" i="10"/>
  <c r="X25" i="10"/>
  <c r="W25" i="10"/>
  <c r="S25" i="10"/>
  <c r="R25" i="10"/>
  <c r="Q25" i="10"/>
  <c r="Y24" i="10"/>
  <c r="X24" i="10"/>
  <c r="W24" i="10"/>
  <c r="S24" i="10"/>
  <c r="R24" i="10"/>
  <c r="Q24" i="10"/>
  <c r="Y23" i="10"/>
  <c r="X23" i="10"/>
  <c r="W23" i="10"/>
  <c r="S23" i="10"/>
  <c r="R23" i="10"/>
  <c r="Q23" i="10"/>
  <c r="Y22" i="10"/>
  <c r="X22" i="10"/>
  <c r="W22" i="10"/>
  <c r="S22" i="10"/>
  <c r="R22" i="10"/>
  <c r="Q22" i="10"/>
  <c r="Y21" i="10"/>
  <c r="X21" i="10"/>
  <c r="W21" i="10"/>
  <c r="S21" i="10"/>
  <c r="R21" i="10"/>
  <c r="Q21" i="10"/>
  <c r="Y20" i="10"/>
  <c r="X20" i="10"/>
  <c r="W20" i="10"/>
  <c r="S20" i="10"/>
  <c r="R20" i="10"/>
  <c r="Q20" i="10"/>
  <c r="Y19" i="10"/>
  <c r="X19" i="10"/>
  <c r="W19" i="10"/>
  <c r="R19" i="10"/>
  <c r="Q19" i="10"/>
  <c r="Y18" i="10"/>
  <c r="X18" i="10"/>
  <c r="W18" i="10"/>
  <c r="S18" i="10"/>
  <c r="R18" i="10"/>
  <c r="Q18" i="10"/>
  <c r="Y17" i="10"/>
  <c r="X17" i="10"/>
  <c r="W17" i="10"/>
  <c r="R17" i="10"/>
  <c r="Q17" i="10"/>
  <c r="Y16" i="10"/>
  <c r="X16" i="10"/>
  <c r="W16" i="10"/>
  <c r="S16" i="10"/>
  <c r="R16" i="10"/>
  <c r="Q16" i="10"/>
  <c r="Y15" i="10"/>
  <c r="X15" i="10"/>
  <c r="W15" i="10"/>
  <c r="R15" i="10"/>
  <c r="Q15" i="10"/>
  <c r="Y14" i="10"/>
  <c r="X14" i="10"/>
  <c r="W14" i="10"/>
  <c r="R14" i="10"/>
  <c r="Q14" i="10"/>
  <c r="Y13" i="10"/>
  <c r="X13" i="10"/>
  <c r="W13" i="10"/>
  <c r="R13" i="10"/>
  <c r="Q13" i="10"/>
  <c r="Y12" i="10"/>
  <c r="X12" i="10"/>
  <c r="W12" i="10"/>
  <c r="R12" i="10"/>
  <c r="Q12" i="10"/>
  <c r="Y11" i="10"/>
  <c r="X11" i="10"/>
  <c r="W11" i="10"/>
  <c r="R11" i="10"/>
  <c r="Q11" i="10"/>
  <c r="Y10" i="10"/>
  <c r="X10" i="10"/>
  <c r="W10" i="10"/>
  <c r="S10" i="10"/>
  <c r="Q10" i="10"/>
  <c r="Y9" i="10"/>
  <c r="X9" i="10"/>
  <c r="W9" i="10"/>
  <c r="R9" i="10"/>
  <c r="Q9" i="10"/>
  <c r="Y8" i="10"/>
  <c r="X8" i="10"/>
  <c r="W8" i="10"/>
  <c r="S8" i="10"/>
  <c r="R8" i="10"/>
  <c r="Q8" i="10"/>
  <c r="Y7" i="10"/>
  <c r="X7" i="10"/>
  <c r="W7" i="10"/>
  <c r="R7" i="10"/>
  <c r="Q7" i="10"/>
  <c r="Y6" i="10"/>
  <c r="X6" i="10"/>
  <c r="W6" i="10"/>
  <c r="S6" i="10"/>
  <c r="Q6" i="10"/>
  <c r="Y5" i="10"/>
  <c r="X5" i="10"/>
  <c r="W5" i="10"/>
  <c r="R5" i="10"/>
  <c r="Q5" i="10"/>
  <c r="Y4" i="10"/>
  <c r="X4" i="10"/>
  <c r="W4" i="10"/>
  <c r="S4" i="10"/>
  <c r="R4" i="10"/>
  <c r="Q4" i="10"/>
  <c r="Y3" i="10"/>
  <c r="X3" i="10"/>
  <c r="W3" i="10"/>
  <c r="S3" i="10"/>
  <c r="R3" i="10"/>
  <c r="Q3" i="10"/>
  <c r="Y2" i="10"/>
  <c r="X2" i="10"/>
  <c r="W2" i="10"/>
  <c r="R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22" i="1"/>
  <c r="S19" i="1"/>
  <c r="S44" i="1"/>
  <c r="S18" i="1"/>
  <c r="S17" i="1"/>
  <c r="S11" i="1"/>
  <c r="S5" i="1"/>
  <c r="Q2" i="1"/>
  <c r="R2" i="1"/>
  <c r="S2" i="1"/>
  <c r="W2" i="1"/>
  <c r="X2" i="1"/>
  <c r="Y2" i="1"/>
  <c r="Q3" i="1"/>
  <c r="R3" i="1"/>
  <c r="W3" i="1"/>
  <c r="X3" i="1"/>
  <c r="Y3" i="1"/>
  <c r="Q4" i="1"/>
  <c r="R4" i="1"/>
  <c r="S4" i="1"/>
  <c r="W4" i="1"/>
  <c r="X4" i="1"/>
  <c r="Y4" i="1"/>
  <c r="Q5" i="1"/>
  <c r="R5" i="1"/>
  <c r="W5" i="1"/>
  <c r="X5" i="1"/>
  <c r="Y5" i="1"/>
  <c r="Q6" i="1"/>
  <c r="R6" i="1"/>
  <c r="S6" i="1"/>
  <c r="W6" i="1"/>
  <c r="X6" i="1"/>
  <c r="Y6" i="1"/>
  <c r="Q7" i="1"/>
  <c r="R7" i="1"/>
  <c r="S7" i="1"/>
  <c r="W7" i="1"/>
  <c r="X7" i="1"/>
  <c r="Y7" i="1"/>
  <c r="Q8" i="1"/>
  <c r="R8" i="1"/>
  <c r="S8" i="1"/>
  <c r="W8" i="1"/>
  <c r="X8" i="1"/>
  <c r="Y8" i="1"/>
  <c r="Q9" i="1"/>
  <c r="R9" i="1"/>
  <c r="S9" i="1"/>
  <c r="W9" i="1"/>
  <c r="X9" i="1"/>
  <c r="Y9" i="1"/>
  <c r="Q10" i="1"/>
  <c r="R10" i="1"/>
  <c r="W10" i="1"/>
  <c r="X10" i="1"/>
  <c r="Y10" i="1"/>
  <c r="Q11" i="1"/>
  <c r="R11" i="1"/>
  <c r="W11" i="1"/>
  <c r="X11" i="1"/>
  <c r="Y11" i="1"/>
  <c r="Q12" i="1"/>
  <c r="R12" i="1"/>
  <c r="W12" i="1"/>
  <c r="X12" i="1"/>
  <c r="Y12" i="1"/>
  <c r="Q13" i="1"/>
  <c r="R13" i="1"/>
  <c r="W13" i="1"/>
  <c r="X13" i="1"/>
  <c r="Y13" i="1"/>
  <c r="Q14" i="1"/>
  <c r="R14" i="1"/>
  <c r="W14" i="1"/>
  <c r="X14" i="1"/>
  <c r="Y14" i="1"/>
  <c r="Q15" i="1"/>
  <c r="R15" i="1"/>
  <c r="W15" i="1"/>
  <c r="X15" i="1"/>
  <c r="Y15" i="1"/>
  <c r="Q16" i="1"/>
  <c r="R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S20" i="1"/>
  <c r="W20" i="1"/>
  <c r="X20" i="1"/>
  <c r="Y20" i="1"/>
  <c r="Q21" i="1"/>
  <c r="R21" i="1"/>
  <c r="S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S24" i="1"/>
  <c r="W24" i="1"/>
  <c r="X24" i="1"/>
  <c r="Y24" i="1"/>
  <c r="Q25" i="1"/>
  <c r="R25" i="1"/>
  <c r="S25" i="1"/>
  <c r="W25" i="1"/>
  <c r="X25" i="1"/>
  <c r="Y25" i="1"/>
  <c r="Q26" i="1"/>
  <c r="R26" i="1"/>
  <c r="W26" i="1"/>
  <c r="X26" i="1"/>
  <c r="Y26" i="1"/>
  <c r="Q27" i="1"/>
  <c r="R27" i="1"/>
  <c r="S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X47" i="11" l="1"/>
  <c r="Y47" i="11"/>
  <c r="X47" i="9"/>
  <c r="Y47" i="9"/>
  <c r="Y47" i="15"/>
  <c r="X47" i="15"/>
  <c r="Y47" i="8"/>
  <c r="X47" i="8"/>
  <c r="X47" i="6"/>
  <c r="Y47" i="6"/>
  <c r="Y47" i="10"/>
  <c r="X47" i="10"/>
  <c r="X47" i="2"/>
  <c r="Y47" i="2"/>
  <c r="X47" i="5"/>
  <c r="Y47" i="5"/>
  <c r="Y47" i="12"/>
  <c r="X47" i="12"/>
  <c r="Y47" i="4"/>
  <c r="X47" i="4"/>
  <c r="Q49" i="14"/>
  <c r="W47" i="4"/>
  <c r="AA49" i="14"/>
  <c r="B54" i="13" s="1"/>
  <c r="W47" i="11"/>
  <c r="W47" i="9"/>
  <c r="W47" i="15"/>
  <c r="W47" i="8"/>
  <c r="W47" i="6"/>
  <c r="W47" i="10"/>
  <c r="W47" i="2"/>
  <c r="W47" i="5"/>
  <c r="W47" i="12"/>
  <c r="X49" i="11"/>
  <c r="X49" i="9"/>
  <c r="X49" i="15"/>
  <c r="X49" i="6"/>
  <c r="X49" i="10"/>
  <c r="X49" i="2"/>
  <c r="X49" i="5"/>
  <c r="X49" i="12"/>
  <c r="X49" i="4"/>
  <c r="AA47" i="1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3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X47" i="1" l="1"/>
  <c r="Y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3" i="13" l="1"/>
  <c r="X23" i="13"/>
  <c r="Y23" i="13"/>
  <c r="Z23" i="13"/>
  <c r="AA23" i="13"/>
  <c r="Q24" i="13"/>
  <c r="X24" i="13"/>
  <c r="Y24" i="13"/>
  <c r="Z24" i="13"/>
  <c r="AA24" i="13"/>
  <c r="Q25" i="13"/>
  <c r="X25" i="13"/>
  <c r="Y25" i="13"/>
  <c r="Z25" i="13"/>
  <c r="AA25" i="13"/>
  <c r="Q26" i="13"/>
  <c r="X26" i="13"/>
  <c r="Y26" i="13"/>
  <c r="Z26" i="13"/>
  <c r="AA26" i="13"/>
  <c r="Q27" i="13"/>
  <c r="X27" i="13"/>
  <c r="Y27" i="13"/>
  <c r="Z27" i="13"/>
  <c r="AA27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2" i="13"/>
  <c r="X2" i="13"/>
  <c r="Y2" i="13"/>
  <c r="Z2" i="13"/>
  <c r="AA2" i="13"/>
  <c r="Q4" i="13"/>
  <c r="X4" i="13"/>
  <c r="Y4" i="13"/>
  <c r="Z4" i="13"/>
  <c r="AA4" i="13"/>
  <c r="Q5" i="13"/>
  <c r="X5" i="13"/>
  <c r="Y5" i="13"/>
  <c r="Z5" i="13"/>
  <c r="AA5" i="13"/>
  <c r="Q7" i="13"/>
  <c r="X7" i="13"/>
  <c r="Y7" i="13"/>
  <c r="Z7" i="13"/>
  <c r="AA7" i="13"/>
  <c r="Q9" i="13"/>
  <c r="X9" i="13"/>
  <c r="Y9" i="13"/>
  <c r="Z9" i="13"/>
  <c r="AA9" i="13"/>
  <c r="Q11" i="13"/>
  <c r="X11" i="13"/>
  <c r="Y11" i="13"/>
  <c r="Z11" i="13"/>
  <c r="AA11" i="13"/>
  <c r="Q13" i="13"/>
  <c r="X13" i="13"/>
  <c r="Y13" i="13"/>
  <c r="Z13" i="13"/>
  <c r="AA13" i="13"/>
  <c r="Q16" i="13"/>
  <c r="X16" i="13"/>
  <c r="Y16" i="13"/>
  <c r="Z16" i="13"/>
  <c r="AA16" i="13"/>
  <c r="Q18" i="13"/>
  <c r="X18" i="13"/>
  <c r="Y18" i="13"/>
  <c r="Z18" i="13"/>
  <c r="AA18" i="13"/>
  <c r="Q20" i="13"/>
  <c r="X20" i="13"/>
  <c r="Y20" i="13"/>
  <c r="Z20" i="13"/>
  <c r="AA20" i="13"/>
  <c r="Q21" i="13"/>
  <c r="X21" i="13"/>
  <c r="Y21" i="13"/>
  <c r="Z21" i="13"/>
  <c r="AA21" i="13"/>
  <c r="Q22" i="13"/>
  <c r="X22" i="13"/>
  <c r="Y22" i="13"/>
  <c r="Z22" i="13"/>
  <c r="AA22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<sst xmlns="http://schemas.openxmlformats.org/spreadsheetml/2006/main" count="1002" uniqueCount="63">
  <si>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</si>
  <si>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</si>
  <si>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</si>
  <si>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</si>
  <si>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</si>
  <si>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</si>
  <si>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</si>
  <si>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</si>
  <si>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</si>
  <si>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</si>
  <si>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</si>
  <si>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</si>
  <si>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</si>
  <si>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</si>
  <si>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</si>
  <si>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</si>
  <si>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</si>
  <si>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</si>
  <si>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</si>
  <si>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</si>
  <si>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</si>
  <si>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</si>
  <si>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</si>
  <si>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</si>
  <si>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</si>
  <si>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</si>
  <si>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</si>
  <si>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</si>
  <si>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</si>
  <si>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</si>
  <si>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</si>
  <si>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</si>
  <si>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</si>
  <si>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</si>
  <si>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</si>
  <si>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</si>
  <si>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</si>
  <si>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</si>
  <si>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</si>
  <si>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</si>
  <si>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</si>
  <si>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</si>
  <si>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</si>
  <si>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</si>
  <si>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@ FRA</t>
  </si>
  <si>
    <t>-</t>
  </si>
  <si>
    <t>vs INJ</t>
  </si>
  <si>
    <t>@ EUR</t>
  </si>
  <si>
    <t>@ RKS</t>
  </si>
  <si>
    <t>vs AFR</t>
  </si>
  <si>
    <t>@ OLD</t>
  </si>
  <si>
    <t>vs USA</t>
  </si>
  <si>
    <t>@ SPA</t>
  </si>
  <si>
    <t>vs 6TH</t>
  </si>
  <si>
    <t>@ CAN</t>
  </si>
  <si>
    <t>vs DNK</t>
  </si>
  <si>
    <t>@ IMP</t>
  </si>
  <si>
    <t>vs 3PT</t>
  </si>
  <si>
    <t>vs CHI</t>
  </si>
  <si>
    <t>@ OCE</t>
  </si>
  <si>
    <t>vs FRA</t>
  </si>
  <si>
    <t>@ INJ</t>
  </si>
  <si>
    <t>vs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</si>
</sst>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topLeftCell="A33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17</v>
      </c>
      <c r="C2">
        <v>5</v>
      </c>
      <c r="D2">
        <v>9</v>
      </c>
      <c r="E2">
        <v>0</v>
      </c>
      <c r="F2">
        <v>1</v>
      </c>
      <c r="G2">
        <v>3</v>
      </c>
      <c r="H2">
        <v>5</v>
      </c>
      <c r="I2">
        <v>10</v>
      </c>
      <c r="J2">
        <v>1</v>
      </c>
      <c r="K2">
        <v>3</v>
      </c>
      <c r="L2">
        <v>6</v>
      </c>
      <c r="M2">
        <v>10</v>
      </c>
      <c r="N2">
        <v>2</v>
      </c>
      <c r="O2">
        <v>0</v>
      </c>
      <c r="P2">
        <v>9</v>
      </c>
      <c r="Q2" s="2">
        <f t="shared" ref="Q2:Q46" si="0">H2/I2</f>
        <v>0.5</v>
      </c>
      <c r="R2" s="2">
        <f t="shared" ref="R2:R46" si="1">J2/K2</f>
        <v>0.33333333333333331</v>
      </c>
      <c r="S2" s="2">
        <f>L2/M2</f>
        <v>0.6</v>
      </c>
      <c r="T2">
        <v>43</v>
      </c>
      <c r="U2">
        <v>37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18.903790697674413</v>
      </c>
      <c r="X2" s="4">
        <f t="shared" ref="X2:X46" si="3">B2+(C2*1.2)+(D2*1.5)+(E2*3)+(F2*3)-G2</f>
        <v>36.5</v>
      </c>
      <c r="Y2" s="4">
        <f t="shared" ref="Y2:Y46" si="4">B2+0.4*H2-0.7*I2-0.4*(M2-L2)+0.7*N2+0.3*(C2-N2)+F2+D2*0.7+0.7*E2-0.4*O2-G2</f>
        <v>17</v>
      </c>
      <c r="Z2">
        <v>0</v>
      </c>
    </row>
    <row r="3" spans="1:26" x14ac:dyDescent="0.3">
      <c r="A3" s="1" t="s">
        <v>46</v>
      </c>
      <c r="B3">
        <v>26</v>
      </c>
      <c r="C3">
        <v>0</v>
      </c>
      <c r="D3">
        <v>13</v>
      </c>
      <c r="E3">
        <v>0</v>
      </c>
      <c r="F3">
        <v>3</v>
      </c>
      <c r="G3">
        <v>3</v>
      </c>
      <c r="H3">
        <v>9</v>
      </c>
      <c r="I3">
        <v>18</v>
      </c>
      <c r="J3">
        <v>2</v>
      </c>
      <c r="K3">
        <v>8</v>
      </c>
      <c r="L3">
        <v>6</v>
      </c>
      <c r="M3">
        <v>6</v>
      </c>
      <c r="N3">
        <v>0</v>
      </c>
      <c r="O3">
        <v>1</v>
      </c>
      <c r="P3">
        <v>-1</v>
      </c>
      <c r="Q3" s="2">
        <f t="shared" si="0"/>
        <v>0.5</v>
      </c>
      <c r="R3" s="2">
        <f t="shared" si="1"/>
        <v>0.25</v>
      </c>
      <c r="S3" s="2">
        <f>L3/M3</f>
        <v>1</v>
      </c>
      <c r="T3">
        <v>43</v>
      </c>
      <c r="U3">
        <v>57</v>
      </c>
      <c r="V3">
        <v>0</v>
      </c>
      <c r="W3" s="3">
        <f t="shared" si="2"/>
        <v>28.806767441860462</v>
      </c>
      <c r="X3" s="4">
        <f t="shared" si="3"/>
        <v>51.5</v>
      </c>
      <c r="Y3" s="4">
        <f t="shared" si="4"/>
        <v>25.700000000000003</v>
      </c>
      <c r="Z3">
        <v>1</v>
      </c>
    </row>
    <row r="4" spans="1:26" x14ac:dyDescent="0.3">
      <c r="A4" s="1" t="s">
        <v>47</v>
      </c>
      <c r="B4">
        <v>20</v>
      </c>
      <c r="C4">
        <v>5</v>
      </c>
      <c r="D4">
        <v>14</v>
      </c>
      <c r="E4">
        <v>1</v>
      </c>
      <c r="F4">
        <v>5</v>
      </c>
      <c r="G4">
        <v>2</v>
      </c>
      <c r="H4">
        <v>7</v>
      </c>
      <c r="I4">
        <v>14</v>
      </c>
      <c r="J4">
        <v>1</v>
      </c>
      <c r="K4">
        <v>3</v>
      </c>
      <c r="L4">
        <v>5</v>
      </c>
      <c r="M4">
        <v>8</v>
      </c>
      <c r="N4">
        <v>0</v>
      </c>
      <c r="O4">
        <v>1</v>
      </c>
      <c r="P4">
        <v>9</v>
      </c>
      <c r="Q4" s="2">
        <f t="shared" si="0"/>
        <v>0.5</v>
      </c>
      <c r="R4" s="2">
        <f t="shared" si="1"/>
        <v>0.33333333333333331</v>
      </c>
      <c r="S4" s="2">
        <f>L4/M4</f>
        <v>0.625</v>
      </c>
      <c r="T4">
        <v>44</v>
      </c>
      <c r="U4">
        <v>54</v>
      </c>
      <c r="V4">
        <v>2</v>
      </c>
      <c r="W4" s="3">
        <f t="shared" si="2"/>
        <v>29.442477272727277</v>
      </c>
      <c r="X4" s="4">
        <f t="shared" si="3"/>
        <v>63</v>
      </c>
      <c r="Y4" s="4">
        <f t="shared" si="4"/>
        <v>26.400000000000002</v>
      </c>
      <c r="Z4">
        <v>0</v>
      </c>
    </row>
    <row r="5" spans="1:26" x14ac:dyDescent="0.3">
      <c r="A5" s="1" t="s">
        <v>48</v>
      </c>
      <c r="B5">
        <v>23</v>
      </c>
      <c r="C5">
        <v>0</v>
      </c>
      <c r="D5">
        <v>6</v>
      </c>
      <c r="E5">
        <v>0</v>
      </c>
      <c r="F5">
        <v>1</v>
      </c>
      <c r="G5">
        <v>3</v>
      </c>
      <c r="H5">
        <v>9</v>
      </c>
      <c r="I5">
        <v>17</v>
      </c>
      <c r="J5">
        <v>3</v>
      </c>
      <c r="K5">
        <v>4</v>
      </c>
      <c r="L5">
        <v>2</v>
      </c>
      <c r="M5">
        <v>2</v>
      </c>
      <c r="N5">
        <v>0</v>
      </c>
      <c r="O5">
        <v>3</v>
      </c>
      <c r="P5">
        <v>-3</v>
      </c>
      <c r="Q5" s="2">
        <f t="shared" si="0"/>
        <v>0.52941176470588236</v>
      </c>
      <c r="R5" s="2">
        <f t="shared" si="1"/>
        <v>0.75</v>
      </c>
      <c r="S5" s="2">
        <f>L5/M5</f>
        <v>1</v>
      </c>
      <c r="T5">
        <v>47</v>
      </c>
      <c r="U5">
        <v>36</v>
      </c>
      <c r="V5">
        <v>0</v>
      </c>
      <c r="W5" s="3">
        <f t="shared" si="2"/>
        <v>16.114404255319151</v>
      </c>
      <c r="X5" s="4">
        <f t="shared" si="3"/>
        <v>32</v>
      </c>
      <c r="Y5" s="4">
        <f t="shared" si="4"/>
        <v>15.700000000000003</v>
      </c>
      <c r="Z5">
        <v>0</v>
      </c>
    </row>
    <row r="6" spans="1:26" x14ac:dyDescent="0.3">
      <c r="A6" s="1" t="s">
        <v>49</v>
      </c>
      <c r="B6">
        <v>13</v>
      </c>
      <c r="C6">
        <v>3</v>
      </c>
      <c r="D6">
        <v>8</v>
      </c>
      <c r="E6">
        <v>0</v>
      </c>
      <c r="F6">
        <v>2</v>
      </c>
      <c r="G6">
        <v>3</v>
      </c>
      <c r="H6">
        <v>5</v>
      </c>
      <c r="I6">
        <v>11</v>
      </c>
      <c r="J6">
        <v>1</v>
      </c>
      <c r="K6">
        <v>4</v>
      </c>
      <c r="L6">
        <v>2</v>
      </c>
      <c r="M6">
        <v>2</v>
      </c>
      <c r="N6">
        <v>0</v>
      </c>
      <c r="O6">
        <v>1</v>
      </c>
      <c r="P6">
        <v>-22</v>
      </c>
      <c r="Q6" s="2">
        <f t="shared" si="0"/>
        <v>0.45454545454545453</v>
      </c>
      <c r="R6" s="2">
        <f t="shared" si="1"/>
        <v>0.25</v>
      </c>
      <c r="S6" s="2">
        <f t="shared" ref="S6:S46" si="5">L6/M6</f>
        <v>1</v>
      </c>
      <c r="T6">
        <v>39</v>
      </c>
      <c r="U6">
        <v>31</v>
      </c>
      <c r="V6">
        <v>0</v>
      </c>
      <c r="W6" s="3">
        <f t="shared" si="2"/>
        <v>15.136487179487176</v>
      </c>
      <c r="X6" s="4">
        <f t="shared" si="3"/>
        <v>31.6</v>
      </c>
      <c r="Y6" s="4">
        <f t="shared" si="4"/>
        <v>12.4</v>
      </c>
      <c r="Z6">
        <v>0</v>
      </c>
    </row>
    <row r="7" spans="1:26" x14ac:dyDescent="0.3">
      <c r="A7" s="1" t="s">
        <v>50</v>
      </c>
      <c r="B7">
        <v>27</v>
      </c>
      <c r="C7">
        <v>4</v>
      </c>
      <c r="D7">
        <v>8</v>
      </c>
      <c r="E7">
        <v>2</v>
      </c>
      <c r="F7">
        <v>1</v>
      </c>
      <c r="G7">
        <v>3</v>
      </c>
      <c r="H7">
        <v>10</v>
      </c>
      <c r="I7">
        <v>17</v>
      </c>
      <c r="J7">
        <v>4</v>
      </c>
      <c r="K7">
        <v>5</v>
      </c>
      <c r="L7">
        <v>3</v>
      </c>
      <c r="M7">
        <v>4</v>
      </c>
      <c r="N7">
        <v>0</v>
      </c>
      <c r="O7">
        <v>1</v>
      </c>
      <c r="P7">
        <v>-9</v>
      </c>
      <c r="Q7" s="2">
        <f t="shared" si="0"/>
        <v>0.58823529411764708</v>
      </c>
      <c r="R7" s="2">
        <f t="shared" si="1"/>
        <v>0.8</v>
      </c>
      <c r="S7" s="2">
        <f t="shared" si="5"/>
        <v>0.75</v>
      </c>
      <c r="T7">
        <v>42</v>
      </c>
      <c r="U7">
        <v>43</v>
      </c>
      <c r="V7">
        <v>1</v>
      </c>
      <c r="W7" s="3">
        <f t="shared" si="2"/>
        <v>28.61661904761905</v>
      </c>
      <c r="X7" s="4">
        <f t="shared" si="3"/>
        <v>49.8</v>
      </c>
      <c r="Y7" s="4">
        <f t="shared" si="4"/>
        <v>24.5</v>
      </c>
      <c r="Z7">
        <v>0</v>
      </c>
    </row>
    <row r="8" spans="1:26" x14ac:dyDescent="0.3">
      <c r="A8" t="s">
        <v>51</v>
      </c>
      <c r="B8">
        <v>14</v>
      </c>
      <c r="C8">
        <v>2</v>
      </c>
      <c r="D8">
        <v>6</v>
      </c>
      <c r="E8">
        <v>0</v>
      </c>
      <c r="F8">
        <v>1</v>
      </c>
      <c r="G8">
        <v>4</v>
      </c>
      <c r="H8">
        <v>6</v>
      </c>
      <c r="I8">
        <v>14</v>
      </c>
      <c r="J8">
        <v>1</v>
      </c>
      <c r="K8">
        <v>3</v>
      </c>
      <c r="L8">
        <v>1</v>
      </c>
      <c r="M8">
        <v>1</v>
      </c>
      <c r="N8">
        <v>0</v>
      </c>
      <c r="O8">
        <v>2</v>
      </c>
      <c r="P8">
        <v>2</v>
      </c>
      <c r="Q8" s="2">
        <f t="shared" si="0"/>
        <v>0.42857142857142855</v>
      </c>
      <c r="R8" s="2">
        <f t="shared" si="1"/>
        <v>0.33333333333333331</v>
      </c>
      <c r="S8" s="2">
        <f t="shared" si="5"/>
        <v>1</v>
      </c>
      <c r="T8">
        <v>41</v>
      </c>
      <c r="U8">
        <v>27</v>
      </c>
      <c r="V8">
        <v>0</v>
      </c>
      <c r="W8" s="3">
        <f t="shared" si="2"/>
        <v>8.3409512195121991</v>
      </c>
      <c r="X8" s="4">
        <f t="shared" si="3"/>
        <v>24.4</v>
      </c>
      <c r="Y8" s="4">
        <f t="shared" si="4"/>
        <v>7.5999999999999979</v>
      </c>
      <c r="Z8">
        <v>0</v>
      </c>
    </row>
    <row r="9" spans="1:26" x14ac:dyDescent="0.3">
      <c r="A9" s="1" t="s">
        <v>52</v>
      </c>
      <c r="B9">
        <v>10</v>
      </c>
      <c r="C9">
        <v>3</v>
      </c>
      <c r="D9">
        <v>9</v>
      </c>
      <c r="E9">
        <v>0</v>
      </c>
      <c r="F9">
        <v>1</v>
      </c>
      <c r="G9">
        <v>3</v>
      </c>
      <c r="H9">
        <v>4</v>
      </c>
      <c r="I9">
        <v>11</v>
      </c>
      <c r="J9">
        <v>2</v>
      </c>
      <c r="K9">
        <v>3</v>
      </c>
      <c r="L9">
        <v>0</v>
      </c>
      <c r="M9">
        <v>0</v>
      </c>
      <c r="N9">
        <v>0</v>
      </c>
      <c r="O9">
        <v>1</v>
      </c>
      <c r="P9">
        <v>5</v>
      </c>
      <c r="Q9" s="2">
        <f t="shared" si="0"/>
        <v>0.36363636363636365</v>
      </c>
      <c r="R9" s="2">
        <f t="shared" si="1"/>
        <v>0.66666666666666663</v>
      </c>
      <c r="S9" s="6" t="s">
        <v>45</v>
      </c>
      <c r="T9">
        <v>41</v>
      </c>
      <c r="U9">
        <v>29</v>
      </c>
      <c r="V9">
        <v>0</v>
      </c>
      <c r="W9" s="3">
        <f t="shared" si="2"/>
        <v>9.8553658536585349</v>
      </c>
      <c r="X9" s="4">
        <f t="shared" si="3"/>
        <v>27.1</v>
      </c>
      <c r="Y9" s="4">
        <f t="shared" si="4"/>
        <v>8.7000000000000011</v>
      </c>
      <c r="Z9">
        <v>0</v>
      </c>
    </row>
    <row r="10" spans="1:26" x14ac:dyDescent="0.3">
      <c r="A10" s="1" t="s">
        <v>53</v>
      </c>
      <c r="B10">
        <v>4</v>
      </c>
      <c r="C10">
        <v>2</v>
      </c>
      <c r="D10">
        <v>8</v>
      </c>
      <c r="E10">
        <v>1</v>
      </c>
      <c r="F10">
        <v>0</v>
      </c>
      <c r="G10">
        <v>0</v>
      </c>
      <c r="H10">
        <v>2</v>
      </c>
      <c r="I10">
        <v>4</v>
      </c>
      <c r="J10">
        <v>0</v>
      </c>
      <c r="K10">
        <v>1</v>
      </c>
      <c r="L10">
        <v>0</v>
      </c>
      <c r="M10">
        <v>0</v>
      </c>
      <c r="N10">
        <v>0</v>
      </c>
      <c r="O10">
        <v>3</v>
      </c>
      <c r="P10">
        <v>18</v>
      </c>
      <c r="Q10" s="2">
        <f t="shared" si="0"/>
        <v>0.5</v>
      </c>
      <c r="R10" s="2">
        <f t="shared" si="1"/>
        <v>0</v>
      </c>
      <c r="S10" s="6" t="s">
        <v>45</v>
      </c>
      <c r="T10">
        <v>24</v>
      </c>
      <c r="U10">
        <v>23</v>
      </c>
      <c r="V10">
        <v>0</v>
      </c>
      <c r="W10" s="3">
        <f t="shared" si="2"/>
        <v>16.164083333333334</v>
      </c>
      <c r="X10" s="4">
        <f t="shared" si="3"/>
        <v>21.4</v>
      </c>
      <c r="Y10" s="4">
        <f t="shared" si="4"/>
        <v>7.6999999999999984</v>
      </c>
      <c r="Z10">
        <v>0</v>
      </c>
    </row>
    <row r="11" spans="1:26" x14ac:dyDescent="0.3">
      <c r="A11" s="1" t="s">
        <v>54</v>
      </c>
      <c r="B11">
        <v>11</v>
      </c>
      <c r="C11">
        <v>4</v>
      </c>
      <c r="D11">
        <v>2</v>
      </c>
      <c r="E11">
        <v>0</v>
      </c>
      <c r="F11">
        <v>1</v>
      </c>
      <c r="G11">
        <v>2</v>
      </c>
      <c r="H11">
        <v>5</v>
      </c>
      <c r="I11">
        <v>9</v>
      </c>
      <c r="J11">
        <v>0</v>
      </c>
      <c r="K11">
        <v>3</v>
      </c>
      <c r="L11">
        <v>1</v>
      </c>
      <c r="M11">
        <v>2</v>
      </c>
      <c r="N11">
        <v>0</v>
      </c>
      <c r="O11">
        <v>1</v>
      </c>
      <c r="P11">
        <v>-1</v>
      </c>
      <c r="Q11" s="2">
        <f t="shared" si="0"/>
        <v>0.55555555555555558</v>
      </c>
      <c r="R11" s="2">
        <f t="shared" si="1"/>
        <v>0</v>
      </c>
      <c r="S11" s="2">
        <f t="shared" si="5"/>
        <v>0.5</v>
      </c>
      <c r="T11">
        <v>36</v>
      </c>
      <c r="U11">
        <v>15</v>
      </c>
      <c r="V11">
        <v>1</v>
      </c>
      <c r="W11" s="3">
        <f t="shared" si="2"/>
        <v>9.9070833333333326</v>
      </c>
      <c r="X11" s="4">
        <f t="shared" si="3"/>
        <v>19.8</v>
      </c>
      <c r="Y11" s="4">
        <f t="shared" si="4"/>
        <v>7.5</v>
      </c>
      <c r="Z11">
        <v>0</v>
      </c>
    </row>
    <row r="12" spans="1:26" x14ac:dyDescent="0.3">
      <c r="A12" s="1" t="s">
        <v>55</v>
      </c>
      <c r="B12">
        <v>4</v>
      </c>
      <c r="C12">
        <v>5</v>
      </c>
      <c r="D12">
        <v>8</v>
      </c>
      <c r="E12">
        <v>0</v>
      </c>
      <c r="F12">
        <v>1</v>
      </c>
      <c r="G12">
        <v>2</v>
      </c>
      <c r="H12">
        <v>2</v>
      </c>
      <c r="I12">
        <v>7</v>
      </c>
      <c r="J12">
        <v>0</v>
      </c>
      <c r="K12">
        <v>3</v>
      </c>
      <c r="L12">
        <v>0</v>
      </c>
      <c r="M12">
        <v>0</v>
      </c>
      <c r="N12">
        <v>0</v>
      </c>
      <c r="O12">
        <v>1</v>
      </c>
      <c r="P12">
        <v>15</v>
      </c>
      <c r="Q12" s="2">
        <f t="shared" si="0"/>
        <v>0.2857142857142857</v>
      </c>
      <c r="R12" s="2">
        <f t="shared" si="1"/>
        <v>0</v>
      </c>
      <c r="S12" s="6" t="s">
        <v>45</v>
      </c>
      <c r="T12">
        <v>31</v>
      </c>
      <c r="U12">
        <v>23</v>
      </c>
      <c r="V12">
        <v>0</v>
      </c>
      <c r="W12" s="3">
        <f t="shared" si="2"/>
        <v>8.2500000000000018</v>
      </c>
      <c r="X12" s="4">
        <f t="shared" si="3"/>
        <v>23</v>
      </c>
      <c r="Y12" s="4">
        <f t="shared" si="4"/>
        <v>5.6</v>
      </c>
      <c r="Z12">
        <v>0</v>
      </c>
    </row>
    <row r="13" spans="1:26" x14ac:dyDescent="0.3">
      <c r="A13" s="1" t="s">
        <v>56</v>
      </c>
      <c r="B13">
        <v>24</v>
      </c>
      <c r="C13">
        <v>4</v>
      </c>
      <c r="D13">
        <v>6</v>
      </c>
      <c r="E13">
        <v>0</v>
      </c>
      <c r="F13">
        <v>1</v>
      </c>
      <c r="G13">
        <v>4</v>
      </c>
      <c r="H13">
        <v>7</v>
      </c>
      <c r="I13">
        <v>9</v>
      </c>
      <c r="J13">
        <v>2</v>
      </c>
      <c r="K13">
        <v>3</v>
      </c>
      <c r="L13">
        <v>8</v>
      </c>
      <c r="M13">
        <v>10</v>
      </c>
      <c r="N13">
        <v>0</v>
      </c>
      <c r="O13">
        <v>0</v>
      </c>
      <c r="P13">
        <v>7</v>
      </c>
      <c r="Q13" s="2">
        <f t="shared" si="0"/>
        <v>0.77777777777777779</v>
      </c>
      <c r="R13" s="2">
        <f t="shared" si="1"/>
        <v>0.66666666666666663</v>
      </c>
      <c r="S13" s="2">
        <f t="shared" si="5"/>
        <v>0.8</v>
      </c>
      <c r="T13">
        <v>33</v>
      </c>
      <c r="U13">
        <v>39</v>
      </c>
      <c r="V13">
        <v>1</v>
      </c>
      <c r="W13" s="3">
        <f t="shared" si="2"/>
        <v>32.31154545454546</v>
      </c>
      <c r="X13" s="4">
        <f t="shared" si="3"/>
        <v>36.799999999999997</v>
      </c>
      <c r="Y13" s="4">
        <f t="shared" si="4"/>
        <v>22.099999999999998</v>
      </c>
      <c r="Z13">
        <v>0</v>
      </c>
    </row>
    <row r="14" spans="1:26" x14ac:dyDescent="0.3">
      <c r="A14" s="1" t="s">
        <v>57</v>
      </c>
      <c r="B14">
        <v>17</v>
      </c>
      <c r="C14">
        <v>2</v>
      </c>
      <c r="D14">
        <v>4</v>
      </c>
      <c r="E14">
        <v>1</v>
      </c>
      <c r="F14">
        <v>2</v>
      </c>
      <c r="G14">
        <v>5</v>
      </c>
      <c r="H14">
        <v>6</v>
      </c>
      <c r="I14">
        <v>14</v>
      </c>
      <c r="J14">
        <v>1</v>
      </c>
      <c r="K14">
        <v>2</v>
      </c>
      <c r="L14">
        <v>4</v>
      </c>
      <c r="M14">
        <v>6</v>
      </c>
      <c r="N14">
        <v>0</v>
      </c>
      <c r="O14">
        <v>1</v>
      </c>
      <c r="P14">
        <v>-23</v>
      </c>
      <c r="Q14" s="2">
        <f t="shared" si="0"/>
        <v>0.42857142857142855</v>
      </c>
      <c r="R14" s="2">
        <f t="shared" si="1"/>
        <v>0.5</v>
      </c>
      <c r="S14" s="2">
        <f t="shared" si="5"/>
        <v>0.66666666666666663</v>
      </c>
      <c r="T14">
        <v>33</v>
      </c>
      <c r="U14">
        <v>27</v>
      </c>
      <c r="V14">
        <v>0</v>
      </c>
      <c r="W14" s="3">
        <f t="shared" si="2"/>
        <v>13.010363636363635</v>
      </c>
      <c r="X14" s="4">
        <f t="shared" si="3"/>
        <v>29.4</v>
      </c>
      <c r="Y14" s="4">
        <f t="shared" si="4"/>
        <v>9.4999999999999982</v>
      </c>
      <c r="Z14">
        <v>0</v>
      </c>
    </row>
    <row r="15" spans="1:26" x14ac:dyDescent="0.3">
      <c r="A15" t="s">
        <v>58</v>
      </c>
      <c r="B15">
        <v>25</v>
      </c>
      <c r="C15">
        <v>5</v>
      </c>
      <c r="D15">
        <v>4</v>
      </c>
      <c r="E15">
        <v>0</v>
      </c>
      <c r="F15">
        <v>3</v>
      </c>
      <c r="G15">
        <v>2</v>
      </c>
      <c r="H15">
        <v>7</v>
      </c>
      <c r="I15">
        <v>12</v>
      </c>
      <c r="J15">
        <v>1</v>
      </c>
      <c r="K15">
        <v>1</v>
      </c>
      <c r="L15">
        <v>10</v>
      </c>
      <c r="M15">
        <v>10</v>
      </c>
      <c r="N15">
        <v>0</v>
      </c>
      <c r="O15">
        <v>0</v>
      </c>
      <c r="P15">
        <v>-2</v>
      </c>
      <c r="Q15" s="2">
        <f t="shared" si="0"/>
        <v>0.58333333333333337</v>
      </c>
      <c r="R15" s="2">
        <f t="shared" si="1"/>
        <v>1</v>
      </c>
      <c r="S15" s="2">
        <f t="shared" si="5"/>
        <v>1</v>
      </c>
      <c r="T15">
        <v>37</v>
      </c>
      <c r="U15">
        <v>33</v>
      </c>
      <c r="V15">
        <v>0</v>
      </c>
      <c r="W15" s="3">
        <f t="shared" si="2"/>
        <v>32.209918918918923</v>
      </c>
      <c r="X15" s="4">
        <f t="shared" si="3"/>
        <v>44</v>
      </c>
      <c r="Y15" s="4">
        <f t="shared" si="4"/>
        <v>24.700000000000003</v>
      </c>
      <c r="Z15">
        <v>1</v>
      </c>
    </row>
    <row r="16" spans="1:26" x14ac:dyDescent="0.3">
      <c r="A16" s="1" t="s">
        <v>59</v>
      </c>
      <c r="B16">
        <v>15</v>
      </c>
      <c r="C16">
        <v>3</v>
      </c>
      <c r="D16">
        <v>7</v>
      </c>
      <c r="E16">
        <v>0</v>
      </c>
      <c r="F16">
        <v>2</v>
      </c>
      <c r="G16">
        <v>2</v>
      </c>
      <c r="H16">
        <v>7</v>
      </c>
      <c r="I16">
        <v>7</v>
      </c>
      <c r="J16">
        <v>1</v>
      </c>
      <c r="K16">
        <v>1</v>
      </c>
      <c r="L16">
        <v>0</v>
      </c>
      <c r="M16">
        <v>0</v>
      </c>
      <c r="N16">
        <v>1</v>
      </c>
      <c r="O16">
        <v>2</v>
      </c>
      <c r="P16">
        <v>11</v>
      </c>
      <c r="Q16" s="2">
        <f t="shared" si="0"/>
        <v>1</v>
      </c>
      <c r="R16" s="2">
        <f t="shared" si="1"/>
        <v>1</v>
      </c>
      <c r="S16" s="6" t="s">
        <v>45</v>
      </c>
      <c r="T16">
        <v>34</v>
      </c>
      <c r="U16">
        <v>31</v>
      </c>
      <c r="V16">
        <v>1</v>
      </c>
      <c r="W16" s="3">
        <f t="shared" si="2"/>
        <v>27.356529411764704</v>
      </c>
      <c r="X16" s="4">
        <f t="shared" si="3"/>
        <v>33.1</v>
      </c>
      <c r="Y16" s="4">
        <f t="shared" si="4"/>
        <v>18.3</v>
      </c>
      <c r="Z16">
        <v>0</v>
      </c>
    </row>
    <row r="17" spans="1:26" x14ac:dyDescent="0.3">
      <c r="A17" s="1" t="s">
        <v>60</v>
      </c>
      <c r="B17">
        <v>20</v>
      </c>
      <c r="C17">
        <v>1</v>
      </c>
      <c r="D17">
        <v>10</v>
      </c>
      <c r="E17">
        <v>0</v>
      </c>
      <c r="F17">
        <v>1</v>
      </c>
      <c r="G17">
        <v>3</v>
      </c>
      <c r="H17">
        <v>8</v>
      </c>
      <c r="I17">
        <v>13</v>
      </c>
      <c r="J17">
        <v>1</v>
      </c>
      <c r="K17">
        <v>3</v>
      </c>
      <c r="L17">
        <v>3</v>
      </c>
      <c r="M17">
        <v>4</v>
      </c>
      <c r="N17">
        <v>0</v>
      </c>
      <c r="O17">
        <v>0</v>
      </c>
      <c r="P17">
        <v>7</v>
      </c>
      <c r="Q17" s="2">
        <f t="shared" si="0"/>
        <v>0.61538461538461542</v>
      </c>
      <c r="R17" s="2">
        <f t="shared" si="1"/>
        <v>0.33333333333333331</v>
      </c>
      <c r="S17" s="2">
        <f t="shared" si="5"/>
        <v>0.75</v>
      </c>
      <c r="T17">
        <v>32</v>
      </c>
      <c r="U17">
        <v>41</v>
      </c>
      <c r="V17">
        <v>1</v>
      </c>
      <c r="W17" s="3">
        <f t="shared" si="2"/>
        <v>28.662937500000005</v>
      </c>
      <c r="X17" s="4">
        <f t="shared" si="3"/>
        <v>36.200000000000003</v>
      </c>
      <c r="Y17" s="4">
        <f t="shared" si="4"/>
        <v>19</v>
      </c>
      <c r="Z17">
        <v>1</v>
      </c>
    </row>
    <row r="18" spans="1:26" x14ac:dyDescent="0.3">
      <c r="A18" s="1" t="s">
        <v>61</v>
      </c>
      <c r="B18">
        <v>14</v>
      </c>
      <c r="C18">
        <v>3</v>
      </c>
      <c r="D18">
        <v>4</v>
      </c>
      <c r="E18">
        <v>0</v>
      </c>
      <c r="F18">
        <v>3</v>
      </c>
      <c r="G18">
        <v>0</v>
      </c>
      <c r="H18">
        <v>5</v>
      </c>
      <c r="I18">
        <v>6</v>
      </c>
      <c r="J18">
        <v>0</v>
      </c>
      <c r="K18">
        <v>0</v>
      </c>
      <c r="L18">
        <v>4</v>
      </c>
      <c r="M18">
        <v>4</v>
      </c>
      <c r="N18">
        <v>0</v>
      </c>
      <c r="O18">
        <v>2</v>
      </c>
      <c r="P18">
        <v>-3</v>
      </c>
      <c r="Q18" s="2">
        <f t="shared" si="0"/>
        <v>0.83333333333333337</v>
      </c>
      <c r="R18" s="6" t="s">
        <v>45</v>
      </c>
      <c r="S18" s="2">
        <f t="shared" si="5"/>
        <v>1</v>
      </c>
      <c r="T18">
        <v>35</v>
      </c>
      <c r="U18">
        <v>23</v>
      </c>
      <c r="V18">
        <v>0</v>
      </c>
      <c r="W18" s="3">
        <f t="shared" si="2"/>
        <v>25.368914285714286</v>
      </c>
      <c r="X18" s="4">
        <f t="shared" si="3"/>
        <v>32.6</v>
      </c>
      <c r="Y18" s="4">
        <f t="shared" si="4"/>
        <v>17.7</v>
      </c>
      <c r="Z18">
        <v>0</v>
      </c>
    </row>
    <row r="19" spans="1:26" x14ac:dyDescent="0.3">
      <c r="A19" s="1" t="s">
        <v>62</v>
      </c>
      <c r="B19">
        <v>8</v>
      </c>
      <c r="C19">
        <v>2</v>
      </c>
      <c r="D19">
        <v>6</v>
      </c>
      <c r="E19">
        <v>0</v>
      </c>
      <c r="F19">
        <v>2</v>
      </c>
      <c r="G19">
        <v>2</v>
      </c>
      <c r="H19">
        <v>3</v>
      </c>
      <c r="I19">
        <v>9</v>
      </c>
      <c r="J19">
        <v>2</v>
      </c>
      <c r="K19">
        <v>2</v>
      </c>
      <c r="L19">
        <v>0</v>
      </c>
      <c r="M19">
        <v>0</v>
      </c>
      <c r="N19">
        <v>0</v>
      </c>
      <c r="O19">
        <v>1</v>
      </c>
      <c r="P19">
        <v>-6</v>
      </c>
      <c r="Q19" s="2">
        <f t="shared" si="0"/>
        <v>0.33333333333333331</v>
      </c>
      <c r="R19" s="2">
        <f t="shared" si="1"/>
        <v>1</v>
      </c>
      <c r="S19" s="6" t="s">
        <v>45</v>
      </c>
      <c r="T19">
        <v>29</v>
      </c>
      <c r="U19">
        <v>20</v>
      </c>
      <c r="V19">
        <v>0</v>
      </c>
      <c r="W19" s="3">
        <f t="shared" si="2"/>
        <v>11.945034482758622</v>
      </c>
      <c r="X19" s="4">
        <f t="shared" si="3"/>
        <v>23.4</v>
      </c>
      <c r="Y19" s="4">
        <f t="shared" si="4"/>
        <v>7.2999999999999989</v>
      </c>
      <c r="Z19">
        <v>0</v>
      </c>
    </row>
    <row r="20" spans="1:26" x14ac:dyDescent="0.3"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/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/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/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16.222222222222221</v>
      </c>
      <c r="C47" s="4">
        <f t="shared" ref="C47:P47" si="6">AVERAGE(C2:C46)</f>
        <v>2.9444444444444446</v>
      </c>
      <c r="D47" s="4">
        <f t="shared" si="6"/>
        <v>7.333333333333333</v>
      </c>
      <c r="E47" s="4">
        <f t="shared" si="6"/>
        <v>0.27777777777777779</v>
      </c>
      <c r="F47" s="4">
        <f t="shared" si="6"/>
        <v>1.7222222222222223</v>
      </c>
      <c r="G47" s="4">
        <f t="shared" si="6"/>
        <v>2.5555555555555554</v>
      </c>
      <c r="H47" s="4">
        <f t="shared" si="6"/>
        <v>5.9444444444444446</v>
      </c>
      <c r="I47" s="4">
        <f t="shared" si="6"/>
        <v>11.222222222222221</v>
      </c>
      <c r="J47" s="4">
        <f t="shared" si="6"/>
        <v>1.2777777777777777</v>
      </c>
      <c r="K47" s="4">
        <f t="shared" si="6"/>
        <v>2.8888888888888888</v>
      </c>
      <c r="L47" s="4">
        <f t="shared" si="6"/>
        <v>3.0555555555555554</v>
      </c>
      <c r="M47" s="4">
        <f t="shared" si="6"/>
        <v>3.8333333333333335</v>
      </c>
      <c r="N47" s="4">
        <f t="shared" si="6"/>
        <v>0.16666666666666666</v>
      </c>
      <c r="O47" s="4">
        <f t="shared" si="6"/>
        <v>1.1666666666666667</v>
      </c>
      <c r="P47" s="4">
        <f t="shared" si="6"/>
        <v>0.72222222222222221</v>
      </c>
      <c r="Q47" s="2">
        <f>SUM(H2:H46)/SUM(I2:I46)</f>
        <v>0.52970297029702973</v>
      </c>
      <c r="R47" s="2">
        <f>SUM(J2:J46)/SUM(K2:K46)</f>
        <v>0.44230769230769229</v>
      </c>
      <c r="S47" s="2">
        <f>SUM(L2:L46)/SUM(M2:M46)</f>
        <v>0.79710144927536231</v>
      </c>
      <c r="T47" s="4">
        <f t="shared" ref="T47:V47" si="7">AVERAGE(T2:T46)</f>
        <v>36.888888888888886</v>
      </c>
      <c r="U47" s="4">
        <f t="shared" si="7"/>
        <v>32.722222222222221</v>
      </c>
      <c r="V47" s="4">
        <f t="shared" si="7"/>
        <v>0.44444444444444442</v>
      </c>
      <c r="W47" s="3">
        <f>((H49*85.91) +(F49*53.897)+(J49*51.757)+(L49*46.845)+(E49*39.19)+(N49*39.19)+(D49*34.677)+((C49-N49)*14.707)-(O49*17.174)-((M49-L49)*20.091)-((I49-H49)*39.19)-(G49*53.897))/T49</f>
        <v>20.198881024096387</v>
      </c>
      <c r="X47" s="4">
        <f t="shared" ref="X47" si="8">B47+(C47*1.2)+(D47*1.5)+(E47*3)+(F47*3)-G47</f>
        <v>34.199999999999996</v>
      </c>
      <c r="Y47" s="4">
        <f t="shared" ref="Y47" si="9">B47+0.4*H47-0.7*I47-0.4*(M47-L47)+0.7*N47+0.3*(C47-N47)+F47+D47*0.7+0.7*E47-0.4*O47-G47</f>
        <v>15.41111111111111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292</v>
      </c>
      <c r="C49">
        <f t="shared" ref="C49:P49" si="10">SUM(C2:C46)</f>
        <v>53</v>
      </c>
      <c r="D49">
        <f t="shared" si="10"/>
        <v>132</v>
      </c>
      <c r="E49">
        <f t="shared" si="10"/>
        <v>5</v>
      </c>
      <c r="F49">
        <f t="shared" si="10"/>
        <v>31</v>
      </c>
      <c r="G49">
        <f t="shared" si="10"/>
        <v>46</v>
      </c>
      <c r="H49">
        <f t="shared" si="10"/>
        <v>107</v>
      </c>
      <c r="I49">
        <f t="shared" si="10"/>
        <v>202</v>
      </c>
      <c r="J49">
        <f t="shared" si="10"/>
        <v>23</v>
      </c>
      <c r="K49">
        <f t="shared" si="10"/>
        <v>52</v>
      </c>
      <c r="L49">
        <f t="shared" si="10"/>
        <v>55</v>
      </c>
      <c r="M49">
        <f t="shared" si="10"/>
        <v>69</v>
      </c>
      <c r="N49">
        <f t="shared" si="10"/>
        <v>3</v>
      </c>
      <c r="O49">
        <f t="shared" si="10"/>
        <v>21</v>
      </c>
      <c r="P49">
        <f t="shared" si="10"/>
        <v>13</v>
      </c>
      <c r="T49">
        <f>SUM(T2:T46)</f>
        <v>664</v>
      </c>
      <c r="U49">
        <f>SUM(U2:U46)</f>
        <v>589</v>
      </c>
      <c r="V49">
        <f>SUM(V2:V46)</f>
        <v>8</v>
      </c>
      <c r="X49" s="4">
        <f>SUM(X2:X46)</f>
        <v>615.6</v>
      </c>
      <c r="Z49">
        <f>SUM(Z2:Z46)</f>
        <v>3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'Jrue Holiday'!A2</f>
        <v>@ FRA</v>
      </c>
      <c r="B2">
        <v>4</v>
      </c>
      <c r="C2">
        <v>2</v>
      </c>
      <c r="D2">
        <v>1</v>
      </c>
      <c r="E2">
        <v>0</v>
      </c>
      <c r="F2">
        <v>1</v>
      </c>
      <c r="G2">
        <v>0</v>
      </c>
      <c r="H2">
        <v>2</v>
      </c>
      <c r="I2">
        <v>3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-2</v>
      </c>
      <c r="Q2" s="2">
        <f t="shared" ref="Q2:Q46" si="0">H2/I2</f>
        <v>0.66666666666666663</v>
      </c>
      <c r="R2" s="2">
        <f t="shared" ref="R2:R46" si="1">J2/K2</f>
        <v>0</v>
      </c>
      <c r="S2" s="6" t="s">
        <v>45</v>
      </c>
      <c r="T2">
        <v>8</v>
      </c>
      <c r="U2">
        <v>6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29.180500000000002</v>
      </c>
      <c r="X2" s="4">
        <f t="shared" ref="X2:X46" si="3">B2+(C2*1.2)+(D2*1.5)+(E2*3)+(F2*3)-G2</f>
        <v>10.9</v>
      </c>
      <c r="Y2" s="4">
        <f t="shared" ref="Y2:Y46" si="4">B2+0.4*H2-0.7*I2-0.4*(M2-L2)+0.7*N2+0.3*(C2-N2)+F2+D2*0.7+0.7*E2-0.4*O2-G2</f>
        <v>4.6000000000000005</v>
      </c>
      <c r="Z2">
        <v>0</v>
      </c>
    </row>
    <row r="3" spans="1:26" x14ac:dyDescent="0.3">
      <c r="A3" s="1" t="str">
        <f>'Jrue Holiday'!A3</f>
        <v>vs INJ</v>
      </c>
      <c r="B3">
        <v>0</v>
      </c>
      <c r="C3">
        <v>2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-5</v>
      </c>
      <c r="Q3" s="2">
        <f t="shared" si="0"/>
        <v>0</v>
      </c>
      <c r="R3" s="6" t="s">
        <v>45</v>
      </c>
      <c r="S3" s="6" t="s">
        <v>45</v>
      </c>
      <c r="T3">
        <v>7</v>
      </c>
      <c r="U3">
        <v>2</v>
      </c>
      <c r="V3">
        <v>0</v>
      </c>
      <c r="W3" s="3">
        <f t="shared" si="2"/>
        <v>6.7024285714285714</v>
      </c>
      <c r="X3" s="4">
        <f t="shared" si="3"/>
        <v>6.9</v>
      </c>
      <c r="Y3" s="4">
        <f t="shared" si="4"/>
        <v>0.8999999999999998</v>
      </c>
      <c r="Z3">
        <v>0</v>
      </c>
    </row>
    <row r="4" spans="1:26" x14ac:dyDescent="0.3">
      <c r="A4" s="1" t="str">
        <f>'Jrue Holiday'!A4</f>
        <v>@ EUR</v>
      </c>
      <c r="B4">
        <v>10</v>
      </c>
      <c r="C4">
        <v>0</v>
      </c>
      <c r="D4">
        <v>0</v>
      </c>
      <c r="E4">
        <v>0</v>
      </c>
      <c r="F4">
        <v>1</v>
      </c>
      <c r="G4">
        <v>1</v>
      </c>
      <c r="H4">
        <v>3</v>
      </c>
      <c r="I4">
        <v>5</v>
      </c>
      <c r="J4">
        <v>2</v>
      </c>
      <c r="K4">
        <v>3</v>
      </c>
      <c r="L4">
        <v>2</v>
      </c>
      <c r="M4">
        <v>2</v>
      </c>
      <c r="N4">
        <v>0</v>
      </c>
      <c r="O4">
        <v>0</v>
      </c>
      <c r="P4">
        <v>0</v>
      </c>
      <c r="Q4" s="2">
        <f t="shared" si="0"/>
        <v>0.6</v>
      </c>
      <c r="R4" s="2">
        <f t="shared" si="1"/>
        <v>0.66666666666666663</v>
      </c>
      <c r="S4" s="2">
        <f>L4/M4</f>
        <v>1</v>
      </c>
      <c r="T4">
        <v>11</v>
      </c>
      <c r="U4">
        <v>10</v>
      </c>
      <c r="V4">
        <v>0</v>
      </c>
      <c r="W4" s="3">
        <f t="shared" si="2"/>
        <v>34.232181818181822</v>
      </c>
      <c r="X4" s="4">
        <f t="shared" si="3"/>
        <v>12</v>
      </c>
      <c r="Y4" s="4">
        <f t="shared" si="4"/>
        <v>7.6999999999999993</v>
      </c>
      <c r="Z4">
        <v>0</v>
      </c>
    </row>
    <row r="5" spans="1:26" x14ac:dyDescent="0.3">
      <c r="A5" s="1" t="str">
        <f>'Jrue Holiday'!A5</f>
        <v>@ RKS</v>
      </c>
      <c r="B5">
        <v>4</v>
      </c>
      <c r="C5">
        <v>2</v>
      </c>
      <c r="D5">
        <v>0</v>
      </c>
      <c r="E5">
        <v>1</v>
      </c>
      <c r="F5">
        <v>0</v>
      </c>
      <c r="G5">
        <v>0</v>
      </c>
      <c r="H5">
        <v>1</v>
      </c>
      <c r="I5">
        <v>2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12</v>
      </c>
      <c r="Q5" s="2">
        <f t="shared" si="0"/>
        <v>0.5</v>
      </c>
      <c r="R5" s="2">
        <f t="shared" si="1"/>
        <v>0</v>
      </c>
      <c r="S5" s="6" t="s">
        <v>45</v>
      </c>
      <c r="T5">
        <v>8</v>
      </c>
      <c r="U5">
        <v>4</v>
      </c>
      <c r="V5">
        <v>0</v>
      </c>
      <c r="W5" s="3">
        <f t="shared" si="2"/>
        <v>14.415500000000002</v>
      </c>
      <c r="X5" s="4">
        <f t="shared" si="3"/>
        <v>9.4</v>
      </c>
      <c r="Y5" s="4">
        <f t="shared" si="4"/>
        <v>4.3000000000000007</v>
      </c>
      <c r="Z5">
        <v>0</v>
      </c>
    </row>
    <row r="6" spans="1:26" x14ac:dyDescent="0.3">
      <c r="A6" s="1" t="str">
        <f>'Jrue Holiday'!A6</f>
        <v>vs AFR</v>
      </c>
      <c r="B6">
        <v>3</v>
      </c>
      <c r="C6">
        <v>2</v>
      </c>
      <c r="D6">
        <v>0</v>
      </c>
      <c r="E6">
        <v>0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 s="2">
        <f t="shared" si="0"/>
        <v>1</v>
      </c>
      <c r="R6" s="2">
        <f t="shared" si="1"/>
        <v>1</v>
      </c>
      <c r="S6" s="6" t="s">
        <v>45</v>
      </c>
      <c r="T6">
        <v>6</v>
      </c>
      <c r="U6">
        <v>3</v>
      </c>
      <c r="V6">
        <v>0</v>
      </c>
      <c r="W6" s="3">
        <f t="shared" si="2"/>
        <v>36.829666666666668</v>
      </c>
      <c r="X6" s="4">
        <f t="shared" si="3"/>
        <v>8.4</v>
      </c>
      <c r="Y6" s="4">
        <f t="shared" si="4"/>
        <v>4.3000000000000007</v>
      </c>
      <c r="Z6">
        <v>0</v>
      </c>
    </row>
    <row r="7" spans="1:26" x14ac:dyDescent="0.3">
      <c r="A7" s="1" t="str">
        <f>'Jrue Holiday'!A7</f>
        <v>@ OLD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-3</v>
      </c>
      <c r="Q7" s="6" t="s">
        <v>45</v>
      </c>
      <c r="R7" s="6" t="s">
        <v>45</v>
      </c>
      <c r="S7" s="6" t="s">
        <v>45</v>
      </c>
      <c r="T7">
        <v>9</v>
      </c>
      <c r="U7">
        <v>0</v>
      </c>
      <c r="V7">
        <v>0</v>
      </c>
      <c r="W7" s="3">
        <f t="shared" si="2"/>
        <v>-1.9082222222222223</v>
      </c>
      <c r="X7" s="4">
        <f t="shared" si="3"/>
        <v>0</v>
      </c>
      <c r="Y7" s="4">
        <f t="shared" si="4"/>
        <v>-0.4</v>
      </c>
      <c r="Z7">
        <v>0</v>
      </c>
    </row>
    <row r="8" spans="1:26" x14ac:dyDescent="0.3">
      <c r="A8" s="1" t="str">
        <f>'Jrue Holiday'!A8</f>
        <v>vs USA</v>
      </c>
      <c r="B8">
        <v>0</v>
      </c>
      <c r="C8">
        <v>2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</v>
      </c>
      <c r="Q8" s="6" t="s">
        <v>45</v>
      </c>
      <c r="R8" s="6" t="s">
        <v>45</v>
      </c>
      <c r="S8" s="6" t="s">
        <v>45</v>
      </c>
      <c r="T8">
        <v>8</v>
      </c>
      <c r="U8">
        <v>0</v>
      </c>
      <c r="V8">
        <v>0</v>
      </c>
      <c r="W8" s="3">
        <f t="shared" si="2"/>
        <v>13.47425</v>
      </c>
      <c r="X8" s="4">
        <f t="shared" si="3"/>
        <v>8.4</v>
      </c>
      <c r="Y8" s="4">
        <f t="shared" si="4"/>
        <v>2</v>
      </c>
      <c r="Z8">
        <v>0</v>
      </c>
    </row>
    <row r="9" spans="1:26" x14ac:dyDescent="0.3">
      <c r="A9" s="1" t="str">
        <f>'Jrue Holiday'!A9</f>
        <v>@ SPA</v>
      </c>
      <c r="B9">
        <v>8</v>
      </c>
      <c r="C9">
        <v>2</v>
      </c>
      <c r="D9">
        <v>0</v>
      </c>
      <c r="E9">
        <v>0</v>
      </c>
      <c r="F9">
        <v>0</v>
      </c>
      <c r="G9">
        <v>0</v>
      </c>
      <c r="H9">
        <v>2</v>
      </c>
      <c r="I9">
        <v>2</v>
      </c>
      <c r="J9">
        <v>0</v>
      </c>
      <c r="K9">
        <v>0</v>
      </c>
      <c r="L9">
        <v>4</v>
      </c>
      <c r="M9">
        <v>4</v>
      </c>
      <c r="N9">
        <v>1</v>
      </c>
      <c r="O9">
        <v>1</v>
      </c>
      <c r="P9">
        <v>0</v>
      </c>
      <c r="Q9" s="2">
        <f t="shared" si="0"/>
        <v>1</v>
      </c>
      <c r="R9" s="6" t="s">
        <v>45</v>
      </c>
      <c r="S9" s="2">
        <f t="shared" ref="S9:S46" si="5">L9/M9</f>
        <v>1</v>
      </c>
      <c r="T9">
        <v>8</v>
      </c>
      <c r="U9">
        <v>8</v>
      </c>
      <c r="V9">
        <v>0</v>
      </c>
      <c r="W9" s="3">
        <f t="shared" si="2"/>
        <v>49.490375</v>
      </c>
      <c r="X9" s="4">
        <f t="shared" si="3"/>
        <v>10.4</v>
      </c>
      <c r="Y9" s="4">
        <f t="shared" si="4"/>
        <v>8</v>
      </c>
      <c r="Z9">
        <v>0</v>
      </c>
    </row>
    <row r="10" spans="1:26" x14ac:dyDescent="0.3">
      <c r="A10" s="1" t="str">
        <f>'Jrue Holiday'!A10</f>
        <v>vs 6TH</v>
      </c>
      <c r="B10">
        <v>4</v>
      </c>
      <c r="C10">
        <v>1</v>
      </c>
      <c r="D10">
        <v>1</v>
      </c>
      <c r="E10">
        <v>0</v>
      </c>
      <c r="F10">
        <v>1</v>
      </c>
      <c r="G10">
        <v>0</v>
      </c>
      <c r="H10">
        <v>2</v>
      </c>
      <c r="I10">
        <v>5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8</v>
      </c>
      <c r="Q10" s="2">
        <f t="shared" si="0"/>
        <v>0.4</v>
      </c>
      <c r="R10" s="2">
        <f t="shared" si="1"/>
        <v>0</v>
      </c>
      <c r="S10" s="6" t="s">
        <v>45</v>
      </c>
      <c r="T10">
        <v>18</v>
      </c>
      <c r="U10">
        <v>6</v>
      </c>
      <c r="V10">
        <v>0</v>
      </c>
      <c r="W10" s="3">
        <f t="shared" si="2"/>
        <v>7.797611111111113</v>
      </c>
      <c r="X10" s="4">
        <f t="shared" si="3"/>
        <v>9.6999999999999993</v>
      </c>
      <c r="Y10" s="4">
        <f t="shared" si="4"/>
        <v>2.9</v>
      </c>
      <c r="Z10">
        <v>0</v>
      </c>
    </row>
    <row r="11" spans="1:26" x14ac:dyDescent="0.3">
      <c r="A11" s="1" t="str">
        <f>'Jrue Holiday'!A11</f>
        <v>@ CAN</v>
      </c>
      <c r="B11">
        <v>3</v>
      </c>
      <c r="C11">
        <v>2</v>
      </c>
      <c r="D11">
        <v>0</v>
      </c>
      <c r="E11">
        <v>1</v>
      </c>
      <c r="F11">
        <v>1</v>
      </c>
      <c r="G11">
        <v>0</v>
      </c>
      <c r="H11">
        <v>1</v>
      </c>
      <c r="I11">
        <v>3</v>
      </c>
      <c r="J11">
        <v>1</v>
      </c>
      <c r="K11">
        <v>2</v>
      </c>
      <c r="L11">
        <v>0</v>
      </c>
      <c r="M11">
        <v>0</v>
      </c>
      <c r="N11">
        <v>0</v>
      </c>
      <c r="O11">
        <v>0</v>
      </c>
      <c r="P11">
        <v>4</v>
      </c>
      <c r="Q11" s="2">
        <f t="shared" si="0"/>
        <v>0.33333333333333331</v>
      </c>
      <c r="R11" s="2">
        <f t="shared" si="1"/>
        <v>0.5</v>
      </c>
      <c r="S11" s="6" t="s">
        <v>45</v>
      </c>
      <c r="T11">
        <v>5</v>
      </c>
      <c r="U11">
        <v>3</v>
      </c>
      <c r="V11">
        <v>0</v>
      </c>
      <c r="W11" s="3">
        <f t="shared" si="2"/>
        <v>36.357600000000005</v>
      </c>
      <c r="X11" s="4">
        <f t="shared" si="3"/>
        <v>11.4</v>
      </c>
      <c r="Y11" s="4">
        <f t="shared" si="4"/>
        <v>3.6000000000000005</v>
      </c>
      <c r="Z11">
        <v>0</v>
      </c>
    </row>
    <row r="12" spans="1:26" x14ac:dyDescent="0.3">
      <c r="A12" s="1" t="str">
        <f>'Jrue Holiday'!A12</f>
        <v>vs DNK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2</v>
      </c>
      <c r="L12">
        <v>0</v>
      </c>
      <c r="M12">
        <v>0</v>
      </c>
      <c r="N12">
        <v>0</v>
      </c>
      <c r="O12">
        <v>0</v>
      </c>
      <c r="P12">
        <v>-12</v>
      </c>
      <c r="Q12" s="2">
        <f t="shared" si="0"/>
        <v>0</v>
      </c>
      <c r="R12" s="2">
        <f t="shared" si="1"/>
        <v>0</v>
      </c>
      <c r="S12" s="6" t="s">
        <v>45</v>
      </c>
      <c r="T12">
        <v>7</v>
      </c>
      <c r="U12">
        <v>0</v>
      </c>
      <c r="V12">
        <v>0</v>
      </c>
      <c r="W12" s="3">
        <f t="shared" si="2"/>
        <v>-11.197142857142856</v>
      </c>
      <c r="X12" s="4">
        <f t="shared" si="3"/>
        <v>0</v>
      </c>
      <c r="Y12" s="4">
        <f t="shared" si="4"/>
        <v>-1.4</v>
      </c>
      <c r="Z12">
        <v>0</v>
      </c>
    </row>
    <row r="13" spans="1:26" x14ac:dyDescent="0.3">
      <c r="A13" s="1" t="str">
        <f>'Jrue Holiday'!A13</f>
        <v>@ IMP</v>
      </c>
      <c r="B13">
        <v>6</v>
      </c>
      <c r="C13">
        <v>1</v>
      </c>
      <c r="D13">
        <v>0</v>
      </c>
      <c r="E13">
        <v>0</v>
      </c>
      <c r="F13">
        <v>0</v>
      </c>
      <c r="G13">
        <v>0</v>
      </c>
      <c r="H13">
        <v>3</v>
      </c>
      <c r="I13">
        <v>5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-3</v>
      </c>
      <c r="Q13" s="2">
        <f t="shared" si="0"/>
        <v>0.6</v>
      </c>
      <c r="R13" s="6" t="s">
        <v>45</v>
      </c>
      <c r="S13" s="6" t="s">
        <v>45</v>
      </c>
      <c r="T13">
        <v>9</v>
      </c>
      <c r="U13">
        <v>6</v>
      </c>
      <c r="V13">
        <v>1</v>
      </c>
      <c r="W13" s="3">
        <f t="shared" si="2"/>
        <v>19.653666666666666</v>
      </c>
      <c r="X13" s="4">
        <f t="shared" si="3"/>
        <v>7.2</v>
      </c>
      <c r="Y13" s="4">
        <f t="shared" si="4"/>
        <v>3.6</v>
      </c>
      <c r="Z13">
        <v>0</v>
      </c>
    </row>
    <row r="14" spans="1:26" x14ac:dyDescent="0.3">
      <c r="A14" s="1" t="str">
        <f>'Jrue Holiday'!A14</f>
        <v>vs 3PT</v>
      </c>
      <c r="B14">
        <v>4</v>
      </c>
      <c r="C14">
        <v>3</v>
      </c>
      <c r="D14">
        <v>1</v>
      </c>
      <c r="E14">
        <v>1</v>
      </c>
      <c r="F14">
        <v>0</v>
      </c>
      <c r="G14">
        <v>0</v>
      </c>
      <c r="H14">
        <v>2</v>
      </c>
      <c r="I14">
        <v>5</v>
      </c>
      <c r="J14">
        <v>0</v>
      </c>
      <c r="K14">
        <v>2</v>
      </c>
      <c r="L14">
        <v>0</v>
      </c>
      <c r="M14">
        <v>0</v>
      </c>
      <c r="N14">
        <v>1</v>
      </c>
      <c r="O14">
        <v>1</v>
      </c>
      <c r="P14">
        <v>3</v>
      </c>
      <c r="Q14" s="2">
        <f t="shared" si="0"/>
        <v>0.4</v>
      </c>
      <c r="R14" s="2">
        <f t="shared" si="1"/>
        <v>0</v>
      </c>
      <c r="S14" s="6" t="s">
        <v>45</v>
      </c>
      <c r="T14">
        <v>8</v>
      </c>
      <c r="U14">
        <v>6</v>
      </c>
      <c r="V14">
        <v>0</v>
      </c>
      <c r="W14" s="3">
        <f t="shared" si="2"/>
        <v>22.443375000000003</v>
      </c>
      <c r="X14" s="4">
        <f t="shared" si="3"/>
        <v>12.1</v>
      </c>
      <c r="Y14" s="4">
        <f t="shared" si="4"/>
        <v>3.6</v>
      </c>
      <c r="Z14">
        <v>0</v>
      </c>
    </row>
    <row r="15" spans="1:26" x14ac:dyDescent="0.3">
      <c r="A15" s="1" t="str">
        <f>'Jrue Holiday'!A15</f>
        <v>vs CHI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6</v>
      </c>
      <c r="Q15" s="2">
        <f t="shared" si="0"/>
        <v>0</v>
      </c>
      <c r="R15" s="6" t="s">
        <v>45</v>
      </c>
      <c r="S15" s="6" t="s">
        <v>45</v>
      </c>
      <c r="T15">
        <v>8</v>
      </c>
      <c r="U15">
        <v>0</v>
      </c>
      <c r="V15">
        <v>0</v>
      </c>
      <c r="W15" s="3">
        <f t="shared" si="2"/>
        <v>-15.929375</v>
      </c>
      <c r="X15" s="4">
        <f t="shared" si="3"/>
        <v>-1</v>
      </c>
      <c r="Y15" s="4">
        <f t="shared" si="4"/>
        <v>-2.5</v>
      </c>
      <c r="Z15">
        <v>0</v>
      </c>
    </row>
    <row r="16" spans="1:26" x14ac:dyDescent="0.3">
      <c r="A16" s="1" t="str">
        <f>'Jrue Holiday'!A16</f>
        <v>@ OCE</v>
      </c>
      <c r="B16">
        <v>0</v>
      </c>
      <c r="C16">
        <v>2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5</v>
      </c>
      <c r="Q16" s="6" t="s">
        <v>45</v>
      </c>
      <c r="R16" s="6" t="s">
        <v>45</v>
      </c>
      <c r="S16" s="6" t="s">
        <v>45</v>
      </c>
      <c r="T16">
        <v>8</v>
      </c>
      <c r="U16">
        <v>0</v>
      </c>
      <c r="V16">
        <v>0</v>
      </c>
      <c r="W16" s="3">
        <f t="shared" si="2"/>
        <v>6.42875</v>
      </c>
      <c r="X16" s="4">
        <f t="shared" si="3"/>
        <v>5.4</v>
      </c>
      <c r="Y16" s="4">
        <f t="shared" si="4"/>
        <v>0.8999999999999998</v>
      </c>
      <c r="Z16">
        <v>0</v>
      </c>
    </row>
    <row r="17" spans="1:26" x14ac:dyDescent="0.3">
      <c r="A17" s="1" t="str">
        <f>'Jrue Holiday'!A17</f>
        <v>vs FRA</v>
      </c>
      <c r="B17">
        <v>2</v>
      </c>
      <c r="C17">
        <v>1</v>
      </c>
      <c r="D17">
        <v>1</v>
      </c>
      <c r="E17">
        <v>0</v>
      </c>
      <c r="F17">
        <v>1</v>
      </c>
      <c r="G17">
        <v>0</v>
      </c>
      <c r="H17">
        <v>1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</v>
      </c>
      <c r="Q17" s="2">
        <f t="shared" si="0"/>
        <v>0.5</v>
      </c>
      <c r="R17" s="6" t="s">
        <v>45</v>
      </c>
      <c r="S17" s="6" t="s">
        <v>45</v>
      </c>
      <c r="T17">
        <v>9</v>
      </c>
      <c r="U17">
        <v>4</v>
      </c>
      <c r="V17">
        <v>0</v>
      </c>
      <c r="W17" s="3">
        <f t="shared" si="2"/>
        <v>16.666777777777774</v>
      </c>
      <c r="X17" s="4">
        <f t="shared" si="3"/>
        <v>7.7</v>
      </c>
      <c r="Y17" s="4">
        <f t="shared" si="4"/>
        <v>3</v>
      </c>
      <c r="Z17">
        <v>0</v>
      </c>
    </row>
    <row r="18" spans="1:26" x14ac:dyDescent="0.3">
      <c r="A18" s="1" t="str">
        <f>'Jrue Holiday'!A18</f>
        <v>@ INJ</v>
      </c>
      <c r="B18">
        <v>2</v>
      </c>
      <c r="C18">
        <v>0</v>
      </c>
      <c r="D18">
        <v>0</v>
      </c>
      <c r="E18">
        <v>0</v>
      </c>
      <c r="F18">
        <v>1</v>
      </c>
      <c r="G18">
        <v>0</v>
      </c>
      <c r="H18">
        <v>1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</v>
      </c>
      <c r="Q18" s="2">
        <f t="shared" si="0"/>
        <v>0.33333333333333331</v>
      </c>
      <c r="R18" s="6" t="s">
        <v>45</v>
      </c>
      <c r="S18" s="6" t="s">
        <v>45</v>
      </c>
      <c r="T18">
        <v>8</v>
      </c>
      <c r="U18">
        <v>2</v>
      </c>
      <c r="V18">
        <v>0</v>
      </c>
      <c r="W18" s="3">
        <f t="shared" si="2"/>
        <v>7.6783749999999991</v>
      </c>
      <c r="X18" s="4">
        <f t="shared" si="3"/>
        <v>5</v>
      </c>
      <c r="Y18" s="4">
        <f t="shared" si="4"/>
        <v>1.3000000000000003</v>
      </c>
      <c r="Z18">
        <v>0</v>
      </c>
    </row>
    <row r="19" spans="1:26" x14ac:dyDescent="0.3">
      <c r="A19" s="1" t="str">
        <f>'Jrue Holiday'!A19</f>
        <v>vs EUR</v>
      </c>
      <c r="B19">
        <v>7</v>
      </c>
      <c r="C19">
        <v>2</v>
      </c>
      <c r="D19">
        <v>0</v>
      </c>
      <c r="E19">
        <v>0</v>
      </c>
      <c r="F19">
        <v>0</v>
      </c>
      <c r="G19">
        <v>0</v>
      </c>
      <c r="H19">
        <v>3</v>
      </c>
      <c r="I19">
        <v>3</v>
      </c>
      <c r="J19">
        <v>0</v>
      </c>
      <c r="K19">
        <v>0</v>
      </c>
      <c r="L19">
        <v>1</v>
      </c>
      <c r="M19">
        <v>1</v>
      </c>
      <c r="N19">
        <v>1</v>
      </c>
      <c r="O19">
        <v>0</v>
      </c>
      <c r="P19">
        <v>5</v>
      </c>
      <c r="Q19" s="2">
        <f t="shared" si="0"/>
        <v>1</v>
      </c>
      <c r="R19" s="6" t="s">
        <v>45</v>
      </c>
      <c r="S19" s="2">
        <f t="shared" si="5"/>
        <v>1</v>
      </c>
      <c r="T19">
        <v>8</v>
      </c>
      <c r="U19">
        <v>7</v>
      </c>
      <c r="V19">
        <v>0</v>
      </c>
      <c r="W19" s="3">
        <f t="shared" si="2"/>
        <v>44.809000000000005</v>
      </c>
      <c r="X19" s="4">
        <f t="shared" si="3"/>
        <v>9.4</v>
      </c>
      <c r="Y19" s="4">
        <f t="shared" si="4"/>
        <v>7.1</v>
      </c>
      <c r="Z19">
        <v>0</v>
      </c>
    </row>
    <row r="20" spans="1:26" x14ac:dyDescent="0.3">
      <c r="A20" s="1">
        <f>'Jrue Holiday'!A20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'Jrue Holiday'!A21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'Jrue Holiday'!A22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'Jrue Holiday'!A23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'Jrue Holiday'!A24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'Jrue Holiday'!A25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'Jrue Holiday'!A26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'Jrue Holiday'!A27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'Jrue Holiday'!A28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'Jrue Holiday'!A29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'Jrue Holiday'!A30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'Jrue Holiday'!A31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'Jrue Holiday'!A32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'Jrue Holiday'!A33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'Jrue Holiday'!A34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'Jrue Holiday'!A35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'Jrue Holiday'!A36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'Jrue Holiday'!A37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'Jrue Holiday'!A38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'Jrue Holiday'!A39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'Jrue Holiday'!A40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'Jrue Holiday'!A41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'Jrue Holiday'!A42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'Jrue Holiday'!A43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'Jrue Holiday'!A44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'Jrue Holiday'!A45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'Jrue Holiday'!A46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3.1666666666666665</v>
      </c>
      <c r="C47" s="4">
        <f t="shared" ref="C47:P47" si="6">AVERAGE(C2:C46)</f>
        <v>1.3333333333333333</v>
      </c>
      <c r="D47" s="4">
        <f t="shared" si="6"/>
        <v>0.27777777777777779</v>
      </c>
      <c r="E47" s="4">
        <f t="shared" si="6"/>
        <v>0.3888888888888889</v>
      </c>
      <c r="F47" s="4">
        <f t="shared" si="6"/>
        <v>0.3888888888888889</v>
      </c>
      <c r="G47" s="4">
        <f t="shared" si="6"/>
        <v>0.1111111111111111</v>
      </c>
      <c r="H47" s="4">
        <f t="shared" si="6"/>
        <v>1.2222222222222223</v>
      </c>
      <c r="I47" s="4">
        <f t="shared" si="6"/>
        <v>2.3888888888888888</v>
      </c>
      <c r="J47" s="4">
        <f t="shared" si="6"/>
        <v>0.22222222222222221</v>
      </c>
      <c r="K47" s="4">
        <f t="shared" si="6"/>
        <v>0.72222222222222221</v>
      </c>
      <c r="L47" s="4">
        <f t="shared" si="6"/>
        <v>0.3888888888888889</v>
      </c>
      <c r="M47" s="4">
        <f t="shared" si="6"/>
        <v>0.3888888888888889</v>
      </c>
      <c r="N47" s="4">
        <f t="shared" si="6"/>
        <v>0.16666666666666666</v>
      </c>
      <c r="O47" s="4">
        <f t="shared" si="6"/>
        <v>0.55555555555555558</v>
      </c>
      <c r="P47" s="4">
        <f t="shared" si="6"/>
        <v>1.7777777777777777</v>
      </c>
      <c r="Q47" s="2">
        <f>SUM(H2:H46)/SUM(I2:I46)</f>
        <v>0.51162790697674421</v>
      </c>
      <c r="R47" s="2">
        <f>SUM(J2:J46)/SUM(K2:K46)</f>
        <v>0.30769230769230771</v>
      </c>
      <c r="S47" s="2">
        <f>SUM(L2:L46)/SUM(M2:M46)</f>
        <v>1</v>
      </c>
      <c r="T47" s="4">
        <f t="shared" ref="T47:V47" si="7">AVERAGE(T2:T46)</f>
        <v>8.5</v>
      </c>
      <c r="U47" s="4">
        <f t="shared" si="7"/>
        <v>3.7222222222222223</v>
      </c>
      <c r="V47" s="4">
        <f t="shared" si="7"/>
        <v>5.5555555555555552E-2</v>
      </c>
      <c r="W47" s="3">
        <f>((H49*85.91) +(F49*53.897)+(J49*51.757)+(L49*46.845)+(E49*39.19)+(N49*39.19)+(D49*34.677)+((C49-N49)*14.707)-(O49*17.174)-((M49-L49)*20.091)-((I49-H49)*39.19)-(G49*53.897))/T49</f>
        <v>16.822549019607845</v>
      </c>
      <c r="X47" s="4">
        <f t="shared" ref="X47" si="8">B47+(C47*1.2)+(D47*1.5)+(E47*3)+(F47*3)-G47</f>
        <v>7.4055555555555568</v>
      </c>
      <c r="Y47" s="4">
        <f t="shared" ref="Y47" si="9">B47+0.4*H47-0.7*I47-0.4*(M47-L47)+0.7*N47+0.3*(C47-N47)+F47+D47*0.7+0.7*E47-0.4*O47-G47</f>
        <v>2.9722222222222223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57</v>
      </c>
      <c r="C49">
        <f t="shared" ref="C49:P49" si="10">SUM(C2:C46)</f>
        <v>24</v>
      </c>
      <c r="D49">
        <f t="shared" si="10"/>
        <v>5</v>
      </c>
      <c r="E49">
        <f t="shared" si="10"/>
        <v>7</v>
      </c>
      <c r="F49">
        <f t="shared" si="10"/>
        <v>7</v>
      </c>
      <c r="G49">
        <f t="shared" si="10"/>
        <v>2</v>
      </c>
      <c r="H49">
        <f t="shared" si="10"/>
        <v>22</v>
      </c>
      <c r="I49">
        <f t="shared" si="10"/>
        <v>43</v>
      </c>
      <c r="J49">
        <f t="shared" si="10"/>
        <v>4</v>
      </c>
      <c r="K49">
        <f t="shared" si="10"/>
        <v>13</v>
      </c>
      <c r="L49">
        <f t="shared" si="10"/>
        <v>7</v>
      </c>
      <c r="M49">
        <f t="shared" si="10"/>
        <v>7</v>
      </c>
      <c r="N49">
        <f t="shared" si="10"/>
        <v>3</v>
      </c>
      <c r="O49">
        <f t="shared" si="10"/>
        <v>10</v>
      </c>
      <c r="P49">
        <f t="shared" si="10"/>
        <v>32</v>
      </c>
      <c r="T49">
        <f>SUM(T2:T46)</f>
        <v>153</v>
      </c>
      <c r="U49">
        <f>SUM(U2:U46)</f>
        <v>67</v>
      </c>
      <c r="V49">
        <f>SUM(V2:V46)</f>
        <v>1</v>
      </c>
      <c r="X49" s="4">
        <f>SUM(X2:X46)</f>
        <v>133.30000000000001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'Jrue Holiday'!A2</f>
        <v>@ FRA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3</v>
      </c>
      <c r="I2">
        <v>3</v>
      </c>
      <c r="J2">
        <v>2</v>
      </c>
      <c r="K2">
        <v>2</v>
      </c>
      <c r="L2">
        <v>0</v>
      </c>
      <c r="M2">
        <v>0</v>
      </c>
      <c r="N2">
        <v>0</v>
      </c>
      <c r="O2">
        <v>0</v>
      </c>
      <c r="P2">
        <v>0</v>
      </c>
      <c r="Q2" s="2">
        <f t="shared" ref="Q2:Q46" si="0">H2/I2</f>
        <v>1</v>
      </c>
      <c r="R2" s="2">
        <f t="shared" ref="R2:R46" si="1">J2/K2</f>
        <v>1</v>
      </c>
      <c r="S2" s="6" t="s">
        <v>45</v>
      </c>
      <c r="T2">
        <v>6</v>
      </c>
      <c r="U2">
        <v>8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60.207333333333338</v>
      </c>
      <c r="X2" s="4">
        <f t="shared" ref="X2:X46" si="3">B2+(C2*1.2)+(D2*1.5)+(E2*3)+(F2*3)-G2</f>
        <v>8</v>
      </c>
      <c r="Y2" s="4">
        <f t="shared" ref="Y2:Y46" si="4">B2+0.4*H2-0.7*I2-0.4*(M2-L2)+0.7*N2+0.3*(C2-N2)+F2+D2*0.7+0.7*E2-0.4*O2-G2</f>
        <v>7.1</v>
      </c>
      <c r="Z2">
        <v>0</v>
      </c>
    </row>
    <row r="3" spans="1:26" x14ac:dyDescent="0.3">
      <c r="A3" s="1" t="str">
        <f>'Jrue Holiday'!A3</f>
        <v>vs INJ</v>
      </c>
      <c r="B3">
        <v>5</v>
      </c>
      <c r="C3">
        <v>0</v>
      </c>
      <c r="D3">
        <v>1</v>
      </c>
      <c r="E3">
        <v>0</v>
      </c>
      <c r="F3">
        <v>1</v>
      </c>
      <c r="G3">
        <v>0</v>
      </c>
      <c r="H3">
        <v>2</v>
      </c>
      <c r="I3">
        <v>2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3</v>
      </c>
      <c r="Q3" s="2">
        <f t="shared" si="0"/>
        <v>1</v>
      </c>
      <c r="R3" s="2">
        <f t="shared" si="1"/>
        <v>1</v>
      </c>
      <c r="S3" s="6" t="s">
        <v>45</v>
      </c>
      <c r="T3">
        <v>6</v>
      </c>
      <c r="U3">
        <v>7</v>
      </c>
      <c r="V3">
        <v>0</v>
      </c>
      <c r="W3" s="3">
        <f t="shared" si="2"/>
        <v>52.025166666666671</v>
      </c>
      <c r="X3" s="4">
        <f t="shared" si="3"/>
        <v>9.5</v>
      </c>
      <c r="Y3" s="4">
        <f t="shared" si="4"/>
        <v>6.1000000000000005</v>
      </c>
      <c r="Z3">
        <v>0</v>
      </c>
    </row>
    <row r="4" spans="1:26" x14ac:dyDescent="0.3">
      <c r="A4" s="1" t="str">
        <f>'Jrue Holiday'!A4</f>
        <v>@ EUR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  <c r="P4">
        <v>-10</v>
      </c>
      <c r="Q4" s="2">
        <f t="shared" si="0"/>
        <v>0</v>
      </c>
      <c r="R4" s="2">
        <f t="shared" si="1"/>
        <v>0</v>
      </c>
      <c r="S4" s="6" t="s">
        <v>45</v>
      </c>
      <c r="T4">
        <v>7</v>
      </c>
      <c r="U4">
        <v>0</v>
      </c>
      <c r="V4">
        <v>0</v>
      </c>
      <c r="W4" s="3">
        <f t="shared" si="2"/>
        <v>-9.0961428571428566</v>
      </c>
      <c r="X4" s="4">
        <f t="shared" si="3"/>
        <v>1.2</v>
      </c>
      <c r="Y4" s="4">
        <f t="shared" si="4"/>
        <v>-1.0999999999999999</v>
      </c>
      <c r="Z4">
        <v>0</v>
      </c>
    </row>
    <row r="5" spans="1:26" x14ac:dyDescent="0.3">
      <c r="A5" s="1" t="str">
        <f>'Jrue Holiday'!A5</f>
        <v>@ RKS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-5</v>
      </c>
      <c r="Q5" s="6" t="s">
        <v>45</v>
      </c>
      <c r="R5" s="6" t="s">
        <v>45</v>
      </c>
      <c r="S5" s="6" t="s">
        <v>45</v>
      </c>
      <c r="T5">
        <v>6</v>
      </c>
      <c r="U5">
        <v>0</v>
      </c>
      <c r="V5">
        <v>0</v>
      </c>
      <c r="W5" s="3">
        <f t="shared" si="2"/>
        <v>-11.845166666666666</v>
      </c>
      <c r="X5" s="4">
        <f t="shared" si="3"/>
        <v>-1</v>
      </c>
      <c r="Y5" s="4">
        <f t="shared" si="4"/>
        <v>-1.4</v>
      </c>
      <c r="Z5">
        <v>0</v>
      </c>
    </row>
    <row r="6" spans="1:26" x14ac:dyDescent="0.3">
      <c r="A6" s="1" t="str">
        <f>'Jrue Holiday'!A6</f>
        <v>vs AFR</v>
      </c>
      <c r="B6">
        <v>5</v>
      </c>
      <c r="C6">
        <v>0</v>
      </c>
      <c r="D6">
        <v>1</v>
      </c>
      <c r="E6">
        <v>0</v>
      </c>
      <c r="F6">
        <v>0</v>
      </c>
      <c r="G6">
        <v>0</v>
      </c>
      <c r="H6">
        <v>2</v>
      </c>
      <c r="I6">
        <v>4</v>
      </c>
      <c r="J6">
        <v>1</v>
      </c>
      <c r="K6">
        <v>2</v>
      </c>
      <c r="L6">
        <v>0</v>
      </c>
      <c r="M6">
        <v>0</v>
      </c>
      <c r="N6">
        <v>0</v>
      </c>
      <c r="O6">
        <v>1</v>
      </c>
      <c r="P6">
        <v>3</v>
      </c>
      <c r="Q6" s="2">
        <f t="shared" si="0"/>
        <v>0.5</v>
      </c>
      <c r="R6" s="2">
        <f t="shared" si="1"/>
        <v>0.5</v>
      </c>
      <c r="S6" s="6" t="s">
        <v>45</v>
      </c>
      <c r="T6">
        <v>8</v>
      </c>
      <c r="U6">
        <v>8</v>
      </c>
      <c r="V6">
        <v>0</v>
      </c>
      <c r="W6" s="3">
        <f t="shared" si="2"/>
        <v>20.337500000000002</v>
      </c>
      <c r="X6" s="4">
        <f t="shared" si="3"/>
        <v>6.5</v>
      </c>
      <c r="Y6" s="4">
        <f t="shared" si="4"/>
        <v>3.3000000000000003</v>
      </c>
      <c r="Z6">
        <v>0</v>
      </c>
    </row>
    <row r="7" spans="1:26" x14ac:dyDescent="0.3">
      <c r="A7" s="1" t="str">
        <f>'Jrue Holiday'!A7</f>
        <v>@ OLD</v>
      </c>
      <c r="B7">
        <v>2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3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8</v>
      </c>
      <c r="Q7" s="2">
        <f t="shared" si="0"/>
        <v>0.33333333333333331</v>
      </c>
      <c r="R7" s="2">
        <f t="shared" si="1"/>
        <v>0</v>
      </c>
      <c r="S7" s="6" t="s">
        <v>45</v>
      </c>
      <c r="T7">
        <v>7</v>
      </c>
      <c r="U7">
        <v>4</v>
      </c>
      <c r="V7">
        <v>0</v>
      </c>
      <c r="W7" s="3">
        <f t="shared" si="2"/>
        <v>21.428714285714282</v>
      </c>
      <c r="X7" s="4">
        <f t="shared" si="3"/>
        <v>10.7</v>
      </c>
      <c r="Y7" s="4">
        <f t="shared" si="4"/>
        <v>3</v>
      </c>
      <c r="Z7">
        <v>0</v>
      </c>
    </row>
    <row r="8" spans="1:26" x14ac:dyDescent="0.3">
      <c r="A8" s="1" t="str">
        <f>'Jrue Holiday'!A8</f>
        <v>vs USA</v>
      </c>
      <c r="B8">
        <v>6</v>
      </c>
      <c r="C8">
        <v>1</v>
      </c>
      <c r="D8">
        <v>0</v>
      </c>
      <c r="E8">
        <v>0</v>
      </c>
      <c r="F8">
        <v>0</v>
      </c>
      <c r="G8">
        <v>0</v>
      </c>
      <c r="H8">
        <v>2</v>
      </c>
      <c r="I8">
        <v>2</v>
      </c>
      <c r="J8">
        <v>2</v>
      </c>
      <c r="K8">
        <v>2</v>
      </c>
      <c r="L8">
        <v>0</v>
      </c>
      <c r="M8">
        <v>0</v>
      </c>
      <c r="N8">
        <v>0</v>
      </c>
      <c r="O8">
        <v>0</v>
      </c>
      <c r="P8">
        <v>4</v>
      </c>
      <c r="Q8" s="2">
        <f t="shared" si="0"/>
        <v>1</v>
      </c>
      <c r="R8" s="2">
        <f t="shared" si="1"/>
        <v>1</v>
      </c>
      <c r="S8" s="6" t="s">
        <v>45</v>
      </c>
      <c r="T8">
        <v>6</v>
      </c>
      <c r="U8">
        <v>6</v>
      </c>
      <c r="V8">
        <v>0</v>
      </c>
      <c r="W8" s="3">
        <f t="shared" si="2"/>
        <v>48.340166666666669</v>
      </c>
      <c r="X8" s="4">
        <f t="shared" si="3"/>
        <v>7.2</v>
      </c>
      <c r="Y8" s="4">
        <f t="shared" si="4"/>
        <v>5.7</v>
      </c>
      <c r="Z8">
        <v>0</v>
      </c>
    </row>
    <row r="9" spans="1:26" x14ac:dyDescent="0.3">
      <c r="A9" s="1" t="str">
        <f>'Jrue Holiday'!A9</f>
        <v>@ SPA</v>
      </c>
      <c r="B9">
        <v>4</v>
      </c>
      <c r="C9">
        <v>2</v>
      </c>
      <c r="D9">
        <v>2</v>
      </c>
      <c r="E9">
        <v>0</v>
      </c>
      <c r="F9">
        <v>1</v>
      </c>
      <c r="G9">
        <v>0</v>
      </c>
      <c r="H9">
        <v>2</v>
      </c>
      <c r="I9">
        <v>4</v>
      </c>
      <c r="J9">
        <v>0</v>
      </c>
      <c r="K9">
        <v>2</v>
      </c>
      <c r="L9">
        <v>0</v>
      </c>
      <c r="M9">
        <v>0</v>
      </c>
      <c r="N9">
        <v>0</v>
      </c>
      <c r="O9">
        <v>1</v>
      </c>
      <c r="P9">
        <v>1</v>
      </c>
      <c r="Q9" s="2">
        <f t="shared" si="0"/>
        <v>0.5</v>
      </c>
      <c r="R9" s="2">
        <f t="shared" si="1"/>
        <v>0</v>
      </c>
      <c r="S9" s="6" t="s">
        <v>45</v>
      </c>
      <c r="T9">
        <v>10</v>
      </c>
      <c r="U9">
        <v>9</v>
      </c>
      <c r="V9">
        <v>0</v>
      </c>
      <c r="W9" s="3">
        <f t="shared" si="2"/>
        <v>22.893099999999997</v>
      </c>
      <c r="X9" s="4">
        <f t="shared" si="3"/>
        <v>12.4</v>
      </c>
      <c r="Y9" s="4">
        <f t="shared" si="4"/>
        <v>4.5999999999999996</v>
      </c>
      <c r="Z9">
        <v>0</v>
      </c>
    </row>
    <row r="10" spans="1:26" x14ac:dyDescent="0.3">
      <c r="A10" s="1" t="str">
        <f>'Jrue Holiday'!A10</f>
        <v>vs 6TH</v>
      </c>
      <c r="B10">
        <v>2</v>
      </c>
      <c r="C10">
        <v>1</v>
      </c>
      <c r="D10">
        <v>3</v>
      </c>
      <c r="E10">
        <v>0</v>
      </c>
      <c r="F10">
        <v>0</v>
      </c>
      <c r="G10">
        <v>0</v>
      </c>
      <c r="H10">
        <v>1</v>
      </c>
      <c r="I10">
        <v>3</v>
      </c>
      <c r="J10">
        <v>0</v>
      </c>
      <c r="K10">
        <v>2</v>
      </c>
      <c r="L10">
        <v>0</v>
      </c>
      <c r="M10">
        <v>0</v>
      </c>
      <c r="N10">
        <v>0</v>
      </c>
      <c r="O10">
        <v>1</v>
      </c>
      <c r="P10">
        <v>8</v>
      </c>
      <c r="Q10" s="2">
        <f t="shared" si="0"/>
        <v>0.33333333333333331</v>
      </c>
      <c r="R10" s="2">
        <f t="shared" si="1"/>
        <v>0</v>
      </c>
      <c r="S10" s="6" t="s">
        <v>45</v>
      </c>
      <c r="T10">
        <v>15</v>
      </c>
      <c r="U10">
        <v>9</v>
      </c>
      <c r="V10">
        <v>0</v>
      </c>
      <c r="W10" s="3">
        <f t="shared" si="2"/>
        <v>7.2729333333333326</v>
      </c>
      <c r="X10" s="4">
        <f t="shared" si="3"/>
        <v>7.7</v>
      </c>
      <c r="Y10" s="4">
        <f t="shared" si="4"/>
        <v>2.3000000000000003</v>
      </c>
      <c r="Z10">
        <v>0</v>
      </c>
    </row>
    <row r="11" spans="1:26" x14ac:dyDescent="0.3">
      <c r="A11" s="1" t="str">
        <f>'Jrue Holiday'!A11</f>
        <v>@ CAN</v>
      </c>
      <c r="B11">
        <v>6</v>
      </c>
      <c r="C11">
        <v>0</v>
      </c>
      <c r="D11">
        <v>2</v>
      </c>
      <c r="E11">
        <v>0</v>
      </c>
      <c r="F11">
        <v>0</v>
      </c>
      <c r="G11">
        <v>0</v>
      </c>
      <c r="H11">
        <v>2</v>
      </c>
      <c r="I11">
        <v>2</v>
      </c>
      <c r="J11">
        <v>2</v>
      </c>
      <c r="K11">
        <v>2</v>
      </c>
      <c r="L11">
        <v>0</v>
      </c>
      <c r="M11">
        <v>0</v>
      </c>
      <c r="N11">
        <v>0</v>
      </c>
      <c r="O11">
        <v>0</v>
      </c>
      <c r="P11">
        <v>2</v>
      </c>
      <c r="Q11" s="2">
        <f t="shared" si="0"/>
        <v>1</v>
      </c>
      <c r="R11" s="2">
        <f t="shared" si="1"/>
        <v>1</v>
      </c>
      <c r="S11" s="6" t="s">
        <v>45</v>
      </c>
      <c r="T11">
        <v>7</v>
      </c>
      <c r="U11">
        <v>11</v>
      </c>
      <c r="V11">
        <v>0</v>
      </c>
      <c r="W11" s="3">
        <f t="shared" si="2"/>
        <v>49.241142857142854</v>
      </c>
      <c r="X11" s="4">
        <f t="shared" si="3"/>
        <v>9</v>
      </c>
      <c r="Y11" s="4">
        <f t="shared" si="4"/>
        <v>6.8000000000000007</v>
      </c>
      <c r="Z11">
        <v>0</v>
      </c>
    </row>
    <row r="12" spans="1:26" x14ac:dyDescent="0.3">
      <c r="A12" s="1" t="str">
        <f>'Jrue Holiday'!A12</f>
        <v>vs DNK</v>
      </c>
      <c r="B12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3</v>
      </c>
      <c r="I12">
        <v>4</v>
      </c>
      <c r="J12">
        <v>1</v>
      </c>
      <c r="K12">
        <v>1</v>
      </c>
      <c r="L12">
        <v>0</v>
      </c>
      <c r="M12">
        <v>0</v>
      </c>
      <c r="N12">
        <v>0</v>
      </c>
      <c r="O12">
        <v>1</v>
      </c>
      <c r="P12">
        <v>4</v>
      </c>
      <c r="Q12" s="2">
        <f t="shared" si="0"/>
        <v>0.75</v>
      </c>
      <c r="R12" s="2">
        <f t="shared" si="1"/>
        <v>1</v>
      </c>
      <c r="S12" s="6" t="s">
        <v>45</v>
      </c>
      <c r="T12">
        <v>8</v>
      </c>
      <c r="U12">
        <v>7</v>
      </c>
      <c r="V12">
        <v>0</v>
      </c>
      <c r="W12" s="3">
        <f t="shared" si="2"/>
        <v>31.640375000000006</v>
      </c>
      <c r="X12" s="4">
        <f t="shared" si="3"/>
        <v>7</v>
      </c>
      <c r="Y12" s="4">
        <f t="shared" si="4"/>
        <v>4.9999999999999991</v>
      </c>
      <c r="Z12">
        <v>0</v>
      </c>
    </row>
    <row r="13" spans="1:26" x14ac:dyDescent="0.3">
      <c r="A13" s="1" t="str">
        <f>'Jrue Holiday'!A13</f>
        <v>@ IMP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</v>
      </c>
      <c r="J13">
        <v>0</v>
      </c>
      <c r="K13">
        <v>2</v>
      </c>
      <c r="L13">
        <v>0</v>
      </c>
      <c r="M13">
        <v>0</v>
      </c>
      <c r="N13">
        <v>0</v>
      </c>
      <c r="O13">
        <v>0</v>
      </c>
      <c r="P13">
        <v>-4</v>
      </c>
      <c r="Q13" s="2">
        <f t="shared" si="0"/>
        <v>0</v>
      </c>
      <c r="R13" s="2">
        <f t="shared" si="1"/>
        <v>0</v>
      </c>
      <c r="S13" s="6" t="s">
        <v>45</v>
      </c>
      <c r="T13">
        <v>6</v>
      </c>
      <c r="U13">
        <v>0</v>
      </c>
      <c r="V13">
        <v>0</v>
      </c>
      <c r="W13" s="3">
        <f t="shared" si="2"/>
        <v>-19.594999999999999</v>
      </c>
      <c r="X13" s="4">
        <f t="shared" si="3"/>
        <v>0</v>
      </c>
      <c r="Y13" s="4">
        <f t="shared" si="4"/>
        <v>-2.0999999999999996</v>
      </c>
      <c r="Z13">
        <v>0</v>
      </c>
    </row>
    <row r="14" spans="1:26" x14ac:dyDescent="0.3">
      <c r="A14" s="1" t="str">
        <f>'Jrue Holiday'!A14</f>
        <v>vs 3PT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6</v>
      </c>
      <c r="Q14" s="2">
        <f t="shared" si="0"/>
        <v>0</v>
      </c>
      <c r="R14" s="2">
        <f t="shared" si="1"/>
        <v>0</v>
      </c>
      <c r="S14" s="6" t="s">
        <v>45</v>
      </c>
      <c r="T14">
        <v>6</v>
      </c>
      <c r="U14">
        <v>0</v>
      </c>
      <c r="V14">
        <v>0</v>
      </c>
      <c r="W14" s="3">
        <f t="shared" si="2"/>
        <v>-4.0804999999999998</v>
      </c>
      <c r="X14" s="4">
        <f t="shared" si="3"/>
        <v>1.2</v>
      </c>
      <c r="Y14" s="4">
        <f t="shared" si="4"/>
        <v>-0.39999999999999997</v>
      </c>
      <c r="Z14">
        <v>0</v>
      </c>
    </row>
    <row r="15" spans="1:26" x14ac:dyDescent="0.3">
      <c r="A15" s="1" t="str">
        <f>'Jrue Holiday'!A15</f>
        <v>vs CHI</v>
      </c>
      <c r="B15">
        <v>5</v>
      </c>
      <c r="C15">
        <v>1</v>
      </c>
      <c r="D15">
        <v>0</v>
      </c>
      <c r="E15">
        <v>0</v>
      </c>
      <c r="F15">
        <v>0</v>
      </c>
      <c r="G15">
        <v>0</v>
      </c>
      <c r="H15">
        <v>2</v>
      </c>
      <c r="I15">
        <v>2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3</v>
      </c>
      <c r="Q15" s="2">
        <f t="shared" si="0"/>
        <v>1</v>
      </c>
      <c r="R15" s="2">
        <f t="shared" si="1"/>
        <v>1</v>
      </c>
      <c r="S15" s="6" t="s">
        <v>45</v>
      </c>
      <c r="T15">
        <v>7</v>
      </c>
      <c r="U15">
        <v>5</v>
      </c>
      <c r="V15">
        <v>0</v>
      </c>
      <c r="W15" s="3">
        <f t="shared" si="2"/>
        <v>34.040571428571425</v>
      </c>
      <c r="X15" s="4">
        <f t="shared" si="3"/>
        <v>6.2</v>
      </c>
      <c r="Y15" s="4">
        <f t="shared" si="4"/>
        <v>4.7</v>
      </c>
      <c r="Z15">
        <v>0</v>
      </c>
    </row>
    <row r="16" spans="1:26" x14ac:dyDescent="0.3">
      <c r="A16" s="1" t="str">
        <f>'Jrue Holiday'!A16</f>
        <v>@ OCE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7</v>
      </c>
      <c r="Q16" s="2">
        <f t="shared" si="0"/>
        <v>0</v>
      </c>
      <c r="R16" s="2">
        <f t="shared" si="1"/>
        <v>0</v>
      </c>
      <c r="S16" s="6" t="s">
        <v>45</v>
      </c>
      <c r="T16">
        <v>6</v>
      </c>
      <c r="U16">
        <v>3</v>
      </c>
      <c r="V16">
        <v>0</v>
      </c>
      <c r="W16" s="3">
        <f t="shared" si="2"/>
        <v>5.3683333333333296</v>
      </c>
      <c r="X16" s="4">
        <f t="shared" si="3"/>
        <v>5.7</v>
      </c>
      <c r="Y16" s="4">
        <f t="shared" si="4"/>
        <v>0.6</v>
      </c>
      <c r="Z16">
        <v>0</v>
      </c>
    </row>
    <row r="17" spans="1:26" x14ac:dyDescent="0.3">
      <c r="A17" s="1" t="str">
        <f>'Jrue Holiday'!A17</f>
        <v>vs FRA</v>
      </c>
      <c r="B17">
        <v>0</v>
      </c>
      <c r="C17">
        <v>1</v>
      </c>
      <c r="D17">
        <v>5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8</v>
      </c>
      <c r="Q17" s="6" t="s">
        <v>45</v>
      </c>
      <c r="R17" s="6" t="s">
        <v>45</v>
      </c>
      <c r="S17" s="6" t="s">
        <v>45</v>
      </c>
      <c r="T17">
        <v>9</v>
      </c>
      <c r="U17">
        <v>11</v>
      </c>
      <c r="V17">
        <v>0</v>
      </c>
      <c r="W17" s="3">
        <f t="shared" si="2"/>
        <v>26.887666666666664</v>
      </c>
      <c r="X17" s="4">
        <f t="shared" si="3"/>
        <v>11.7</v>
      </c>
      <c r="Y17" s="4">
        <f t="shared" si="4"/>
        <v>4.8</v>
      </c>
      <c r="Z17">
        <v>0</v>
      </c>
    </row>
    <row r="18" spans="1:26" x14ac:dyDescent="0.3">
      <c r="A18" s="1" t="str">
        <f>'Jrue Holiday'!A18</f>
        <v>@ INJ</v>
      </c>
      <c r="B18">
        <v>8</v>
      </c>
      <c r="C18">
        <v>3</v>
      </c>
      <c r="D18">
        <v>2</v>
      </c>
      <c r="E18">
        <v>0</v>
      </c>
      <c r="F18">
        <v>0</v>
      </c>
      <c r="G18">
        <v>0</v>
      </c>
      <c r="H18">
        <v>3</v>
      </c>
      <c r="I18">
        <v>4</v>
      </c>
      <c r="J18">
        <v>2</v>
      </c>
      <c r="K18">
        <v>3</v>
      </c>
      <c r="L18">
        <v>0</v>
      </c>
      <c r="M18">
        <v>0</v>
      </c>
      <c r="N18">
        <v>0</v>
      </c>
      <c r="O18">
        <v>0</v>
      </c>
      <c r="P18">
        <v>4</v>
      </c>
      <c r="Q18" s="2">
        <f t="shared" si="0"/>
        <v>0.75</v>
      </c>
      <c r="R18" s="2">
        <f t="shared" si="1"/>
        <v>0.66666666666666663</v>
      </c>
      <c r="S18" s="6" t="s">
        <v>45</v>
      </c>
      <c r="T18">
        <v>8</v>
      </c>
      <c r="U18">
        <v>12</v>
      </c>
      <c r="V18">
        <v>0</v>
      </c>
      <c r="W18" s="3">
        <f t="shared" si="2"/>
        <v>54.441125</v>
      </c>
      <c r="X18" s="4">
        <f t="shared" si="3"/>
        <v>14.6</v>
      </c>
      <c r="Y18" s="4">
        <f t="shared" si="4"/>
        <v>8.6999999999999993</v>
      </c>
      <c r="Z18">
        <v>0</v>
      </c>
    </row>
    <row r="19" spans="1:26" x14ac:dyDescent="0.3">
      <c r="A19" s="1" t="str">
        <f>'Jrue Holiday'!A19</f>
        <v>vs EUR</v>
      </c>
      <c r="B19">
        <v>2</v>
      </c>
      <c r="C19">
        <v>0</v>
      </c>
      <c r="D19">
        <v>2</v>
      </c>
      <c r="E19">
        <v>0</v>
      </c>
      <c r="F19">
        <v>1</v>
      </c>
      <c r="G19">
        <v>0</v>
      </c>
      <c r="H19">
        <v>1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5</v>
      </c>
      <c r="Q19" s="2">
        <f t="shared" si="0"/>
        <v>0.5</v>
      </c>
      <c r="R19" s="6" t="s">
        <v>45</v>
      </c>
      <c r="S19" s="6" t="s">
        <v>45</v>
      </c>
      <c r="T19">
        <v>10</v>
      </c>
      <c r="U19">
        <v>6</v>
      </c>
      <c r="V19">
        <v>0</v>
      </c>
      <c r="W19" s="3">
        <f t="shared" si="2"/>
        <v>15.2797</v>
      </c>
      <c r="X19" s="4">
        <f t="shared" si="3"/>
        <v>8</v>
      </c>
      <c r="Y19" s="4">
        <f t="shared" si="4"/>
        <v>3</v>
      </c>
      <c r="Z19">
        <v>0</v>
      </c>
    </row>
    <row r="20" spans="1:26" x14ac:dyDescent="0.3">
      <c r="A20" s="1">
        <f>'Jrue Holiday'!A20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ref="S19:S46" si="5">L20/M20</f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'Jrue Holiday'!A21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'Jrue Holiday'!A22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'Jrue Holiday'!A23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'Jrue Holiday'!A24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'Jrue Holiday'!A25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'Jrue Holiday'!A26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'Jrue Holiday'!A27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'Jrue Holiday'!A28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'Jrue Holiday'!A29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'Jrue Holiday'!A30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'Jrue Holiday'!A31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'Jrue Holiday'!A32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'Jrue Holiday'!A33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'Jrue Holiday'!A34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'Jrue Holiday'!A35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'Jrue Holiday'!A36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'Jrue Holiday'!A37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'Jrue Holiday'!A38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'Jrue Holiday'!A39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'Jrue Holiday'!A40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'Jrue Holiday'!A41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'Jrue Holiday'!A42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'Jrue Holiday'!A43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'Jrue Holiday'!A44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'Jrue Holiday'!A45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'Jrue Holiday'!A46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3.3333333333333335</v>
      </c>
      <c r="C47" s="4">
        <f t="shared" ref="C47:P47" si="6">AVERAGE(C2:C46)</f>
        <v>0.72222222222222221</v>
      </c>
      <c r="D47" s="4">
        <f t="shared" si="6"/>
        <v>1.1111111111111112</v>
      </c>
      <c r="E47" s="4">
        <f t="shared" si="6"/>
        <v>0.1111111111111111</v>
      </c>
      <c r="F47" s="4">
        <f t="shared" si="6"/>
        <v>0.27777777777777779</v>
      </c>
      <c r="G47" s="4">
        <f t="shared" si="6"/>
        <v>5.5555555555555552E-2</v>
      </c>
      <c r="H47" s="4">
        <f t="shared" si="6"/>
        <v>1.3333333333333333</v>
      </c>
      <c r="I47" s="4">
        <f t="shared" si="6"/>
        <v>2.3333333333333335</v>
      </c>
      <c r="J47" s="4">
        <f t="shared" si="6"/>
        <v>0.66666666666666663</v>
      </c>
      <c r="K47" s="4">
        <f t="shared" si="6"/>
        <v>1.4444444444444444</v>
      </c>
      <c r="L47" s="4">
        <f t="shared" si="6"/>
        <v>0</v>
      </c>
      <c r="M47" s="4">
        <f t="shared" si="6"/>
        <v>0</v>
      </c>
      <c r="N47" s="4">
        <f t="shared" si="6"/>
        <v>0</v>
      </c>
      <c r="O47" s="4">
        <f t="shared" si="6"/>
        <v>0.3888888888888889</v>
      </c>
      <c r="P47" s="4">
        <f t="shared" si="6"/>
        <v>2.6111111111111112</v>
      </c>
      <c r="Q47" s="2">
        <f>SUM(H2:H46)/SUM(I2:I46)</f>
        <v>0.5714285714285714</v>
      </c>
      <c r="R47" s="2">
        <f>SUM(J2:J46)/SUM(K2:K46)</f>
        <v>0.46153846153846156</v>
      </c>
      <c r="S47" s="2" t="e">
        <f>SUM(L2:L46)/SUM(M2:M46)</f>
        <v>#DIV/0!</v>
      </c>
      <c r="T47" s="4">
        <f t="shared" ref="T47:V47" si="7">AVERAGE(T2:T46)</f>
        <v>7.666666666666667</v>
      </c>
      <c r="U47" s="4">
        <f t="shared" si="7"/>
        <v>5.8888888888888893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21.999891304347827</v>
      </c>
      <c r="X47" s="4">
        <f t="shared" ref="X47" si="8">B47+(C47*1.2)+(D47*1.5)+(E47*3)+(F47*3)-G47</f>
        <v>6.9777777777777779</v>
      </c>
      <c r="Y47" s="4">
        <f t="shared" ref="Y47" si="9">B47+0.4*H47-0.7*I47-0.4*(M47-L47)+0.7*N47+0.3*(C47-N47)+F47+D47*0.7+0.7*E47-0.4*O47-G47</f>
        <v>3.3722222222222227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60</v>
      </c>
      <c r="C49">
        <f t="shared" ref="C49:P49" si="10">SUM(C2:C46)</f>
        <v>13</v>
      </c>
      <c r="D49">
        <f t="shared" si="10"/>
        <v>20</v>
      </c>
      <c r="E49">
        <f t="shared" si="10"/>
        <v>2</v>
      </c>
      <c r="F49">
        <f t="shared" si="10"/>
        <v>5</v>
      </c>
      <c r="G49">
        <f t="shared" si="10"/>
        <v>1</v>
      </c>
      <c r="H49">
        <f t="shared" si="10"/>
        <v>24</v>
      </c>
      <c r="I49">
        <f t="shared" si="10"/>
        <v>42</v>
      </c>
      <c r="J49">
        <f t="shared" si="10"/>
        <v>12</v>
      </c>
      <c r="K49">
        <f t="shared" si="10"/>
        <v>26</v>
      </c>
      <c r="L49">
        <f t="shared" si="10"/>
        <v>0</v>
      </c>
      <c r="M49">
        <f t="shared" si="10"/>
        <v>0</v>
      </c>
      <c r="N49">
        <f t="shared" si="10"/>
        <v>0</v>
      </c>
      <c r="O49">
        <f t="shared" si="10"/>
        <v>7</v>
      </c>
      <c r="P49">
        <f t="shared" si="10"/>
        <v>47</v>
      </c>
      <c r="T49">
        <f>SUM(T2:T46)</f>
        <v>138</v>
      </c>
      <c r="U49">
        <f>SUM(U2:U46)</f>
        <v>106</v>
      </c>
      <c r="V49">
        <f>SUM(V2:V46)</f>
        <v>0</v>
      </c>
      <c r="X49" s="4">
        <f>SUM(X2:X46)</f>
        <v>125.60000000000001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'Jrue Holiday'!A2</f>
        <v>@ FRA</v>
      </c>
      <c r="B2">
        <v>2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-1</v>
      </c>
      <c r="Q2" s="2">
        <f t="shared" ref="Q2:Q46" si="0">H2/I2</f>
        <v>1</v>
      </c>
      <c r="R2" s="6" t="s">
        <v>45</v>
      </c>
      <c r="S2" s="2">
        <f>L2/M2</f>
        <v>0</v>
      </c>
      <c r="T2">
        <v>3</v>
      </c>
      <c r="U2">
        <v>2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26.841999999999995</v>
      </c>
      <c r="X2" s="4">
        <f t="shared" ref="X2:X46" si="2">B2+(C2*1.2)+(D2*1.5)+(E2*3)+(F2*3)-G2</f>
        <v>3.2</v>
      </c>
      <c r="Y2" s="4">
        <f t="shared" ref="Y2:Y46" si="3">B2+0.4*H2-0.7*I2-0.4*(M2-L2)+0.7*N2+0.3*(C2-N2)+F2+D2*0.7+0.7*E2-0.4*O2-G2</f>
        <v>1.5999999999999999</v>
      </c>
      <c r="Z2">
        <v>0</v>
      </c>
    </row>
    <row r="3" spans="1:26" x14ac:dyDescent="0.3">
      <c r="A3" s="1" t="str">
        <f>'Jrue Holiday'!A3</f>
        <v>vs INJ</v>
      </c>
      <c r="B3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-1</v>
      </c>
      <c r="Q3" s="2">
        <f t="shared" si="0"/>
        <v>1</v>
      </c>
      <c r="R3" s="6" t="s">
        <v>45</v>
      </c>
      <c r="S3" s="6" t="s">
        <v>45</v>
      </c>
      <c r="T3">
        <v>4</v>
      </c>
      <c r="U3">
        <v>2</v>
      </c>
      <c r="V3">
        <v>1</v>
      </c>
      <c r="W3" s="3">
        <f t="shared" si="1"/>
        <v>25.154249999999998</v>
      </c>
      <c r="X3" s="4">
        <f t="shared" si="2"/>
        <v>3.2</v>
      </c>
      <c r="Y3" s="4">
        <f t="shared" si="3"/>
        <v>2</v>
      </c>
      <c r="Z3">
        <v>0</v>
      </c>
    </row>
    <row r="4" spans="1:26" x14ac:dyDescent="0.3">
      <c r="A4" s="1" t="str">
        <f>'Jrue Holiday'!A4</f>
        <v>@ EUR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-5</v>
      </c>
      <c r="Q4" s="6" t="s">
        <v>45</v>
      </c>
      <c r="R4" s="6" t="s">
        <v>45</v>
      </c>
      <c r="S4" s="6" t="s">
        <v>45</v>
      </c>
      <c r="T4">
        <v>4</v>
      </c>
      <c r="U4">
        <v>0</v>
      </c>
      <c r="V4">
        <v>0</v>
      </c>
      <c r="W4" s="3">
        <f t="shared" si="1"/>
        <v>0</v>
      </c>
      <c r="X4" s="4">
        <f t="shared" si="2"/>
        <v>0</v>
      </c>
      <c r="Y4" s="4">
        <f t="shared" si="3"/>
        <v>0</v>
      </c>
      <c r="Z4">
        <v>0</v>
      </c>
    </row>
    <row r="5" spans="1:26" x14ac:dyDescent="0.3">
      <c r="A5" s="1" t="str">
        <f>'Jrue Holiday'!A5</f>
        <v>@ RKS</v>
      </c>
      <c r="B5">
        <v>3</v>
      </c>
      <c r="C5">
        <v>3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2</v>
      </c>
      <c r="N5">
        <v>1</v>
      </c>
      <c r="O5">
        <v>0</v>
      </c>
      <c r="P5">
        <v>5</v>
      </c>
      <c r="Q5" s="2">
        <f t="shared" si="0"/>
        <v>1</v>
      </c>
      <c r="R5" s="6" t="s">
        <v>45</v>
      </c>
      <c r="S5" s="2">
        <f>L5/M5</f>
        <v>0.5</v>
      </c>
      <c r="T5">
        <v>5</v>
      </c>
      <c r="U5">
        <v>5</v>
      </c>
      <c r="V5">
        <v>0</v>
      </c>
      <c r="W5" s="3">
        <f t="shared" si="1"/>
        <v>43.189</v>
      </c>
      <c r="X5" s="4">
        <f t="shared" si="2"/>
        <v>8.1</v>
      </c>
      <c r="Y5" s="4">
        <f t="shared" si="3"/>
        <v>4.3</v>
      </c>
      <c r="Z5">
        <v>0</v>
      </c>
    </row>
    <row r="6" spans="1:26" x14ac:dyDescent="0.3">
      <c r="A6" s="1" t="str">
        <f>'Jrue Holiday'!A6</f>
        <v>vs AFR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-6</v>
      </c>
      <c r="Q6" s="6" t="s">
        <v>45</v>
      </c>
      <c r="R6" s="6" t="s">
        <v>45</v>
      </c>
      <c r="S6" s="6" t="s">
        <v>45</v>
      </c>
      <c r="T6">
        <v>3</v>
      </c>
      <c r="U6">
        <v>0</v>
      </c>
      <c r="V6">
        <v>0</v>
      </c>
      <c r="W6" s="3">
        <f t="shared" si="1"/>
        <v>0</v>
      </c>
      <c r="X6" s="4">
        <f t="shared" si="2"/>
        <v>0</v>
      </c>
      <c r="Y6" s="4">
        <f t="shared" si="3"/>
        <v>0</v>
      </c>
      <c r="Z6">
        <v>0</v>
      </c>
    </row>
    <row r="7" spans="1:26" x14ac:dyDescent="0.3">
      <c r="A7" s="1" t="str">
        <f>'Jrue Holiday'!A7</f>
        <v>@ OLD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6" t="s">
        <v>45</v>
      </c>
      <c r="R7" s="6" t="s">
        <v>45</v>
      </c>
      <c r="S7" s="6" t="s">
        <v>45</v>
      </c>
      <c r="T7">
        <v>1</v>
      </c>
      <c r="U7">
        <v>0</v>
      </c>
      <c r="V7">
        <v>0</v>
      </c>
      <c r="W7" s="3">
        <f t="shared" si="1"/>
        <v>0</v>
      </c>
      <c r="X7" s="4">
        <f t="shared" si="2"/>
        <v>0</v>
      </c>
      <c r="Y7" s="4">
        <f t="shared" si="3"/>
        <v>0</v>
      </c>
      <c r="Z7">
        <v>0</v>
      </c>
    </row>
    <row r="8" spans="1:26" x14ac:dyDescent="0.3">
      <c r="A8" s="1" t="str">
        <f>'Jrue Holiday'!A8</f>
        <v>vs USA</v>
      </c>
      <c r="B8">
        <v>4</v>
      </c>
      <c r="C8">
        <v>2</v>
      </c>
      <c r="D8">
        <v>0</v>
      </c>
      <c r="E8">
        <v>0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>
        <v>3</v>
      </c>
      <c r="Q8" s="2">
        <f t="shared" si="0"/>
        <v>1</v>
      </c>
      <c r="R8" s="6" t="s">
        <v>45</v>
      </c>
      <c r="S8" s="6" t="s">
        <v>45</v>
      </c>
      <c r="T8">
        <v>7</v>
      </c>
      <c r="U8">
        <v>4</v>
      </c>
      <c r="V8">
        <v>1</v>
      </c>
      <c r="W8" s="3">
        <f t="shared" si="1"/>
        <v>35.74285714285714</v>
      </c>
      <c r="X8" s="4">
        <f t="shared" si="2"/>
        <v>6.4</v>
      </c>
      <c r="Y8" s="4">
        <f t="shared" si="3"/>
        <v>4.8</v>
      </c>
      <c r="Z8">
        <v>0</v>
      </c>
    </row>
    <row r="9" spans="1:26" x14ac:dyDescent="0.3">
      <c r="A9" s="1" t="str">
        <f>'Jrue Holiday'!A9</f>
        <v>@ SPA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2</v>
      </c>
      <c r="N9">
        <v>1</v>
      </c>
      <c r="O9">
        <v>0</v>
      </c>
      <c r="P9">
        <v>-4</v>
      </c>
      <c r="Q9" s="6" t="s">
        <v>45</v>
      </c>
      <c r="R9" s="6" t="s">
        <v>45</v>
      </c>
      <c r="S9" s="2">
        <f t="shared" ref="S9:S46" si="4">L9/M9</f>
        <v>0.5</v>
      </c>
      <c r="T9">
        <v>5</v>
      </c>
      <c r="U9">
        <v>1</v>
      </c>
      <c r="V9">
        <v>0</v>
      </c>
      <c r="W9" s="3">
        <f t="shared" si="1"/>
        <v>13.188799999999997</v>
      </c>
      <c r="X9" s="4">
        <f t="shared" si="2"/>
        <v>2.2000000000000002</v>
      </c>
      <c r="Y9" s="4">
        <f t="shared" si="3"/>
        <v>1.2999999999999998</v>
      </c>
      <c r="Z9">
        <v>0</v>
      </c>
    </row>
    <row r="10" spans="1:26" x14ac:dyDescent="0.3">
      <c r="A10" s="1" t="str">
        <f>'Jrue Holiday'!A10</f>
        <v>vs 6TH</v>
      </c>
      <c r="B10">
        <v>12</v>
      </c>
      <c r="C10">
        <v>4</v>
      </c>
      <c r="D10">
        <v>0</v>
      </c>
      <c r="E10">
        <v>0</v>
      </c>
      <c r="F10">
        <v>0</v>
      </c>
      <c r="G10">
        <v>1</v>
      </c>
      <c r="H10">
        <v>6</v>
      </c>
      <c r="I10">
        <v>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</v>
      </c>
      <c r="Q10" s="2">
        <f t="shared" si="0"/>
        <v>1</v>
      </c>
      <c r="R10" s="6" t="s">
        <v>45</v>
      </c>
      <c r="S10" s="6" t="s">
        <v>45</v>
      </c>
      <c r="T10">
        <v>14</v>
      </c>
      <c r="U10">
        <v>12</v>
      </c>
      <c r="V10">
        <v>3</v>
      </c>
      <c r="W10" s="3">
        <f t="shared" si="1"/>
        <v>37.170785714285714</v>
      </c>
      <c r="X10" s="4">
        <f t="shared" si="2"/>
        <v>15.8</v>
      </c>
      <c r="Y10" s="4">
        <f t="shared" si="3"/>
        <v>10.4</v>
      </c>
      <c r="Z10">
        <v>0</v>
      </c>
    </row>
    <row r="11" spans="1:26" x14ac:dyDescent="0.3">
      <c r="A11" s="1" t="str">
        <f>'Jrue Holiday'!A11</f>
        <v>@ CAN</v>
      </c>
      <c r="B11">
        <v>2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8</v>
      </c>
      <c r="Q11" s="2">
        <f t="shared" si="0"/>
        <v>1</v>
      </c>
      <c r="R11" s="6" t="s">
        <v>45</v>
      </c>
      <c r="S11" s="6" t="s">
        <v>45</v>
      </c>
      <c r="T11">
        <v>5</v>
      </c>
      <c r="U11">
        <v>2</v>
      </c>
      <c r="V11">
        <v>1</v>
      </c>
      <c r="W11" s="3">
        <f t="shared" si="1"/>
        <v>16.688599999999997</v>
      </c>
      <c r="X11" s="4">
        <f t="shared" si="2"/>
        <v>3.2</v>
      </c>
      <c r="Y11" s="4">
        <f t="shared" si="3"/>
        <v>1.6</v>
      </c>
      <c r="Z11">
        <v>0</v>
      </c>
    </row>
    <row r="12" spans="1:26" x14ac:dyDescent="0.3">
      <c r="A12" s="1" t="str">
        <f>'Jrue Holiday'!A12</f>
        <v>vs DNK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-14</v>
      </c>
      <c r="Q12" s="6" t="s">
        <v>45</v>
      </c>
      <c r="R12" s="6" t="s">
        <v>45</v>
      </c>
      <c r="S12" s="6" t="s">
        <v>45</v>
      </c>
      <c r="T12">
        <v>5</v>
      </c>
      <c r="U12">
        <v>0</v>
      </c>
      <c r="V12">
        <v>0</v>
      </c>
      <c r="W12" s="3">
        <f t="shared" si="1"/>
        <v>0</v>
      </c>
      <c r="X12" s="4">
        <f t="shared" si="2"/>
        <v>0</v>
      </c>
      <c r="Y12" s="4">
        <f t="shared" si="3"/>
        <v>0</v>
      </c>
      <c r="Z12">
        <v>0</v>
      </c>
    </row>
    <row r="13" spans="1:26" x14ac:dyDescent="0.3">
      <c r="A13" s="1" t="str">
        <f>'Jrue Holiday'!A13</f>
        <v>@ IMP</v>
      </c>
      <c r="B13">
        <v>0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-4</v>
      </c>
      <c r="Q13" s="6" t="s">
        <v>45</v>
      </c>
      <c r="R13" s="6" t="s">
        <v>45</v>
      </c>
      <c r="S13" s="6" t="s">
        <v>45</v>
      </c>
      <c r="T13">
        <v>5</v>
      </c>
      <c r="U13">
        <v>0</v>
      </c>
      <c r="V13">
        <v>0</v>
      </c>
      <c r="W13" s="3">
        <f t="shared" si="1"/>
        <v>10.779399999999999</v>
      </c>
      <c r="X13" s="4">
        <f t="shared" si="2"/>
        <v>2.4</v>
      </c>
      <c r="Y13" s="4">
        <f t="shared" si="3"/>
        <v>1</v>
      </c>
      <c r="Z13">
        <v>0</v>
      </c>
    </row>
    <row r="14" spans="1:26" x14ac:dyDescent="0.3">
      <c r="A14" s="1" t="str">
        <f>'Jrue Holiday'!A14</f>
        <v>vs 3PT</v>
      </c>
      <c r="B14">
        <v>3</v>
      </c>
      <c r="C14">
        <v>4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1</v>
      </c>
      <c r="M14">
        <v>2</v>
      </c>
      <c r="N14">
        <v>4</v>
      </c>
      <c r="O14">
        <v>0</v>
      </c>
      <c r="P14">
        <v>-2</v>
      </c>
      <c r="Q14" s="2">
        <f t="shared" si="0"/>
        <v>1</v>
      </c>
      <c r="R14" s="6" t="s">
        <v>45</v>
      </c>
      <c r="S14" s="2">
        <f t="shared" si="4"/>
        <v>0.5</v>
      </c>
      <c r="T14">
        <v>7</v>
      </c>
      <c r="U14">
        <v>3</v>
      </c>
      <c r="V14">
        <v>0</v>
      </c>
      <c r="W14" s="3">
        <f t="shared" si="1"/>
        <v>38.489142857142852</v>
      </c>
      <c r="X14" s="4">
        <f t="shared" si="2"/>
        <v>7.8</v>
      </c>
      <c r="Y14" s="4">
        <f t="shared" si="3"/>
        <v>5.0999999999999996</v>
      </c>
      <c r="Z14">
        <v>0</v>
      </c>
    </row>
    <row r="15" spans="1:26" x14ac:dyDescent="0.3">
      <c r="A15" s="1" t="str">
        <f>'Jrue Holiday'!A15</f>
        <v>vs CHI</v>
      </c>
      <c r="B15">
        <v>2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5</v>
      </c>
      <c r="Q15" s="2">
        <f t="shared" si="0"/>
        <v>1</v>
      </c>
      <c r="R15" s="6" t="s">
        <v>45</v>
      </c>
      <c r="S15" s="6" t="s">
        <v>45</v>
      </c>
      <c r="T15">
        <v>3</v>
      </c>
      <c r="U15">
        <v>2</v>
      </c>
      <c r="V15">
        <v>1</v>
      </c>
      <c r="W15" s="3">
        <f t="shared" si="1"/>
        <v>33.538999999999994</v>
      </c>
      <c r="X15" s="4">
        <f t="shared" si="2"/>
        <v>3.2</v>
      </c>
      <c r="Y15" s="4">
        <f t="shared" si="3"/>
        <v>2</v>
      </c>
      <c r="Z15">
        <v>0</v>
      </c>
    </row>
    <row r="16" spans="1:26" x14ac:dyDescent="0.3">
      <c r="A16" s="1" t="str">
        <f>'Jrue Holiday'!A16</f>
        <v>@ OCE</v>
      </c>
      <c r="B16">
        <v>2</v>
      </c>
      <c r="C16">
        <v>1</v>
      </c>
      <c r="D16">
        <v>0</v>
      </c>
      <c r="E16">
        <v>1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</v>
      </c>
      <c r="Q16" s="2">
        <f t="shared" si="0"/>
        <v>1</v>
      </c>
      <c r="R16" s="6" t="s">
        <v>45</v>
      </c>
      <c r="S16" s="6" t="s">
        <v>45</v>
      </c>
      <c r="T16">
        <v>5</v>
      </c>
      <c r="U16">
        <v>2</v>
      </c>
      <c r="V16">
        <v>1</v>
      </c>
      <c r="W16" s="3">
        <f t="shared" si="1"/>
        <v>27.961399999999998</v>
      </c>
      <c r="X16" s="4">
        <f t="shared" si="2"/>
        <v>6.2</v>
      </c>
      <c r="Y16" s="4">
        <f t="shared" si="3"/>
        <v>2.7</v>
      </c>
      <c r="Z16">
        <v>0</v>
      </c>
    </row>
    <row r="17" spans="1:26" x14ac:dyDescent="0.3">
      <c r="A17" s="1" t="str">
        <f>'Jrue Holiday'!A17</f>
        <v>vs FRA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8</v>
      </c>
      <c r="Q17" s="6" t="s">
        <v>45</v>
      </c>
      <c r="R17" s="6" t="s">
        <v>45</v>
      </c>
      <c r="S17" s="6" t="s">
        <v>45</v>
      </c>
      <c r="T17">
        <v>5</v>
      </c>
      <c r="U17">
        <v>0</v>
      </c>
      <c r="V17">
        <v>0</v>
      </c>
      <c r="W17" s="3">
        <f t="shared" si="1"/>
        <v>0</v>
      </c>
      <c r="X17" s="4">
        <f t="shared" si="2"/>
        <v>0</v>
      </c>
      <c r="Y17" s="4">
        <f t="shared" si="3"/>
        <v>0</v>
      </c>
      <c r="Z17">
        <v>0</v>
      </c>
    </row>
    <row r="18" spans="1:26" x14ac:dyDescent="0.3">
      <c r="A18" s="1" t="str">
        <f>'Jrue Holiday'!A18</f>
        <v>@ INJ</v>
      </c>
      <c r="B18">
        <v>2</v>
      </c>
      <c r="C18">
        <v>2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-5</v>
      </c>
      <c r="Q18" s="2">
        <f t="shared" si="0"/>
        <v>1</v>
      </c>
      <c r="R18" s="6" t="s">
        <v>45</v>
      </c>
      <c r="S18" s="6" t="s">
        <v>45</v>
      </c>
      <c r="T18">
        <v>5</v>
      </c>
      <c r="U18">
        <v>2</v>
      </c>
      <c r="V18">
        <v>0</v>
      </c>
      <c r="W18" s="3">
        <f t="shared" si="1"/>
        <v>27.961399999999998</v>
      </c>
      <c r="X18" s="4">
        <f t="shared" si="2"/>
        <v>4.4000000000000004</v>
      </c>
      <c r="Y18" s="4">
        <f t="shared" si="3"/>
        <v>2.6999999999999997</v>
      </c>
      <c r="Z18">
        <v>0</v>
      </c>
    </row>
    <row r="19" spans="1:26" x14ac:dyDescent="0.3">
      <c r="A19" s="1" t="str">
        <f>'Jrue Holiday'!A19</f>
        <v>vs EUR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-3</v>
      </c>
      <c r="Q19" s="2">
        <f t="shared" si="0"/>
        <v>0</v>
      </c>
      <c r="R19" s="6" t="s">
        <v>45</v>
      </c>
      <c r="S19" s="6" t="s">
        <v>45</v>
      </c>
      <c r="T19">
        <v>5</v>
      </c>
      <c r="U19">
        <v>0</v>
      </c>
      <c r="V19">
        <v>0</v>
      </c>
      <c r="W19" s="3">
        <f t="shared" si="1"/>
        <v>-18.617399999999996</v>
      </c>
      <c r="X19" s="4">
        <f t="shared" si="2"/>
        <v>-1</v>
      </c>
      <c r="Y19" s="4">
        <f t="shared" si="3"/>
        <v>-1.7</v>
      </c>
      <c r="Z19">
        <v>0</v>
      </c>
    </row>
    <row r="20" spans="1:26" x14ac:dyDescent="0.3">
      <c r="A20" s="1">
        <f>'Jrue Holiday'!A20</f>
        <v>0</v>
      </c>
      <c r="Q20" s="2" t="e">
        <f t="shared" si="0"/>
        <v>#DIV/0!</v>
      </c>
      <c r="R20" s="2" t="e">
        <f t="shared" ref="R19:R46" si="5">J20/K20</f>
        <v>#DIV/0!</v>
      </c>
      <c r="S20" s="2" t="e">
        <f t="shared" si="4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'Jrue Holiday'!A21</f>
        <v>0</v>
      </c>
      <c r="Q21" s="2" t="e">
        <f t="shared" si="0"/>
        <v>#DIV/0!</v>
      </c>
      <c r="R21" s="2" t="e">
        <f t="shared" si="5"/>
        <v>#DIV/0!</v>
      </c>
      <c r="S21" s="2" t="e">
        <f t="shared" si="4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'Jrue Holiday'!A22</f>
        <v>0</v>
      </c>
      <c r="Q22" s="2" t="e">
        <f t="shared" si="0"/>
        <v>#DIV/0!</v>
      </c>
      <c r="R22" s="2" t="e">
        <f t="shared" si="5"/>
        <v>#DIV/0!</v>
      </c>
      <c r="S22" s="2" t="e">
        <f t="shared" si="4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'Jrue Holiday'!A23</f>
        <v>0</v>
      </c>
      <c r="Q23" s="2" t="e">
        <f t="shared" si="0"/>
        <v>#DIV/0!</v>
      </c>
      <c r="R23" s="2" t="e">
        <f t="shared" si="5"/>
        <v>#DIV/0!</v>
      </c>
      <c r="S23" s="2" t="e">
        <f t="shared" si="4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'Jrue Holiday'!A24</f>
        <v>0</v>
      </c>
      <c r="Q24" s="2" t="e">
        <f t="shared" si="0"/>
        <v>#DIV/0!</v>
      </c>
      <c r="R24" s="2" t="e">
        <f t="shared" si="5"/>
        <v>#DIV/0!</v>
      </c>
      <c r="S24" s="2" t="e">
        <f t="shared" si="4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'Jrue Holiday'!A25</f>
        <v>0</v>
      </c>
      <c r="Q25" s="2" t="e">
        <f t="shared" si="0"/>
        <v>#DIV/0!</v>
      </c>
      <c r="R25" s="2" t="e">
        <f t="shared" si="5"/>
        <v>#DIV/0!</v>
      </c>
      <c r="S25" s="2" t="e">
        <f t="shared" si="4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'Jrue Holiday'!A26</f>
        <v>0</v>
      </c>
      <c r="Q26" s="2" t="e">
        <f t="shared" si="0"/>
        <v>#DIV/0!</v>
      </c>
      <c r="R26" s="2" t="e">
        <f t="shared" si="5"/>
        <v>#DIV/0!</v>
      </c>
      <c r="S26" s="2" t="e">
        <f t="shared" si="4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'Jrue Holiday'!A27</f>
        <v>0</v>
      </c>
      <c r="Q27" s="2" t="e">
        <f t="shared" si="0"/>
        <v>#DIV/0!</v>
      </c>
      <c r="R27" s="2" t="e">
        <f t="shared" si="5"/>
        <v>#DIV/0!</v>
      </c>
      <c r="S27" s="2" t="e">
        <f t="shared" si="4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'Jrue Holiday'!A28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'Jrue Holiday'!A29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'Jrue Holiday'!A30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'Jrue Holiday'!A31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'Jrue Holiday'!A32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'Jrue Holiday'!A33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'Jrue Holiday'!A34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'Jrue Holiday'!A35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'Jrue Holiday'!A36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'Jrue Holiday'!A37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'Jrue Holiday'!A38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'Jrue Holiday'!A39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'Jrue Holiday'!A40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'Jrue Holiday'!A41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'Jrue Holiday'!A42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'Jrue Holiday'!A43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'Jrue Holiday'!A44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'Jrue Holiday'!A45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'Jrue Holiday'!A46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1.9444444444444444</v>
      </c>
      <c r="C47" s="4">
        <f t="shared" ref="C47:P47" si="6">AVERAGE(C2:C46)</f>
        <v>1.2777777777777777</v>
      </c>
      <c r="D47" s="4">
        <f t="shared" si="6"/>
        <v>5.5555555555555552E-2</v>
      </c>
      <c r="E47" s="4">
        <f t="shared" si="6"/>
        <v>5.5555555555555552E-2</v>
      </c>
      <c r="F47" s="4">
        <f t="shared" si="6"/>
        <v>0</v>
      </c>
      <c r="G47" s="4">
        <f t="shared" si="6"/>
        <v>0.1111111111111111</v>
      </c>
      <c r="H47" s="4">
        <f t="shared" si="6"/>
        <v>0.88888888888888884</v>
      </c>
      <c r="I47" s="4">
        <f t="shared" si="6"/>
        <v>0.94444444444444442</v>
      </c>
      <c r="J47" s="4">
        <f t="shared" si="6"/>
        <v>0</v>
      </c>
      <c r="K47" s="4">
        <f t="shared" si="6"/>
        <v>0</v>
      </c>
      <c r="L47" s="4">
        <f t="shared" si="6"/>
        <v>0.16666666666666666</v>
      </c>
      <c r="M47" s="4">
        <f t="shared" si="6"/>
        <v>0.3888888888888889</v>
      </c>
      <c r="N47" s="4">
        <f t="shared" si="6"/>
        <v>0.55555555555555558</v>
      </c>
      <c r="O47" s="4">
        <f t="shared" si="6"/>
        <v>5.5555555555555552E-2</v>
      </c>
      <c r="P47" s="4">
        <f t="shared" si="6"/>
        <v>-0.27777777777777779</v>
      </c>
      <c r="Q47" s="2">
        <f>SUM(H2:H46)/SUM(I2:I46)</f>
        <v>0.94117647058823528</v>
      </c>
      <c r="R47" s="2" t="e">
        <f>SUM(J2:J46)/SUM(K2:K46)</f>
        <v>#DIV/0!</v>
      </c>
      <c r="S47" s="2">
        <f>SUM(L2:L46)/SUM(M2:M46)</f>
        <v>0.42857142857142855</v>
      </c>
      <c r="T47" s="4">
        <f t="shared" ref="T47:V47" si="7">AVERAGE(T2:T46)</f>
        <v>5.0555555555555554</v>
      </c>
      <c r="U47" s="4">
        <f t="shared" si="7"/>
        <v>2.0555555555555554</v>
      </c>
      <c r="V47" s="4">
        <f t="shared" si="7"/>
        <v>0.44444444444444442</v>
      </c>
      <c r="W47" s="3">
        <f>((H49*85.91) +(F49*53.897)+(J49*51.757)+(L49*46.845)+(E49*39.19)+(N49*39.19)+(D49*34.677)+((C49-N49)*14.707)-(O49*17.174)-((M49-L49)*20.091)-((I49-H49)*39.19)-(G49*53.897))/T49</f>
        <v>21.181659340659337</v>
      </c>
      <c r="X47" s="4">
        <f t="shared" ref="X47" si="8">B47+(C47*1.2)+(D47*1.5)+(E47*3)+(F47*3)-G47</f>
        <v>3.6166666666666667</v>
      </c>
      <c r="Y47" s="4">
        <f t="shared" ref="Y47" si="9">B47+0.4*H47-0.7*I47-0.4*(M47-L47)+0.7*N47+0.3*(C47-N47)+F47+D47*0.7+0.7*E47-0.4*O47-G47</f>
        <v>2.0999999999999996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35</v>
      </c>
      <c r="C49">
        <f t="shared" ref="C49:P49" si="10">SUM(C2:C46)</f>
        <v>23</v>
      </c>
      <c r="D49">
        <f t="shared" si="10"/>
        <v>1</v>
      </c>
      <c r="E49">
        <f t="shared" si="10"/>
        <v>1</v>
      </c>
      <c r="F49">
        <f t="shared" si="10"/>
        <v>0</v>
      </c>
      <c r="G49">
        <f t="shared" si="10"/>
        <v>2</v>
      </c>
      <c r="H49">
        <f t="shared" si="10"/>
        <v>16</v>
      </c>
      <c r="I49">
        <f t="shared" si="10"/>
        <v>17</v>
      </c>
      <c r="J49">
        <f t="shared" si="10"/>
        <v>0</v>
      </c>
      <c r="K49">
        <f t="shared" si="10"/>
        <v>0</v>
      </c>
      <c r="L49">
        <f t="shared" si="10"/>
        <v>3</v>
      </c>
      <c r="M49">
        <f t="shared" si="10"/>
        <v>7</v>
      </c>
      <c r="N49">
        <f t="shared" si="10"/>
        <v>10</v>
      </c>
      <c r="O49">
        <f t="shared" si="10"/>
        <v>1</v>
      </c>
      <c r="P49">
        <f t="shared" si="10"/>
        <v>-5</v>
      </c>
      <c r="T49">
        <f>SUM(T2:T46)</f>
        <v>91</v>
      </c>
      <c r="U49">
        <f>SUM(U2:U46)</f>
        <v>37</v>
      </c>
      <c r="V49">
        <f>SUM(V2:V46)</f>
        <v>8</v>
      </c>
      <c r="X49" s="4">
        <f>SUM(X2:X46)</f>
        <v>65.100000000000009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opLeftCell="B1"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'Jrue Holiday'!A2</f>
        <v>@ FRA</v>
      </c>
      <c r="B2">
        <v>100</v>
      </c>
      <c r="C2">
        <v>39</v>
      </c>
      <c r="D2">
        <v>70</v>
      </c>
      <c r="E2">
        <v>9</v>
      </c>
      <c r="F2">
        <v>23</v>
      </c>
      <c r="G2">
        <v>13</v>
      </c>
      <c r="H2">
        <v>21</v>
      </c>
      <c r="I2">
        <v>10</v>
      </c>
      <c r="J2">
        <v>14</v>
      </c>
      <c r="K2">
        <v>40</v>
      </c>
      <c r="L2">
        <v>2</v>
      </c>
      <c r="M2">
        <v>25</v>
      </c>
      <c r="N2">
        <v>17</v>
      </c>
      <c r="O2">
        <v>6</v>
      </c>
      <c r="P2">
        <v>26</v>
      </c>
      <c r="Q2">
        <f t="shared" ref="Q2:Q46" si="0">O2+P2</f>
        <v>32</v>
      </c>
      <c r="R2">
        <v>7</v>
      </c>
      <c r="S2">
        <v>3</v>
      </c>
      <c r="T2">
        <v>10</v>
      </c>
      <c r="U2">
        <v>13</v>
      </c>
      <c r="V2">
        <v>10</v>
      </c>
      <c r="W2" s="5">
        <v>0.93208333333333337</v>
      </c>
      <c r="X2" s="2">
        <f t="shared" ref="X2:X46" si="1">C2/D2</f>
        <v>0.55714285714285716</v>
      </c>
      <c r="Y2" s="2">
        <f t="shared" ref="Y2:Y46" si="2" xml:space="preserve"> E2/F2</f>
        <v>0.39130434782608697</v>
      </c>
      <c r="Z2" s="2">
        <f t="shared" ref="Z2:Z46" si="3">G2/H2</f>
        <v>0.61904761904761907</v>
      </c>
      <c r="AA2" s="4">
        <f t="shared" ref="AA2:AA46" si="4">0.96*((D2)+(T2)+0.44*(H2)-(O2))</f>
        <v>79.910399999999996</v>
      </c>
    </row>
    <row r="3" spans="1:27" x14ac:dyDescent="0.3">
      <c r="A3" s="1" t="str">
        <f>'Jrue Holiday'!A3</f>
        <v>vs INJ</v>
      </c>
      <c r="B3">
        <v>106</v>
      </c>
      <c r="C3">
        <v>41</v>
      </c>
      <c r="D3">
        <v>76</v>
      </c>
      <c r="E3">
        <v>10</v>
      </c>
      <c r="F3">
        <v>23</v>
      </c>
      <c r="G3">
        <v>14</v>
      </c>
      <c r="H3">
        <v>18</v>
      </c>
      <c r="I3">
        <v>8</v>
      </c>
      <c r="J3">
        <v>6</v>
      </c>
      <c r="K3">
        <v>50</v>
      </c>
      <c r="L3">
        <v>2</v>
      </c>
      <c r="M3">
        <v>22</v>
      </c>
      <c r="N3">
        <v>27</v>
      </c>
      <c r="O3">
        <v>5</v>
      </c>
      <c r="P3">
        <v>27</v>
      </c>
      <c r="Q3">
        <f>O3+P3</f>
        <v>32</v>
      </c>
      <c r="R3">
        <v>11</v>
      </c>
      <c r="S3">
        <v>3</v>
      </c>
      <c r="T3">
        <v>8</v>
      </c>
      <c r="U3">
        <v>15</v>
      </c>
      <c r="V3">
        <v>10</v>
      </c>
      <c r="W3" s="5">
        <v>0.93438657407407411</v>
      </c>
      <c r="X3" s="2">
        <f t="shared" si="1"/>
        <v>0.53947368421052633</v>
      </c>
      <c r="Y3" s="2">
        <f t="shared" si="2"/>
        <v>0.43478260869565216</v>
      </c>
      <c r="Z3" s="2">
        <f t="shared" si="3"/>
        <v>0.77777777777777779</v>
      </c>
      <c r="AA3" s="4">
        <f t="shared" si="4"/>
        <v>83.443200000000004</v>
      </c>
    </row>
    <row r="4" spans="1:27" x14ac:dyDescent="0.3">
      <c r="A4" s="1" t="str">
        <f>'Jrue Holiday'!A4</f>
        <v>@ EUR</v>
      </c>
      <c r="B4">
        <v>125</v>
      </c>
      <c r="C4">
        <v>46</v>
      </c>
      <c r="D4">
        <v>88</v>
      </c>
      <c r="E4">
        <v>13</v>
      </c>
      <c r="F4">
        <v>27</v>
      </c>
      <c r="G4">
        <v>20</v>
      </c>
      <c r="H4">
        <v>27</v>
      </c>
      <c r="I4">
        <v>12</v>
      </c>
      <c r="J4">
        <v>14</v>
      </c>
      <c r="K4">
        <v>48</v>
      </c>
      <c r="L4">
        <v>2</v>
      </c>
      <c r="M4">
        <v>27</v>
      </c>
      <c r="N4">
        <v>28</v>
      </c>
      <c r="O4">
        <v>4</v>
      </c>
      <c r="P4">
        <v>32</v>
      </c>
      <c r="Q4">
        <f t="shared" si="0"/>
        <v>36</v>
      </c>
      <c r="R4">
        <v>10</v>
      </c>
      <c r="S4">
        <v>2</v>
      </c>
      <c r="T4">
        <v>7</v>
      </c>
      <c r="U4">
        <v>26</v>
      </c>
      <c r="V4">
        <v>3</v>
      </c>
      <c r="W4" s="5">
        <v>0.93630787037037033</v>
      </c>
      <c r="X4" s="2">
        <f t="shared" si="1"/>
        <v>0.52272727272727271</v>
      </c>
      <c r="Y4" s="2">
        <f t="shared" si="2"/>
        <v>0.48148148148148145</v>
      </c>
      <c r="Z4" s="2">
        <f t="shared" si="3"/>
        <v>0.7407407407407407</v>
      </c>
      <c r="AA4" s="4">
        <f t="shared" si="4"/>
        <v>98.764799999999994</v>
      </c>
    </row>
    <row r="5" spans="1:27" x14ac:dyDescent="0.3">
      <c r="A5" s="1" t="str">
        <f>'Jrue Holiday'!A5</f>
        <v>@ RKS</v>
      </c>
      <c r="B5">
        <v>127</v>
      </c>
      <c r="C5">
        <v>48</v>
      </c>
      <c r="D5">
        <v>85</v>
      </c>
      <c r="E5">
        <v>13</v>
      </c>
      <c r="F5">
        <v>25</v>
      </c>
      <c r="G5">
        <v>18</v>
      </c>
      <c r="H5">
        <v>19</v>
      </c>
      <c r="I5">
        <v>4</v>
      </c>
      <c r="J5">
        <v>8</v>
      </c>
      <c r="K5">
        <v>46</v>
      </c>
      <c r="L5">
        <v>12</v>
      </c>
      <c r="M5">
        <v>21</v>
      </c>
      <c r="N5">
        <v>27</v>
      </c>
      <c r="O5">
        <v>7</v>
      </c>
      <c r="P5">
        <v>25</v>
      </c>
      <c r="Q5">
        <f t="shared" si="0"/>
        <v>32</v>
      </c>
      <c r="R5">
        <v>9</v>
      </c>
      <c r="S5">
        <v>4</v>
      </c>
      <c r="T5">
        <v>14</v>
      </c>
      <c r="U5">
        <v>12</v>
      </c>
      <c r="V5">
        <v>11</v>
      </c>
      <c r="W5" s="5">
        <v>0.937037037037037</v>
      </c>
      <c r="X5" s="2">
        <f t="shared" si="1"/>
        <v>0.56470588235294117</v>
      </c>
      <c r="Y5" s="2">
        <f t="shared" si="2"/>
        <v>0.52</v>
      </c>
      <c r="Z5" s="2">
        <f t="shared" si="3"/>
        <v>0.94736842105263153</v>
      </c>
      <c r="AA5" s="4">
        <f t="shared" si="4"/>
        <v>96.34559999999999</v>
      </c>
    </row>
    <row r="6" spans="1:27" x14ac:dyDescent="0.3">
      <c r="A6" s="1" t="str">
        <f>'Jrue Holiday'!A6</f>
        <v>vs AFR</v>
      </c>
      <c r="B6">
        <v>94</v>
      </c>
      <c r="C6">
        <v>37</v>
      </c>
      <c r="D6">
        <v>73</v>
      </c>
      <c r="E6">
        <v>11</v>
      </c>
      <c r="F6">
        <v>27</v>
      </c>
      <c r="G6">
        <v>9</v>
      </c>
      <c r="H6">
        <v>12</v>
      </c>
      <c r="I6">
        <v>6</v>
      </c>
      <c r="J6">
        <v>7</v>
      </c>
      <c r="K6">
        <v>42</v>
      </c>
      <c r="L6">
        <v>2</v>
      </c>
      <c r="M6">
        <v>20</v>
      </c>
      <c r="N6">
        <v>22</v>
      </c>
      <c r="O6">
        <v>2</v>
      </c>
      <c r="P6">
        <v>21</v>
      </c>
      <c r="Q6">
        <f t="shared" si="0"/>
        <v>23</v>
      </c>
      <c r="R6">
        <v>6</v>
      </c>
      <c r="S6">
        <v>1</v>
      </c>
      <c r="T6">
        <v>8</v>
      </c>
      <c r="U6">
        <v>11</v>
      </c>
      <c r="V6">
        <v>9</v>
      </c>
      <c r="W6" s="5">
        <v>0.93417824074074074</v>
      </c>
      <c r="X6" s="2">
        <f t="shared" si="1"/>
        <v>0.50684931506849318</v>
      </c>
      <c r="Y6" s="2">
        <f t="shared" si="2"/>
        <v>0.40740740740740738</v>
      </c>
      <c r="Z6" s="2">
        <f t="shared" si="3"/>
        <v>0.75</v>
      </c>
      <c r="AA6" s="4">
        <f t="shared" si="4"/>
        <v>80.908799999999999</v>
      </c>
    </row>
    <row r="7" spans="1:27" x14ac:dyDescent="0.3">
      <c r="A7" s="1" t="str">
        <f>'Jrue Holiday'!A7</f>
        <v>@ OLD</v>
      </c>
      <c r="B7">
        <v>97</v>
      </c>
      <c r="C7">
        <v>42</v>
      </c>
      <c r="D7">
        <v>78</v>
      </c>
      <c r="E7">
        <v>8</v>
      </c>
      <c r="F7">
        <v>24</v>
      </c>
      <c r="G7">
        <v>5</v>
      </c>
      <c r="H7">
        <v>7</v>
      </c>
      <c r="I7">
        <v>10</v>
      </c>
      <c r="J7">
        <v>10</v>
      </c>
      <c r="K7">
        <v>42</v>
      </c>
      <c r="L7">
        <v>0</v>
      </c>
      <c r="M7">
        <v>18</v>
      </c>
      <c r="N7">
        <v>21</v>
      </c>
      <c r="O7">
        <v>2</v>
      </c>
      <c r="P7">
        <v>26</v>
      </c>
      <c r="Q7">
        <f t="shared" si="0"/>
        <v>28</v>
      </c>
      <c r="R7">
        <v>12</v>
      </c>
      <c r="S7">
        <v>6</v>
      </c>
      <c r="T7">
        <v>8</v>
      </c>
      <c r="U7">
        <v>18</v>
      </c>
      <c r="V7">
        <v>10</v>
      </c>
      <c r="W7" s="5">
        <v>0.93368055555555562</v>
      </c>
      <c r="X7" s="2">
        <f t="shared" si="1"/>
        <v>0.53846153846153844</v>
      </c>
      <c r="Y7" s="2">
        <f t="shared" si="2"/>
        <v>0.33333333333333331</v>
      </c>
      <c r="Z7" s="2">
        <f t="shared" si="3"/>
        <v>0.7142857142857143</v>
      </c>
      <c r="AA7" s="4">
        <f t="shared" si="4"/>
        <v>83.596800000000002</v>
      </c>
    </row>
    <row r="8" spans="1:27" x14ac:dyDescent="0.3">
      <c r="A8" s="1" t="str">
        <f>'Jrue Holiday'!A8</f>
        <v>vs USA</v>
      </c>
      <c r="B8">
        <v>107</v>
      </c>
      <c r="C8">
        <v>43</v>
      </c>
      <c r="D8">
        <v>68</v>
      </c>
      <c r="E8">
        <v>8</v>
      </c>
      <c r="F8">
        <v>15</v>
      </c>
      <c r="G8">
        <v>13</v>
      </c>
      <c r="H8">
        <v>14</v>
      </c>
      <c r="I8">
        <v>8</v>
      </c>
      <c r="J8">
        <v>2</v>
      </c>
      <c r="K8">
        <v>54</v>
      </c>
      <c r="L8">
        <v>10</v>
      </c>
      <c r="M8">
        <v>29</v>
      </c>
      <c r="N8">
        <v>23</v>
      </c>
      <c r="O8">
        <v>6</v>
      </c>
      <c r="P8">
        <v>22</v>
      </c>
      <c r="Q8">
        <f t="shared" si="0"/>
        <v>28</v>
      </c>
      <c r="R8">
        <v>5</v>
      </c>
      <c r="S8">
        <v>9</v>
      </c>
      <c r="T8">
        <v>12</v>
      </c>
      <c r="U8">
        <v>14</v>
      </c>
      <c r="V8">
        <v>8</v>
      </c>
      <c r="W8" s="5">
        <v>0.93339120370370365</v>
      </c>
      <c r="X8" s="2">
        <f t="shared" si="1"/>
        <v>0.63235294117647056</v>
      </c>
      <c r="Y8" s="2">
        <f t="shared" si="2"/>
        <v>0.53333333333333333</v>
      </c>
      <c r="Z8" s="2">
        <f t="shared" si="3"/>
        <v>0.9285714285714286</v>
      </c>
      <c r="AA8" s="4">
        <f t="shared" si="4"/>
        <v>76.953599999999994</v>
      </c>
    </row>
    <row r="9" spans="1:27" x14ac:dyDescent="0.3">
      <c r="A9" s="1" t="str">
        <f>'Jrue Holiday'!A9</f>
        <v>@ SPA</v>
      </c>
      <c r="B9">
        <v>108</v>
      </c>
      <c r="C9">
        <v>42</v>
      </c>
      <c r="D9">
        <v>75</v>
      </c>
      <c r="E9">
        <v>10</v>
      </c>
      <c r="F9">
        <v>19</v>
      </c>
      <c r="G9">
        <v>14</v>
      </c>
      <c r="H9">
        <v>17</v>
      </c>
      <c r="I9">
        <v>13</v>
      </c>
      <c r="J9">
        <v>6</v>
      </c>
      <c r="K9">
        <v>52</v>
      </c>
      <c r="L9">
        <v>2</v>
      </c>
      <c r="M9">
        <v>27</v>
      </c>
      <c r="N9">
        <v>27</v>
      </c>
      <c r="O9">
        <v>4</v>
      </c>
      <c r="P9">
        <v>31</v>
      </c>
      <c r="Q9">
        <f t="shared" si="0"/>
        <v>35</v>
      </c>
      <c r="R9">
        <v>5</v>
      </c>
      <c r="S9">
        <v>1</v>
      </c>
      <c r="T9">
        <v>9</v>
      </c>
      <c r="U9">
        <v>12</v>
      </c>
      <c r="V9">
        <v>14</v>
      </c>
      <c r="W9" s="5">
        <v>0.93305555555555564</v>
      </c>
      <c r="X9" s="2">
        <f t="shared" si="1"/>
        <v>0.56000000000000005</v>
      </c>
      <c r="Y9" s="2">
        <f t="shared" si="2"/>
        <v>0.52631578947368418</v>
      </c>
      <c r="Z9" s="2">
        <f t="shared" si="3"/>
        <v>0.82352941176470584</v>
      </c>
      <c r="AA9" s="4">
        <f t="shared" si="4"/>
        <v>83.980800000000002</v>
      </c>
    </row>
    <row r="10" spans="1:27" x14ac:dyDescent="0.3">
      <c r="A10" s="1" t="str">
        <f>'Jrue Holiday'!A10</f>
        <v>vs 6TH</v>
      </c>
      <c r="B10">
        <v>123</v>
      </c>
      <c r="C10">
        <v>51</v>
      </c>
      <c r="D10">
        <v>76</v>
      </c>
      <c r="E10">
        <v>9</v>
      </c>
      <c r="F10">
        <v>19</v>
      </c>
      <c r="G10">
        <v>12</v>
      </c>
      <c r="H10">
        <v>13</v>
      </c>
      <c r="I10">
        <v>17</v>
      </c>
      <c r="J10">
        <v>2</v>
      </c>
      <c r="K10">
        <v>64</v>
      </c>
      <c r="L10">
        <v>11</v>
      </c>
      <c r="M10">
        <v>56</v>
      </c>
      <c r="N10">
        <v>31</v>
      </c>
      <c r="O10">
        <v>7</v>
      </c>
      <c r="P10">
        <v>31</v>
      </c>
      <c r="Q10">
        <f t="shared" si="0"/>
        <v>38</v>
      </c>
      <c r="R10">
        <v>5</v>
      </c>
      <c r="S10">
        <v>2</v>
      </c>
      <c r="T10">
        <v>9</v>
      </c>
      <c r="U10">
        <v>15</v>
      </c>
      <c r="V10">
        <v>11</v>
      </c>
      <c r="W10" s="5">
        <v>0.93358796296296298</v>
      </c>
      <c r="X10" s="2">
        <f t="shared" si="1"/>
        <v>0.67105263157894735</v>
      </c>
      <c r="Y10" s="2">
        <f t="shared" si="2"/>
        <v>0.47368421052631576</v>
      </c>
      <c r="Z10" s="2">
        <f t="shared" si="3"/>
        <v>0.92307692307692313</v>
      </c>
      <c r="AA10" s="4">
        <f t="shared" si="4"/>
        <v>80.371200000000002</v>
      </c>
    </row>
    <row r="11" spans="1:27" x14ac:dyDescent="0.3">
      <c r="A11" s="1" t="str">
        <f>'Jrue Holiday'!A11</f>
        <v>@ CAN</v>
      </c>
      <c r="B11">
        <v>104</v>
      </c>
      <c r="C11">
        <v>41</v>
      </c>
      <c r="D11">
        <v>76</v>
      </c>
      <c r="E11">
        <v>11</v>
      </c>
      <c r="F11">
        <v>23</v>
      </c>
      <c r="G11">
        <v>11</v>
      </c>
      <c r="H11">
        <v>13</v>
      </c>
      <c r="I11">
        <v>5</v>
      </c>
      <c r="J11">
        <v>6</v>
      </c>
      <c r="K11">
        <v>38</v>
      </c>
      <c r="L11">
        <v>4</v>
      </c>
      <c r="M11">
        <v>31</v>
      </c>
      <c r="N11">
        <v>27</v>
      </c>
      <c r="O11">
        <v>7</v>
      </c>
      <c r="P11">
        <v>25</v>
      </c>
      <c r="Q11">
        <f t="shared" si="0"/>
        <v>32</v>
      </c>
      <c r="R11">
        <v>5</v>
      </c>
      <c r="S11">
        <v>3</v>
      </c>
      <c r="T11">
        <v>10</v>
      </c>
      <c r="U11">
        <v>14</v>
      </c>
      <c r="V11">
        <v>11</v>
      </c>
      <c r="W11" s="5">
        <v>0.93454861111111109</v>
      </c>
      <c r="X11" s="2">
        <f t="shared" si="1"/>
        <v>0.53947368421052633</v>
      </c>
      <c r="Y11" s="2">
        <f t="shared" si="2"/>
        <v>0.47826086956521741</v>
      </c>
      <c r="Z11" s="2">
        <f t="shared" si="3"/>
        <v>0.84615384615384615</v>
      </c>
      <c r="AA11" s="4">
        <f t="shared" si="4"/>
        <v>81.331199999999995</v>
      </c>
    </row>
    <row r="12" spans="1:27" x14ac:dyDescent="0.3">
      <c r="A12" s="1" t="str">
        <f>'Jrue Holiday'!A12</f>
        <v>vs DNK</v>
      </c>
      <c r="B12">
        <v>112</v>
      </c>
      <c r="C12">
        <v>46</v>
      </c>
      <c r="D12">
        <v>79</v>
      </c>
      <c r="E12">
        <v>14</v>
      </c>
      <c r="F12">
        <v>26</v>
      </c>
      <c r="G12">
        <v>6</v>
      </c>
      <c r="H12">
        <v>6</v>
      </c>
      <c r="I12">
        <v>7</v>
      </c>
      <c r="J12">
        <v>6</v>
      </c>
      <c r="K12">
        <v>32</v>
      </c>
      <c r="L12">
        <v>6</v>
      </c>
      <c r="M12">
        <v>17</v>
      </c>
      <c r="N12">
        <v>26</v>
      </c>
      <c r="O12">
        <v>5</v>
      </c>
      <c r="P12">
        <v>25</v>
      </c>
      <c r="Q12">
        <f t="shared" si="0"/>
        <v>30</v>
      </c>
      <c r="R12">
        <v>9</v>
      </c>
      <c r="S12">
        <v>8</v>
      </c>
      <c r="T12">
        <v>12</v>
      </c>
      <c r="U12">
        <v>13</v>
      </c>
      <c r="V12">
        <v>12</v>
      </c>
      <c r="W12" s="5">
        <v>0.93388888888888888</v>
      </c>
      <c r="X12" s="2">
        <f t="shared" si="1"/>
        <v>0.58227848101265822</v>
      </c>
      <c r="Y12" s="2">
        <f t="shared" si="2"/>
        <v>0.53846153846153844</v>
      </c>
      <c r="Z12" s="2">
        <f t="shared" si="3"/>
        <v>1</v>
      </c>
      <c r="AA12" s="4">
        <f t="shared" si="4"/>
        <v>85.094399999999993</v>
      </c>
    </row>
    <row r="13" spans="1:27" x14ac:dyDescent="0.3">
      <c r="A13" s="1" t="str">
        <f>'Jrue Holiday'!A13</f>
        <v>@ IMP</v>
      </c>
      <c r="B13">
        <v>127</v>
      </c>
      <c r="C13">
        <v>50</v>
      </c>
      <c r="D13">
        <v>85</v>
      </c>
      <c r="E13">
        <v>11</v>
      </c>
      <c r="F13">
        <v>21</v>
      </c>
      <c r="G13">
        <v>16</v>
      </c>
      <c r="H13">
        <v>21</v>
      </c>
      <c r="I13">
        <v>10</v>
      </c>
      <c r="J13">
        <v>6</v>
      </c>
      <c r="K13">
        <v>58</v>
      </c>
      <c r="L13">
        <v>6</v>
      </c>
      <c r="M13">
        <v>30</v>
      </c>
      <c r="N13">
        <v>24</v>
      </c>
      <c r="O13">
        <v>7</v>
      </c>
      <c r="P13">
        <v>32</v>
      </c>
      <c r="Q13">
        <f t="shared" si="0"/>
        <v>39</v>
      </c>
      <c r="R13">
        <v>5</v>
      </c>
      <c r="S13">
        <v>5</v>
      </c>
      <c r="T13">
        <v>10</v>
      </c>
      <c r="U13">
        <v>12</v>
      </c>
      <c r="V13">
        <v>18</v>
      </c>
      <c r="W13" s="5">
        <v>0.93650462962962966</v>
      </c>
      <c r="X13" s="2">
        <f t="shared" si="1"/>
        <v>0.58823529411764708</v>
      </c>
      <c r="Y13" s="2">
        <f t="shared" si="2"/>
        <v>0.52380952380952384</v>
      </c>
      <c r="Z13" s="2">
        <f t="shared" si="3"/>
        <v>0.76190476190476186</v>
      </c>
      <c r="AA13" s="4">
        <f t="shared" si="4"/>
        <v>93.350399999999993</v>
      </c>
    </row>
    <row r="14" spans="1:27" x14ac:dyDescent="0.3">
      <c r="A14" s="1" t="str">
        <f>'Jrue Holiday'!A14</f>
        <v>vs 3PT</v>
      </c>
      <c r="B14">
        <v>107</v>
      </c>
      <c r="C14">
        <v>45</v>
      </c>
      <c r="D14">
        <v>87</v>
      </c>
      <c r="E14">
        <v>9</v>
      </c>
      <c r="F14">
        <v>21</v>
      </c>
      <c r="G14">
        <v>8</v>
      </c>
      <c r="H14">
        <v>14</v>
      </c>
      <c r="I14">
        <v>6</v>
      </c>
      <c r="J14">
        <v>10</v>
      </c>
      <c r="K14">
        <v>54</v>
      </c>
      <c r="L14">
        <v>10</v>
      </c>
      <c r="M14">
        <v>28</v>
      </c>
      <c r="N14">
        <v>20</v>
      </c>
      <c r="O14">
        <v>12</v>
      </c>
      <c r="P14">
        <v>35</v>
      </c>
      <c r="Q14">
        <f t="shared" si="0"/>
        <v>47</v>
      </c>
      <c r="R14">
        <v>7</v>
      </c>
      <c r="S14">
        <v>7</v>
      </c>
      <c r="T14">
        <v>10</v>
      </c>
      <c r="U14">
        <v>13</v>
      </c>
      <c r="V14">
        <v>9</v>
      </c>
      <c r="W14" s="5">
        <v>0.93421296296296286</v>
      </c>
      <c r="X14" s="2">
        <f t="shared" si="1"/>
        <v>0.51724137931034486</v>
      </c>
      <c r="Y14" s="2">
        <f t="shared" si="2"/>
        <v>0.42857142857142855</v>
      </c>
      <c r="Z14" s="2">
        <f t="shared" si="3"/>
        <v>0.5714285714285714</v>
      </c>
      <c r="AA14" s="4">
        <f t="shared" si="4"/>
        <v>87.513599999999997</v>
      </c>
    </row>
    <row r="15" spans="1:27" x14ac:dyDescent="0.3">
      <c r="A15" s="1" t="str">
        <f>'Jrue Holiday'!A15</f>
        <v>vs CHI</v>
      </c>
      <c r="B15">
        <v>101</v>
      </c>
      <c r="C15">
        <v>37</v>
      </c>
      <c r="D15">
        <v>65</v>
      </c>
      <c r="E15">
        <v>7</v>
      </c>
      <c r="F15">
        <v>13</v>
      </c>
      <c r="G15">
        <v>20</v>
      </c>
      <c r="H15">
        <v>22</v>
      </c>
      <c r="I15">
        <v>6</v>
      </c>
      <c r="J15">
        <v>10</v>
      </c>
      <c r="K15">
        <v>42</v>
      </c>
      <c r="L15">
        <v>2</v>
      </c>
      <c r="M15">
        <v>21</v>
      </c>
      <c r="N15">
        <v>20</v>
      </c>
      <c r="O15">
        <v>3</v>
      </c>
      <c r="P15">
        <v>36</v>
      </c>
      <c r="Q15">
        <f t="shared" si="0"/>
        <v>39</v>
      </c>
      <c r="R15">
        <v>5</v>
      </c>
      <c r="S15">
        <v>4</v>
      </c>
      <c r="T15">
        <v>15</v>
      </c>
      <c r="U15">
        <v>10</v>
      </c>
      <c r="V15">
        <v>7</v>
      </c>
      <c r="W15" s="5">
        <v>0.93281250000000004</v>
      </c>
      <c r="X15" s="2">
        <f t="shared" si="1"/>
        <v>0.56923076923076921</v>
      </c>
      <c r="Y15" s="2">
        <f t="shared" si="2"/>
        <v>0.53846153846153844</v>
      </c>
      <c r="Z15" s="2">
        <f t="shared" si="3"/>
        <v>0.90909090909090906</v>
      </c>
      <c r="AA15" s="4">
        <f t="shared" si="4"/>
        <v>83.212800000000001</v>
      </c>
    </row>
    <row r="16" spans="1:27" x14ac:dyDescent="0.3">
      <c r="A16" s="1" t="str">
        <f>'Jrue Holiday'!A16</f>
        <v>@ OCE</v>
      </c>
      <c r="B16">
        <v>104</v>
      </c>
      <c r="C16">
        <v>43</v>
      </c>
      <c r="D16">
        <v>70</v>
      </c>
      <c r="E16">
        <v>9</v>
      </c>
      <c r="F16">
        <v>20</v>
      </c>
      <c r="G16">
        <v>9</v>
      </c>
      <c r="H16">
        <v>14</v>
      </c>
      <c r="I16">
        <v>6</v>
      </c>
      <c r="J16">
        <v>14</v>
      </c>
      <c r="K16">
        <v>48</v>
      </c>
      <c r="L16">
        <v>6</v>
      </c>
      <c r="M16">
        <v>20</v>
      </c>
      <c r="N16">
        <v>21</v>
      </c>
      <c r="O16">
        <v>8</v>
      </c>
      <c r="P16">
        <v>31</v>
      </c>
      <c r="Q16">
        <f t="shared" si="0"/>
        <v>39</v>
      </c>
      <c r="R16">
        <v>10</v>
      </c>
      <c r="S16">
        <v>10</v>
      </c>
      <c r="T16">
        <v>11</v>
      </c>
      <c r="U16">
        <v>19</v>
      </c>
      <c r="V16">
        <v>11</v>
      </c>
      <c r="W16" s="5">
        <v>0.93215277777777783</v>
      </c>
      <c r="X16" s="2">
        <f t="shared" si="1"/>
        <v>0.61428571428571432</v>
      </c>
      <c r="Y16" s="2">
        <f t="shared" si="2"/>
        <v>0.45</v>
      </c>
      <c r="Z16" s="2">
        <f t="shared" si="3"/>
        <v>0.6428571428571429</v>
      </c>
      <c r="AA16" s="4">
        <f t="shared" si="4"/>
        <v>75.993600000000001</v>
      </c>
    </row>
    <row r="17" spans="1:27" x14ac:dyDescent="0.3">
      <c r="A17" s="1" t="str">
        <f>'Jrue Holiday'!A17</f>
        <v>vs FRA</v>
      </c>
      <c r="B17">
        <v>113</v>
      </c>
      <c r="C17">
        <v>47</v>
      </c>
      <c r="D17">
        <v>79</v>
      </c>
      <c r="E17">
        <v>9</v>
      </c>
      <c r="F17">
        <v>15</v>
      </c>
      <c r="G17">
        <v>10</v>
      </c>
      <c r="H17">
        <v>13</v>
      </c>
      <c r="I17">
        <v>12</v>
      </c>
      <c r="J17">
        <v>16</v>
      </c>
      <c r="K17">
        <v>58</v>
      </c>
      <c r="L17">
        <v>10</v>
      </c>
      <c r="M17">
        <v>33</v>
      </c>
      <c r="N17">
        <v>33</v>
      </c>
      <c r="O17">
        <v>7</v>
      </c>
      <c r="P17">
        <v>25</v>
      </c>
      <c r="Q17">
        <f t="shared" si="0"/>
        <v>32</v>
      </c>
      <c r="R17">
        <v>12</v>
      </c>
      <c r="S17">
        <v>3</v>
      </c>
      <c r="T17">
        <v>8</v>
      </c>
      <c r="U17">
        <v>25</v>
      </c>
      <c r="V17">
        <v>8</v>
      </c>
      <c r="W17" s="5">
        <v>0.93247685185185181</v>
      </c>
      <c r="X17" s="2">
        <f t="shared" si="1"/>
        <v>0.59493670886075944</v>
      </c>
      <c r="Y17" s="2">
        <f t="shared" si="2"/>
        <v>0.6</v>
      </c>
      <c r="Z17" s="2">
        <f t="shared" si="3"/>
        <v>0.76923076923076927</v>
      </c>
      <c r="AA17" s="4">
        <f t="shared" si="4"/>
        <v>82.291199999999989</v>
      </c>
    </row>
    <row r="18" spans="1:27" x14ac:dyDescent="0.3">
      <c r="A18" s="1" t="str">
        <f>'Jrue Holiday'!A18</f>
        <v>@ INJ</v>
      </c>
      <c r="B18">
        <v>116</v>
      </c>
      <c r="C18">
        <v>46</v>
      </c>
      <c r="D18">
        <v>83</v>
      </c>
      <c r="E18">
        <v>7</v>
      </c>
      <c r="F18">
        <v>19</v>
      </c>
      <c r="G18">
        <v>17</v>
      </c>
      <c r="H18">
        <v>23</v>
      </c>
      <c r="I18">
        <v>8</v>
      </c>
      <c r="J18">
        <v>8</v>
      </c>
      <c r="K18">
        <v>70</v>
      </c>
      <c r="L18">
        <v>10</v>
      </c>
      <c r="M18">
        <v>31</v>
      </c>
      <c r="N18">
        <v>25</v>
      </c>
      <c r="O18">
        <v>7</v>
      </c>
      <c r="P18">
        <v>28</v>
      </c>
      <c r="Q18">
        <f t="shared" si="0"/>
        <v>35</v>
      </c>
      <c r="R18">
        <v>11</v>
      </c>
      <c r="S18">
        <v>3</v>
      </c>
      <c r="T18">
        <v>9</v>
      </c>
      <c r="U18">
        <v>17</v>
      </c>
      <c r="V18">
        <v>11</v>
      </c>
      <c r="W18" s="5">
        <v>0.93447916666666664</v>
      </c>
      <c r="X18" s="2">
        <f t="shared" si="1"/>
        <v>0.55421686746987953</v>
      </c>
      <c r="Y18" s="2">
        <f t="shared" si="2"/>
        <v>0.36842105263157893</v>
      </c>
      <c r="Z18" s="2">
        <f t="shared" si="3"/>
        <v>0.73913043478260865</v>
      </c>
      <c r="AA18" s="4">
        <f t="shared" si="4"/>
        <v>91.315200000000004</v>
      </c>
    </row>
    <row r="19" spans="1:27" x14ac:dyDescent="0.3">
      <c r="A19" s="1" t="str">
        <f>'Jrue Holiday'!A19</f>
        <v>vs EUR</v>
      </c>
      <c r="B19">
        <v>99</v>
      </c>
      <c r="C19">
        <v>42</v>
      </c>
      <c r="D19">
        <v>80</v>
      </c>
      <c r="E19">
        <v>4</v>
      </c>
      <c r="F19">
        <v>11</v>
      </c>
      <c r="G19">
        <v>11</v>
      </c>
      <c r="H19">
        <v>15</v>
      </c>
      <c r="I19">
        <v>7</v>
      </c>
      <c r="J19">
        <v>10</v>
      </c>
      <c r="K19">
        <v>52</v>
      </c>
      <c r="L19">
        <v>6</v>
      </c>
      <c r="M19">
        <v>23</v>
      </c>
      <c r="N19">
        <v>19</v>
      </c>
      <c r="O19">
        <v>6</v>
      </c>
      <c r="P19">
        <v>24</v>
      </c>
      <c r="Q19">
        <f t="shared" si="0"/>
        <v>30</v>
      </c>
      <c r="R19">
        <v>10</v>
      </c>
      <c r="S19">
        <v>4</v>
      </c>
      <c r="T19">
        <v>8</v>
      </c>
      <c r="U19">
        <v>19</v>
      </c>
      <c r="V19">
        <v>9</v>
      </c>
      <c r="W19" s="5">
        <v>0.9337847222222222</v>
      </c>
      <c r="X19" s="2">
        <f t="shared" si="1"/>
        <v>0.52500000000000002</v>
      </c>
      <c r="Y19" s="2">
        <f t="shared" si="2"/>
        <v>0.36363636363636365</v>
      </c>
      <c r="Z19" s="2">
        <f t="shared" si="3"/>
        <v>0.73333333333333328</v>
      </c>
      <c r="AA19" s="4">
        <f t="shared" si="4"/>
        <v>85.055999999999997</v>
      </c>
    </row>
    <row r="20" spans="1:27" x14ac:dyDescent="0.3">
      <c r="A20" s="1">
        <f>'Jrue Holiday'!A20</f>
        <v>0</v>
      </c>
      <c r="Q20">
        <f t="shared" si="0"/>
        <v>0</v>
      </c>
      <c r="W20" s="5"/>
      <c r="X20" s="2" t="e">
        <f t="shared" si="1"/>
        <v>#DIV/0!</v>
      </c>
      <c r="Y20" s="2" t="e">
        <f t="shared" si="2"/>
        <v>#DIV/0!</v>
      </c>
      <c r="Z20" s="2" t="e">
        <f t="shared" si="3"/>
        <v>#DIV/0!</v>
      </c>
      <c r="AA20" s="4">
        <f t="shared" si="4"/>
        <v>0</v>
      </c>
    </row>
    <row r="21" spans="1:27" x14ac:dyDescent="0.3">
      <c r="A21" s="1">
        <f>'Jrue Holiday'!A21</f>
        <v>0</v>
      </c>
      <c r="Q21">
        <f t="shared" si="0"/>
        <v>0</v>
      </c>
      <c r="W21" s="5"/>
      <c r="X21" s="2" t="e">
        <f t="shared" si="1"/>
        <v>#DIV/0!</v>
      </c>
      <c r="Y21" s="2" t="e">
        <f t="shared" si="2"/>
        <v>#DIV/0!</v>
      </c>
      <c r="Z21" s="2" t="e">
        <f t="shared" si="3"/>
        <v>#DIV/0!</v>
      </c>
      <c r="AA21" s="4">
        <f t="shared" si="4"/>
        <v>0</v>
      </c>
    </row>
    <row r="22" spans="1:27" x14ac:dyDescent="0.3">
      <c r="A22" s="1">
        <f>'Jrue Holiday'!A22</f>
        <v>0</v>
      </c>
      <c r="Q22">
        <f t="shared" si="0"/>
        <v>0</v>
      </c>
      <c r="W22" s="5"/>
      <c r="X22" s="2" t="e">
        <f t="shared" si="1"/>
        <v>#DIV/0!</v>
      </c>
      <c r="Y22" s="2" t="e">
        <f t="shared" si="2"/>
        <v>#DIV/0!</v>
      </c>
      <c r="Z22" s="2" t="e">
        <f t="shared" si="3"/>
        <v>#DIV/0!</v>
      </c>
      <c r="AA22" s="4">
        <f t="shared" si="4"/>
        <v>0</v>
      </c>
    </row>
    <row r="23" spans="1:27" x14ac:dyDescent="0.3">
      <c r="A23" s="1">
        <f>'Jrue Holiday'!A23</f>
        <v>0</v>
      </c>
      <c r="Q23">
        <f t="shared" si="0"/>
        <v>0</v>
      </c>
      <c r="W23" s="5"/>
      <c r="X23" s="2" t="e">
        <f t="shared" si="1"/>
        <v>#DIV/0!</v>
      </c>
      <c r="Y23" s="2" t="e">
        <f t="shared" si="2"/>
        <v>#DIV/0!</v>
      </c>
      <c r="Z23" s="2" t="e">
        <f t="shared" si="3"/>
        <v>#DIV/0!</v>
      </c>
      <c r="AA23" s="4">
        <f t="shared" si="4"/>
        <v>0</v>
      </c>
    </row>
    <row r="24" spans="1:27" x14ac:dyDescent="0.3">
      <c r="A24" s="1">
        <f>'Jrue Holiday'!A24</f>
        <v>0</v>
      </c>
      <c r="Q24">
        <f t="shared" si="0"/>
        <v>0</v>
      </c>
      <c r="W24" s="5"/>
      <c r="X24" s="2" t="e">
        <f t="shared" si="1"/>
        <v>#DIV/0!</v>
      </c>
      <c r="Y24" s="2" t="e">
        <f t="shared" si="2"/>
        <v>#DIV/0!</v>
      </c>
      <c r="Z24" s="2" t="e">
        <f t="shared" si="3"/>
        <v>#DIV/0!</v>
      </c>
      <c r="AA24" s="4">
        <f t="shared" si="4"/>
        <v>0</v>
      </c>
    </row>
    <row r="25" spans="1:27" x14ac:dyDescent="0.3">
      <c r="A25" s="1">
        <f>'Jrue Holiday'!A25</f>
        <v>0</v>
      </c>
      <c r="Q25">
        <f t="shared" si="0"/>
        <v>0</v>
      </c>
      <c r="W25" s="5"/>
      <c r="X25" s="2" t="e">
        <f t="shared" si="1"/>
        <v>#DIV/0!</v>
      </c>
      <c r="Y25" s="2" t="e">
        <f t="shared" si="2"/>
        <v>#DIV/0!</v>
      </c>
      <c r="Z25" s="2" t="e">
        <f t="shared" si="3"/>
        <v>#DIV/0!</v>
      </c>
      <c r="AA25" s="4">
        <f t="shared" si="4"/>
        <v>0</v>
      </c>
    </row>
    <row r="26" spans="1:27" x14ac:dyDescent="0.3">
      <c r="A26" s="1">
        <f>'Jrue Holiday'!A26</f>
        <v>0</v>
      </c>
      <c r="Q26">
        <f t="shared" si="0"/>
        <v>0</v>
      </c>
      <c r="W26" s="5"/>
      <c r="X26" s="2" t="e">
        <f t="shared" si="1"/>
        <v>#DIV/0!</v>
      </c>
      <c r="Y26" s="2" t="e">
        <f t="shared" si="2"/>
        <v>#DIV/0!</v>
      </c>
      <c r="Z26" s="2" t="e">
        <f t="shared" si="3"/>
        <v>#DIV/0!</v>
      </c>
      <c r="AA26" s="4">
        <f t="shared" si="4"/>
        <v>0</v>
      </c>
    </row>
    <row r="27" spans="1:27" x14ac:dyDescent="0.3">
      <c r="A27" s="1">
        <f>'Jrue Holiday'!A27</f>
        <v>0</v>
      </c>
      <c r="Q27">
        <f t="shared" si="0"/>
        <v>0</v>
      </c>
      <c r="W27" s="5"/>
      <c r="X27" s="2" t="e">
        <f t="shared" si="1"/>
        <v>#DIV/0!</v>
      </c>
      <c r="Y27" s="2" t="e">
        <f t="shared" si="2"/>
        <v>#DIV/0!</v>
      </c>
      <c r="Z27" s="2" t="e">
        <f t="shared" si="3"/>
        <v>#DIV/0!</v>
      </c>
      <c r="AA27" s="4">
        <f t="shared" si="4"/>
        <v>0</v>
      </c>
    </row>
    <row r="28" spans="1:27" x14ac:dyDescent="0.3">
      <c r="A28" s="1">
        <f>'Jrue Holiday'!A28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'Jrue Holiday'!A29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'Jrue Holiday'!A30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'Jrue Holiday'!A31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'Jrue Holiday'!A32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'Jrue Holiday'!A33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'Jrue Holiday'!A34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'Jrue Holiday'!A35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'Jrue Holiday'!A36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'Jrue Holiday'!A37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'Jrue Holiday'!A38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'Jrue Holiday'!A39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'Jrue Holiday'!A40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'Jrue Holiday'!A41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'Jrue Holiday'!A42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'Jrue Holiday'!A43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'Jrue Holiday'!A44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'Jrue Holiday'!A45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'Jrue Holiday'!A46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109.44444444444444</v>
      </c>
      <c r="C47" s="4">
        <f t="shared" ref="C47:I47" si="5">AVERAGE(C2:C46)</f>
        <v>43.666666666666664</v>
      </c>
      <c r="D47" s="4">
        <f t="shared" si="5"/>
        <v>77.388888888888886</v>
      </c>
      <c r="E47" s="4">
        <f t="shared" si="5"/>
        <v>9.5555555555555554</v>
      </c>
      <c r="F47" s="4">
        <f t="shared" si="5"/>
        <v>20.611111111111111</v>
      </c>
      <c r="G47" s="4">
        <f t="shared" si="5"/>
        <v>12.555555555555555</v>
      </c>
      <c r="H47" s="4">
        <f t="shared" si="5"/>
        <v>16.055555555555557</v>
      </c>
      <c r="I47" s="4">
        <f t="shared" si="5"/>
        <v>8.6111111111111107</v>
      </c>
      <c r="J47" s="4">
        <f t="shared" ref="J47:W47" si="6">AVERAGE(J2:J46)</f>
        <v>8.6111111111111107</v>
      </c>
      <c r="K47" s="4">
        <f t="shared" si="6"/>
        <v>49.444444444444443</v>
      </c>
      <c r="L47" s="4">
        <f t="shared" si="6"/>
        <v>5.7222222222222223</v>
      </c>
      <c r="M47" s="4">
        <f t="shared" si="6"/>
        <v>26.611111111111111</v>
      </c>
      <c r="N47" s="4">
        <f t="shared" si="6"/>
        <v>24.333333333333332</v>
      </c>
      <c r="O47" s="4">
        <f t="shared" si="6"/>
        <v>5.833333333333333</v>
      </c>
      <c r="P47" s="4">
        <f t="shared" si="6"/>
        <v>27.888888888888889</v>
      </c>
      <c r="Q47" s="4">
        <f t="shared" si="6"/>
        <v>13.488888888888889</v>
      </c>
      <c r="R47" s="4">
        <f t="shared" si="6"/>
        <v>8</v>
      </c>
      <c r="S47" s="4">
        <f t="shared" si="6"/>
        <v>4.333333333333333</v>
      </c>
      <c r="T47" s="4">
        <f t="shared" si="6"/>
        <v>9.8888888888888893</v>
      </c>
      <c r="U47" s="4">
        <f t="shared" si="6"/>
        <v>15.444444444444445</v>
      </c>
      <c r="V47" s="4">
        <f t="shared" si="6"/>
        <v>10.111111111111111</v>
      </c>
      <c r="W47" s="5">
        <f t="shared" si="6"/>
        <v>0.93403163580246917</v>
      </c>
      <c r="X47" s="2">
        <f>SUM(C2:C46)/SUM(D2:D46)</f>
        <v>0.56424982053122752</v>
      </c>
      <c r="Y47" s="2">
        <f>SUM(E2:E46)/SUM(F2:F46)</f>
        <v>0.46361185983827491</v>
      </c>
      <c r="Z47" s="2">
        <f>SUM(G2:G46)/SUM(H2:H46)</f>
        <v>0.7820069204152249</v>
      </c>
      <c r="AA47" s="4">
        <f>AVERAGE(AA2:AA46)</f>
        <v>33.987413333333329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1970</v>
      </c>
      <c r="C49">
        <f t="shared" ref="C49:I49" si="7">SUM(C2:C46)</f>
        <v>786</v>
      </c>
      <c r="D49">
        <f t="shared" si="7"/>
        <v>1393</v>
      </c>
      <c r="E49">
        <f t="shared" si="7"/>
        <v>172</v>
      </c>
      <c r="F49">
        <f t="shared" si="7"/>
        <v>371</v>
      </c>
      <c r="G49">
        <f t="shared" si="7"/>
        <v>226</v>
      </c>
      <c r="H49">
        <f t="shared" si="7"/>
        <v>289</v>
      </c>
      <c r="I49">
        <f t="shared" si="7"/>
        <v>155</v>
      </c>
      <c r="J49">
        <f t="shared" ref="J49:V49" si="8">SUM(J2:J46)</f>
        <v>155</v>
      </c>
      <c r="K49">
        <f t="shared" si="8"/>
        <v>890</v>
      </c>
      <c r="L49">
        <f t="shared" si="8"/>
        <v>103</v>
      </c>
      <c r="M49">
        <f t="shared" si="8"/>
        <v>479</v>
      </c>
      <c r="N49">
        <f t="shared" si="8"/>
        <v>438</v>
      </c>
      <c r="O49">
        <f t="shared" si="8"/>
        <v>105</v>
      </c>
      <c r="P49">
        <f t="shared" si="8"/>
        <v>502</v>
      </c>
      <c r="Q49">
        <f t="shared" si="8"/>
        <v>607</v>
      </c>
      <c r="R49">
        <f t="shared" si="8"/>
        <v>144</v>
      </c>
      <c r="S49">
        <f t="shared" si="8"/>
        <v>78</v>
      </c>
      <c r="T49">
        <f t="shared" si="8"/>
        <v>178</v>
      </c>
      <c r="U49">
        <f t="shared" si="8"/>
        <v>278</v>
      </c>
      <c r="V49">
        <f t="shared" si="8"/>
        <v>182</v>
      </c>
      <c r="AA49" s="4">
        <f>SUM(AA2:AA46)</f>
        <v>1529.4335999999998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1.2880585335643209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128.8058533564321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1.2599639739737212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125.99639739737212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54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abSelected="1"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'Jrue Holiday'!A2</f>
        <v>@ FRA</v>
      </c>
      <c r="B2">
        <v>94</v>
      </c>
      <c r="C2">
        <v>38</v>
      </c>
      <c r="D2">
        <v>72</v>
      </c>
      <c r="E2">
        <v>9</v>
      </c>
      <c r="F2">
        <v>26</v>
      </c>
      <c r="G2">
        <v>9</v>
      </c>
      <c r="H2">
        <v>15</v>
      </c>
      <c r="I2">
        <v>6</v>
      </c>
      <c r="J2">
        <v>5</v>
      </c>
      <c r="K2">
        <v>40</v>
      </c>
      <c r="L2">
        <v>10</v>
      </c>
      <c r="M2">
        <v>24</v>
      </c>
      <c r="N2">
        <v>19</v>
      </c>
      <c r="O2">
        <v>7</v>
      </c>
      <c r="P2">
        <v>26</v>
      </c>
      <c r="Q2">
        <f t="shared" ref="Q2:Q46" si="0">O2+P2</f>
        <v>33</v>
      </c>
      <c r="R2">
        <v>5</v>
      </c>
      <c r="S2">
        <v>7</v>
      </c>
      <c r="T2">
        <v>12</v>
      </c>
      <c r="U2">
        <v>8</v>
      </c>
      <c r="V2">
        <v>14</v>
      </c>
      <c r="W2" s="5">
        <v>0.93457175925925917</v>
      </c>
      <c r="X2" s="2">
        <f t="shared" ref="X2:X46" si="1">C2/D2</f>
        <v>0.52777777777777779</v>
      </c>
      <c r="Y2" s="2">
        <f t="shared" ref="Y2:Y46" si="2" xml:space="preserve"> E2/F2</f>
        <v>0.34615384615384615</v>
      </c>
      <c r="Z2" s="2">
        <f t="shared" ref="Z2:Z46" si="3">G2/H2</f>
        <v>0.6</v>
      </c>
      <c r="AA2" s="4">
        <f t="shared" ref="AA2:AA46" si="4">0.96*((D2)+(T2)+0.44*(H2)-(O2))</f>
        <v>80.255999999999986</v>
      </c>
    </row>
    <row r="3" spans="1:27" x14ac:dyDescent="0.3">
      <c r="A3" s="1" t="str">
        <f>'Jrue Holiday'!A3</f>
        <v>vs INJ</v>
      </c>
      <c r="B3">
        <v>104</v>
      </c>
      <c r="C3">
        <v>40</v>
      </c>
      <c r="D3">
        <v>74</v>
      </c>
      <c r="E3">
        <v>10</v>
      </c>
      <c r="F3">
        <v>25</v>
      </c>
      <c r="G3">
        <v>14</v>
      </c>
      <c r="H3">
        <v>17</v>
      </c>
      <c r="I3">
        <v>6</v>
      </c>
      <c r="J3">
        <v>6</v>
      </c>
      <c r="K3">
        <v>44</v>
      </c>
      <c r="L3">
        <v>8</v>
      </c>
      <c r="M3">
        <v>21</v>
      </c>
      <c r="N3">
        <v>25</v>
      </c>
      <c r="O3">
        <v>5</v>
      </c>
      <c r="P3">
        <v>33</v>
      </c>
      <c r="Q3">
        <f>O3+P3</f>
        <v>38</v>
      </c>
      <c r="R3">
        <v>6</v>
      </c>
      <c r="S3">
        <v>5</v>
      </c>
      <c r="T3">
        <v>13</v>
      </c>
      <c r="U3">
        <v>8</v>
      </c>
      <c r="V3">
        <v>12</v>
      </c>
      <c r="W3" s="5">
        <v>0.93226851851851855</v>
      </c>
      <c r="X3" s="2">
        <f t="shared" si="1"/>
        <v>0.54054054054054057</v>
      </c>
      <c r="Y3" s="2">
        <f t="shared" si="2"/>
        <v>0.4</v>
      </c>
      <c r="Z3" s="2">
        <f t="shared" si="3"/>
        <v>0.82352941176470584</v>
      </c>
      <c r="AA3" s="4">
        <f t="shared" si="4"/>
        <v>85.900800000000004</v>
      </c>
    </row>
    <row r="4" spans="1:27" x14ac:dyDescent="0.3">
      <c r="A4" s="1" t="str">
        <f>'Jrue Holiday'!A4</f>
        <v>@ EUR</v>
      </c>
      <c r="B4">
        <v>123</v>
      </c>
      <c r="C4">
        <v>49</v>
      </c>
      <c r="D4">
        <v>91</v>
      </c>
      <c r="E4">
        <v>22</v>
      </c>
      <c r="F4">
        <v>48</v>
      </c>
      <c r="G4">
        <v>3</v>
      </c>
      <c r="H4">
        <v>3</v>
      </c>
      <c r="I4">
        <v>6</v>
      </c>
      <c r="J4">
        <v>10</v>
      </c>
      <c r="K4">
        <v>36</v>
      </c>
      <c r="L4">
        <v>9</v>
      </c>
      <c r="M4">
        <v>25</v>
      </c>
      <c r="N4">
        <v>32</v>
      </c>
      <c r="O4">
        <v>7</v>
      </c>
      <c r="P4">
        <v>38</v>
      </c>
      <c r="Q4">
        <f t="shared" si="0"/>
        <v>45</v>
      </c>
      <c r="R4">
        <v>5</v>
      </c>
      <c r="S4">
        <v>13</v>
      </c>
      <c r="T4">
        <v>16</v>
      </c>
      <c r="U4">
        <v>8</v>
      </c>
      <c r="V4">
        <v>19</v>
      </c>
      <c r="W4" s="5">
        <v>0.93381944444444442</v>
      </c>
      <c r="X4" s="2">
        <f t="shared" si="1"/>
        <v>0.53846153846153844</v>
      </c>
      <c r="Y4" s="2">
        <f t="shared" si="2"/>
        <v>0.45833333333333331</v>
      </c>
      <c r="Z4" s="2">
        <f t="shared" si="3"/>
        <v>1</v>
      </c>
      <c r="AA4" s="4">
        <f t="shared" si="4"/>
        <v>97.267199999999988</v>
      </c>
    </row>
    <row r="5" spans="1:27" x14ac:dyDescent="0.3">
      <c r="A5" s="1" t="str">
        <f>'Jrue Holiday'!A5</f>
        <v>@ RKS</v>
      </c>
      <c r="B5">
        <v>133</v>
      </c>
      <c r="C5">
        <v>51</v>
      </c>
      <c r="D5">
        <v>76</v>
      </c>
      <c r="E5">
        <v>14</v>
      </c>
      <c r="F5">
        <v>23</v>
      </c>
      <c r="G5">
        <v>17</v>
      </c>
      <c r="H5">
        <v>17</v>
      </c>
      <c r="I5">
        <v>7</v>
      </c>
      <c r="J5">
        <v>6</v>
      </c>
      <c r="K5">
        <v>48</v>
      </c>
      <c r="L5">
        <v>0</v>
      </c>
      <c r="M5">
        <v>19</v>
      </c>
      <c r="N5">
        <v>30</v>
      </c>
      <c r="O5">
        <v>0</v>
      </c>
      <c r="P5">
        <v>26</v>
      </c>
      <c r="Q5">
        <f t="shared" si="0"/>
        <v>26</v>
      </c>
      <c r="R5">
        <v>9</v>
      </c>
      <c r="S5">
        <v>8</v>
      </c>
      <c r="T5">
        <v>12</v>
      </c>
      <c r="U5">
        <v>19</v>
      </c>
      <c r="V5">
        <v>14</v>
      </c>
      <c r="W5" s="5">
        <v>0.93309027777777775</v>
      </c>
      <c r="X5" s="2">
        <f t="shared" si="1"/>
        <v>0.67105263157894735</v>
      </c>
      <c r="Y5" s="2">
        <f t="shared" si="2"/>
        <v>0.60869565217391308</v>
      </c>
      <c r="Z5" s="2">
        <f t="shared" si="3"/>
        <v>1</v>
      </c>
      <c r="AA5" s="4">
        <f t="shared" si="4"/>
        <v>91.660799999999995</v>
      </c>
    </row>
    <row r="6" spans="1:27" x14ac:dyDescent="0.3">
      <c r="A6" s="1" t="str">
        <f>'Jrue Holiday'!A6</f>
        <v>vs AFR</v>
      </c>
      <c r="B6">
        <v>111</v>
      </c>
      <c r="C6">
        <v>45</v>
      </c>
      <c r="D6">
        <v>73</v>
      </c>
      <c r="E6">
        <v>12</v>
      </c>
      <c r="F6">
        <v>25</v>
      </c>
      <c r="G6">
        <v>9</v>
      </c>
      <c r="H6">
        <v>12</v>
      </c>
      <c r="I6">
        <v>4</v>
      </c>
      <c r="J6">
        <v>11</v>
      </c>
      <c r="K6">
        <v>48</v>
      </c>
      <c r="L6">
        <v>8</v>
      </c>
      <c r="M6">
        <v>14</v>
      </c>
      <c r="N6">
        <v>27</v>
      </c>
      <c r="O6">
        <v>5</v>
      </c>
      <c r="P6">
        <v>30</v>
      </c>
      <c r="Q6">
        <f t="shared" si="0"/>
        <v>35</v>
      </c>
      <c r="R6">
        <v>4</v>
      </c>
      <c r="S6">
        <v>4</v>
      </c>
      <c r="T6">
        <v>9</v>
      </c>
      <c r="U6">
        <v>11</v>
      </c>
      <c r="V6">
        <v>7</v>
      </c>
      <c r="W6" s="5">
        <v>0.93247685185185192</v>
      </c>
      <c r="X6" s="2">
        <f t="shared" si="1"/>
        <v>0.61643835616438358</v>
      </c>
      <c r="Y6" s="2">
        <f t="shared" si="2"/>
        <v>0.48</v>
      </c>
      <c r="Z6" s="2">
        <f t="shared" si="3"/>
        <v>0.75</v>
      </c>
      <c r="AA6" s="4">
        <f t="shared" si="4"/>
        <v>78.988799999999998</v>
      </c>
    </row>
    <row r="7" spans="1:27" x14ac:dyDescent="0.3">
      <c r="A7" s="1" t="str">
        <f>'Jrue Holiday'!A7</f>
        <v>@ OLD</v>
      </c>
      <c r="B7">
        <v>98</v>
      </c>
      <c r="C7">
        <v>40</v>
      </c>
      <c r="D7">
        <v>72</v>
      </c>
      <c r="E7">
        <v>6</v>
      </c>
      <c r="F7">
        <v>16</v>
      </c>
      <c r="G7">
        <v>12</v>
      </c>
      <c r="H7">
        <v>13</v>
      </c>
      <c r="I7">
        <v>1</v>
      </c>
      <c r="J7">
        <v>0</v>
      </c>
      <c r="K7">
        <v>48</v>
      </c>
      <c r="L7">
        <v>9</v>
      </c>
      <c r="M7">
        <v>13</v>
      </c>
      <c r="N7">
        <v>18</v>
      </c>
      <c r="O7">
        <v>6</v>
      </c>
      <c r="P7">
        <v>33</v>
      </c>
      <c r="Q7">
        <f t="shared" si="0"/>
        <v>39</v>
      </c>
      <c r="R7">
        <v>7</v>
      </c>
      <c r="S7">
        <v>7</v>
      </c>
      <c r="T7">
        <v>15</v>
      </c>
      <c r="U7">
        <v>4</v>
      </c>
      <c r="V7">
        <v>6</v>
      </c>
      <c r="W7" s="5">
        <v>0.93297453703703714</v>
      </c>
      <c r="X7" s="2">
        <f t="shared" si="1"/>
        <v>0.55555555555555558</v>
      </c>
      <c r="Y7" s="2">
        <f t="shared" si="2"/>
        <v>0.375</v>
      </c>
      <c r="Z7" s="2">
        <f t="shared" si="3"/>
        <v>0.92307692307692313</v>
      </c>
      <c r="AA7" s="4">
        <f t="shared" si="4"/>
        <v>83.251199999999997</v>
      </c>
    </row>
    <row r="8" spans="1:27" x14ac:dyDescent="0.3">
      <c r="A8" s="1" t="str">
        <f>'Jrue Holiday'!A8</f>
        <v>vs USA</v>
      </c>
      <c r="B8">
        <v>100</v>
      </c>
      <c r="C8">
        <v>42</v>
      </c>
      <c r="D8">
        <v>72</v>
      </c>
      <c r="E8">
        <v>7</v>
      </c>
      <c r="F8">
        <v>16</v>
      </c>
      <c r="G8">
        <v>9</v>
      </c>
      <c r="H8">
        <v>10</v>
      </c>
      <c r="I8">
        <v>6</v>
      </c>
      <c r="J8">
        <v>6</v>
      </c>
      <c r="K8">
        <v>58</v>
      </c>
      <c r="L8">
        <v>9</v>
      </c>
      <c r="M8">
        <v>43</v>
      </c>
      <c r="N8">
        <v>12</v>
      </c>
      <c r="O8">
        <v>8</v>
      </c>
      <c r="P8">
        <v>18</v>
      </c>
      <c r="Q8">
        <f t="shared" si="0"/>
        <v>26</v>
      </c>
      <c r="R8">
        <v>9</v>
      </c>
      <c r="S8">
        <v>4</v>
      </c>
      <c r="T8">
        <v>11</v>
      </c>
      <c r="U8">
        <v>17</v>
      </c>
      <c r="V8">
        <v>11</v>
      </c>
      <c r="W8" s="5">
        <v>0.93326388888888889</v>
      </c>
      <c r="X8" s="2">
        <f t="shared" si="1"/>
        <v>0.58333333333333337</v>
      </c>
      <c r="Y8" s="2">
        <f t="shared" si="2"/>
        <v>0.4375</v>
      </c>
      <c r="Z8" s="2">
        <f t="shared" si="3"/>
        <v>0.9</v>
      </c>
      <c r="AA8" s="4">
        <f t="shared" si="4"/>
        <v>76.224000000000004</v>
      </c>
    </row>
    <row r="9" spans="1:27" x14ac:dyDescent="0.3">
      <c r="A9" s="1" t="str">
        <f>'Jrue Holiday'!A9</f>
        <v>@ SPA</v>
      </c>
      <c r="B9">
        <v>104</v>
      </c>
      <c r="C9">
        <v>42</v>
      </c>
      <c r="D9">
        <v>78</v>
      </c>
      <c r="E9">
        <v>6</v>
      </c>
      <c r="F9">
        <v>21</v>
      </c>
      <c r="G9">
        <v>14</v>
      </c>
      <c r="H9">
        <v>18</v>
      </c>
      <c r="I9">
        <v>5</v>
      </c>
      <c r="J9">
        <v>6</v>
      </c>
      <c r="K9">
        <v>48</v>
      </c>
      <c r="L9">
        <v>4</v>
      </c>
      <c r="M9">
        <v>18</v>
      </c>
      <c r="N9">
        <v>24</v>
      </c>
      <c r="O9">
        <v>3</v>
      </c>
      <c r="P9">
        <v>27</v>
      </c>
      <c r="Q9">
        <f t="shared" si="0"/>
        <v>30</v>
      </c>
      <c r="R9">
        <v>8</v>
      </c>
      <c r="S9">
        <v>7</v>
      </c>
      <c r="T9">
        <v>8</v>
      </c>
      <c r="U9">
        <v>13</v>
      </c>
      <c r="V9">
        <v>11</v>
      </c>
      <c r="W9" s="5">
        <v>0.93359953703703702</v>
      </c>
      <c r="X9" s="2">
        <f t="shared" si="1"/>
        <v>0.53846153846153844</v>
      </c>
      <c r="Y9" s="2">
        <f t="shared" si="2"/>
        <v>0.2857142857142857</v>
      </c>
      <c r="Z9" s="2">
        <f t="shared" si="3"/>
        <v>0.77777777777777779</v>
      </c>
      <c r="AA9" s="4">
        <f t="shared" si="4"/>
        <v>87.283199999999994</v>
      </c>
    </row>
    <row r="10" spans="1:27" x14ac:dyDescent="0.3">
      <c r="A10" s="1" t="str">
        <f>'Jrue Holiday'!A10</f>
        <v>vs 6TH</v>
      </c>
      <c r="B10">
        <v>93</v>
      </c>
      <c r="C10">
        <v>38</v>
      </c>
      <c r="D10">
        <v>72</v>
      </c>
      <c r="E10">
        <v>10</v>
      </c>
      <c r="F10">
        <v>22</v>
      </c>
      <c r="G10">
        <v>7</v>
      </c>
      <c r="H10">
        <v>9</v>
      </c>
      <c r="I10">
        <v>2</v>
      </c>
      <c r="J10">
        <v>12</v>
      </c>
      <c r="K10">
        <v>40</v>
      </c>
      <c r="L10">
        <v>2</v>
      </c>
      <c r="M10">
        <v>42</v>
      </c>
      <c r="N10">
        <v>20</v>
      </c>
      <c r="O10">
        <v>3</v>
      </c>
      <c r="P10">
        <v>16</v>
      </c>
      <c r="Q10">
        <f t="shared" si="0"/>
        <v>19</v>
      </c>
      <c r="R10">
        <v>5</v>
      </c>
      <c r="S10">
        <v>2</v>
      </c>
      <c r="T10">
        <v>9</v>
      </c>
      <c r="U10">
        <v>10</v>
      </c>
      <c r="V10">
        <v>10</v>
      </c>
      <c r="W10" s="5">
        <v>0.93306712962962957</v>
      </c>
      <c r="X10" s="2">
        <f t="shared" si="1"/>
        <v>0.52777777777777779</v>
      </c>
      <c r="Y10" s="2">
        <f t="shared" si="2"/>
        <v>0.45454545454545453</v>
      </c>
      <c r="Z10" s="2">
        <f t="shared" si="3"/>
        <v>0.77777777777777779</v>
      </c>
      <c r="AA10" s="4">
        <f t="shared" si="4"/>
        <v>78.681599999999989</v>
      </c>
    </row>
    <row r="11" spans="1:27" x14ac:dyDescent="0.3">
      <c r="A11" s="1" t="str">
        <f>'Jrue Holiday'!A11</f>
        <v>@ CAN</v>
      </c>
      <c r="B11">
        <v>102</v>
      </c>
      <c r="C11">
        <v>41</v>
      </c>
      <c r="D11">
        <v>69</v>
      </c>
      <c r="E11">
        <v>7</v>
      </c>
      <c r="F11">
        <v>15</v>
      </c>
      <c r="G11">
        <v>13</v>
      </c>
      <c r="H11">
        <v>17</v>
      </c>
      <c r="I11">
        <v>2</v>
      </c>
      <c r="J11">
        <v>2</v>
      </c>
      <c r="K11">
        <v>54</v>
      </c>
      <c r="L11">
        <v>2</v>
      </c>
      <c r="M11">
        <v>12</v>
      </c>
      <c r="N11">
        <v>22</v>
      </c>
      <c r="O11">
        <v>1</v>
      </c>
      <c r="P11">
        <v>24</v>
      </c>
      <c r="Q11">
        <f t="shared" si="0"/>
        <v>25</v>
      </c>
      <c r="R11">
        <v>6</v>
      </c>
      <c r="S11">
        <v>3</v>
      </c>
      <c r="T11">
        <v>8</v>
      </c>
      <c r="U11">
        <v>6</v>
      </c>
      <c r="V11">
        <v>8</v>
      </c>
      <c r="W11" s="5">
        <v>0.93306712962962957</v>
      </c>
      <c r="X11" s="2">
        <f t="shared" si="1"/>
        <v>0.59420289855072461</v>
      </c>
      <c r="Y11" s="2">
        <f t="shared" si="2"/>
        <v>0.46666666666666667</v>
      </c>
      <c r="Z11" s="2">
        <f t="shared" si="3"/>
        <v>0.76470588235294112</v>
      </c>
      <c r="AA11" s="4">
        <f t="shared" si="4"/>
        <v>80.140799999999999</v>
      </c>
    </row>
    <row r="12" spans="1:27" x14ac:dyDescent="0.3">
      <c r="A12" s="1" t="str">
        <f>'Jrue Holiday'!A12</f>
        <v>vs DNK</v>
      </c>
      <c r="B12">
        <v>110</v>
      </c>
      <c r="C12">
        <v>46</v>
      </c>
      <c r="D12">
        <v>82</v>
      </c>
      <c r="E12">
        <v>9</v>
      </c>
      <c r="F12">
        <v>20</v>
      </c>
      <c r="G12">
        <v>9</v>
      </c>
      <c r="H12">
        <v>13</v>
      </c>
      <c r="I12">
        <v>15</v>
      </c>
      <c r="J12">
        <v>8</v>
      </c>
      <c r="K12">
        <v>66</v>
      </c>
      <c r="L12">
        <v>16</v>
      </c>
      <c r="M12">
        <v>31</v>
      </c>
      <c r="N12">
        <v>28</v>
      </c>
      <c r="O12">
        <v>9</v>
      </c>
      <c r="P12">
        <v>26</v>
      </c>
      <c r="Q12">
        <f t="shared" si="0"/>
        <v>35</v>
      </c>
      <c r="R12">
        <v>9</v>
      </c>
      <c r="S12">
        <v>3</v>
      </c>
      <c r="T12">
        <v>12</v>
      </c>
      <c r="U12">
        <v>6</v>
      </c>
      <c r="V12">
        <v>8</v>
      </c>
      <c r="W12" s="5">
        <v>0.93276620370370367</v>
      </c>
      <c r="X12" s="2">
        <f t="shared" si="1"/>
        <v>0.56097560975609762</v>
      </c>
      <c r="Y12" s="2">
        <f t="shared" si="2"/>
        <v>0.45</v>
      </c>
      <c r="Z12" s="2">
        <f t="shared" si="3"/>
        <v>0.69230769230769229</v>
      </c>
      <c r="AA12" s="4">
        <f t="shared" si="4"/>
        <v>87.091200000000001</v>
      </c>
    </row>
    <row r="13" spans="1:27" x14ac:dyDescent="0.3">
      <c r="A13" s="1" t="str">
        <f>'Jrue Holiday'!A13</f>
        <v>@ IMP</v>
      </c>
      <c r="B13">
        <v>126</v>
      </c>
      <c r="C13">
        <v>48</v>
      </c>
      <c r="D13">
        <v>82</v>
      </c>
      <c r="E13">
        <v>15</v>
      </c>
      <c r="F13">
        <v>31</v>
      </c>
      <c r="G13">
        <v>15</v>
      </c>
      <c r="H13">
        <v>20</v>
      </c>
      <c r="I13">
        <v>5</v>
      </c>
      <c r="J13">
        <v>11</v>
      </c>
      <c r="K13">
        <v>42</v>
      </c>
      <c r="L13">
        <v>10</v>
      </c>
      <c r="M13">
        <v>19</v>
      </c>
      <c r="N13">
        <v>32</v>
      </c>
      <c r="O13">
        <v>4</v>
      </c>
      <c r="P13">
        <v>27</v>
      </c>
      <c r="Q13">
        <f t="shared" si="0"/>
        <v>31</v>
      </c>
      <c r="R13">
        <v>6</v>
      </c>
      <c r="S13">
        <v>6</v>
      </c>
      <c r="T13">
        <v>9</v>
      </c>
      <c r="U13">
        <v>17</v>
      </c>
      <c r="V13">
        <v>16</v>
      </c>
      <c r="W13" s="5">
        <v>0.93362268518518521</v>
      </c>
      <c r="X13" s="2">
        <f t="shared" si="1"/>
        <v>0.58536585365853655</v>
      </c>
      <c r="Y13" s="2">
        <f t="shared" si="2"/>
        <v>0.4838709677419355</v>
      </c>
      <c r="Z13" s="2">
        <f t="shared" si="3"/>
        <v>0.75</v>
      </c>
      <c r="AA13" s="4">
        <f t="shared" si="4"/>
        <v>91.967999999999989</v>
      </c>
    </row>
    <row r="14" spans="1:27" x14ac:dyDescent="0.3">
      <c r="A14" s="1" t="str">
        <f>'Jrue Holiday'!A14</f>
        <v>vs 3PT</v>
      </c>
      <c r="B14">
        <v>114</v>
      </c>
      <c r="C14">
        <v>42</v>
      </c>
      <c r="D14">
        <v>82</v>
      </c>
      <c r="E14">
        <v>23</v>
      </c>
      <c r="F14">
        <v>39</v>
      </c>
      <c r="G14">
        <v>7</v>
      </c>
      <c r="H14">
        <v>8</v>
      </c>
      <c r="I14">
        <v>1</v>
      </c>
      <c r="J14">
        <v>18</v>
      </c>
      <c r="K14">
        <v>26</v>
      </c>
      <c r="L14">
        <v>5</v>
      </c>
      <c r="M14">
        <v>16</v>
      </c>
      <c r="N14">
        <v>24</v>
      </c>
      <c r="O14">
        <v>4</v>
      </c>
      <c r="P14">
        <v>31</v>
      </c>
      <c r="Q14">
        <f t="shared" si="0"/>
        <v>35</v>
      </c>
      <c r="R14">
        <v>5</v>
      </c>
      <c r="S14">
        <v>9</v>
      </c>
      <c r="T14">
        <v>8</v>
      </c>
      <c r="U14">
        <v>15</v>
      </c>
      <c r="V14">
        <v>10</v>
      </c>
      <c r="W14" s="5">
        <v>0.93244212962962969</v>
      </c>
      <c r="X14" s="2">
        <f t="shared" si="1"/>
        <v>0.51219512195121952</v>
      </c>
      <c r="Y14" s="2">
        <f t="shared" si="2"/>
        <v>0.58974358974358976</v>
      </c>
      <c r="Z14" s="2">
        <f t="shared" si="3"/>
        <v>0.875</v>
      </c>
      <c r="AA14" s="4">
        <f t="shared" si="4"/>
        <v>85.9392</v>
      </c>
    </row>
    <row r="15" spans="1:27" x14ac:dyDescent="0.3">
      <c r="A15" s="1" t="str">
        <f>'Jrue Holiday'!A15</f>
        <v>vs CHI</v>
      </c>
      <c r="B15">
        <v>99</v>
      </c>
      <c r="C15">
        <v>39</v>
      </c>
      <c r="D15">
        <v>82</v>
      </c>
      <c r="E15">
        <v>13</v>
      </c>
      <c r="F15">
        <v>40</v>
      </c>
      <c r="G15">
        <v>8</v>
      </c>
      <c r="H15">
        <v>9</v>
      </c>
      <c r="I15">
        <v>5</v>
      </c>
      <c r="J15">
        <v>7</v>
      </c>
      <c r="K15">
        <v>36</v>
      </c>
      <c r="L15">
        <v>6</v>
      </c>
      <c r="M15">
        <v>24</v>
      </c>
      <c r="N15">
        <v>23</v>
      </c>
      <c r="O15">
        <v>3</v>
      </c>
      <c r="P15">
        <v>26</v>
      </c>
      <c r="Q15">
        <f t="shared" si="0"/>
        <v>29</v>
      </c>
      <c r="R15">
        <v>9</v>
      </c>
      <c r="S15">
        <v>5</v>
      </c>
      <c r="T15">
        <v>7</v>
      </c>
      <c r="U15">
        <v>18</v>
      </c>
      <c r="V15">
        <v>13</v>
      </c>
      <c r="W15" s="5">
        <v>0.93384259259259261</v>
      </c>
      <c r="X15" s="2">
        <f t="shared" si="1"/>
        <v>0.47560975609756095</v>
      </c>
      <c r="Y15" s="2">
        <f t="shared" si="2"/>
        <v>0.32500000000000001</v>
      </c>
      <c r="Z15" s="2">
        <f t="shared" si="3"/>
        <v>0.88888888888888884</v>
      </c>
      <c r="AA15" s="4">
        <f t="shared" si="4"/>
        <v>86.361599999999996</v>
      </c>
    </row>
    <row r="16" spans="1:27" x14ac:dyDescent="0.3">
      <c r="A16" s="1" t="str">
        <f>'Jrue Holiday'!A16</f>
        <v>@ OCE</v>
      </c>
      <c r="B16">
        <v>81</v>
      </c>
      <c r="C16">
        <v>33</v>
      </c>
      <c r="D16">
        <v>72</v>
      </c>
      <c r="E16">
        <v>9</v>
      </c>
      <c r="F16">
        <v>20</v>
      </c>
      <c r="G16">
        <v>6</v>
      </c>
      <c r="H16">
        <v>10</v>
      </c>
      <c r="I16">
        <v>0</v>
      </c>
      <c r="J16">
        <v>11</v>
      </c>
      <c r="K16">
        <v>26</v>
      </c>
      <c r="L16">
        <v>8</v>
      </c>
      <c r="M16">
        <v>12</v>
      </c>
      <c r="N16">
        <v>12</v>
      </c>
      <c r="O16">
        <v>7</v>
      </c>
      <c r="P16">
        <v>19</v>
      </c>
      <c r="Q16">
        <f t="shared" si="0"/>
        <v>26</v>
      </c>
      <c r="R16">
        <v>6</v>
      </c>
      <c r="S16">
        <v>3</v>
      </c>
      <c r="T16">
        <v>12</v>
      </c>
      <c r="U16">
        <v>8</v>
      </c>
      <c r="V16">
        <v>10</v>
      </c>
      <c r="W16" s="5">
        <v>0.93450231481481483</v>
      </c>
      <c r="X16" s="2">
        <f t="shared" si="1"/>
        <v>0.45833333333333331</v>
      </c>
      <c r="Y16" s="2">
        <f t="shared" si="2"/>
        <v>0.45</v>
      </c>
      <c r="Z16" s="2">
        <f t="shared" si="3"/>
        <v>0.6</v>
      </c>
      <c r="AA16" s="4">
        <f t="shared" si="4"/>
        <v>78.144000000000005</v>
      </c>
    </row>
    <row r="17" spans="1:27" x14ac:dyDescent="0.3">
      <c r="A17" s="1" t="str">
        <f>'Jrue Holiday'!A17</f>
        <v>vs FRA</v>
      </c>
      <c r="B17">
        <v>102</v>
      </c>
      <c r="C17">
        <v>40</v>
      </c>
      <c r="D17">
        <v>68</v>
      </c>
      <c r="E17">
        <v>13</v>
      </c>
      <c r="F17">
        <v>29</v>
      </c>
      <c r="G17">
        <v>9</v>
      </c>
      <c r="H17">
        <v>10</v>
      </c>
      <c r="I17">
        <v>4</v>
      </c>
      <c r="J17">
        <v>2</v>
      </c>
      <c r="K17">
        <v>42</v>
      </c>
      <c r="L17">
        <v>2</v>
      </c>
      <c r="M17">
        <v>33</v>
      </c>
      <c r="N17">
        <v>24</v>
      </c>
      <c r="O17">
        <v>3</v>
      </c>
      <c r="P17">
        <v>20</v>
      </c>
      <c r="Q17">
        <f t="shared" si="0"/>
        <v>23</v>
      </c>
      <c r="R17">
        <v>5</v>
      </c>
      <c r="S17">
        <v>9</v>
      </c>
      <c r="T17">
        <v>14</v>
      </c>
      <c r="U17">
        <v>13</v>
      </c>
      <c r="V17">
        <v>11</v>
      </c>
      <c r="W17" s="5">
        <v>0.93417824074074074</v>
      </c>
      <c r="X17" s="2">
        <f t="shared" si="1"/>
        <v>0.58823529411764708</v>
      </c>
      <c r="Y17" s="2">
        <f t="shared" si="2"/>
        <v>0.44827586206896552</v>
      </c>
      <c r="Z17" s="2">
        <f t="shared" si="3"/>
        <v>0.9</v>
      </c>
      <c r="AA17" s="4">
        <f t="shared" si="4"/>
        <v>80.064000000000007</v>
      </c>
    </row>
    <row r="18" spans="1:27" x14ac:dyDescent="0.3">
      <c r="A18" s="1" t="str">
        <f>'Jrue Holiday'!A18</f>
        <v>@ INJ</v>
      </c>
      <c r="B18">
        <v>115</v>
      </c>
      <c r="C18">
        <v>51</v>
      </c>
      <c r="D18">
        <v>85</v>
      </c>
      <c r="E18">
        <v>6</v>
      </c>
      <c r="F18">
        <v>16</v>
      </c>
      <c r="G18">
        <v>7</v>
      </c>
      <c r="H18">
        <v>9</v>
      </c>
      <c r="I18">
        <v>8</v>
      </c>
      <c r="J18">
        <v>17</v>
      </c>
      <c r="K18">
        <v>60</v>
      </c>
      <c r="L18">
        <v>8</v>
      </c>
      <c r="M18">
        <v>21</v>
      </c>
      <c r="N18">
        <v>26</v>
      </c>
      <c r="O18">
        <v>7</v>
      </c>
      <c r="P18">
        <v>31</v>
      </c>
      <c r="Q18">
        <f t="shared" si="0"/>
        <v>38</v>
      </c>
      <c r="R18">
        <v>6</v>
      </c>
      <c r="S18">
        <v>8</v>
      </c>
      <c r="T18">
        <v>12</v>
      </c>
      <c r="U18">
        <v>11</v>
      </c>
      <c r="V18">
        <v>15</v>
      </c>
      <c r="W18" s="5">
        <v>0.93217592592592591</v>
      </c>
      <c r="X18" s="2">
        <f t="shared" si="1"/>
        <v>0.6</v>
      </c>
      <c r="Y18" s="2">
        <f t="shared" si="2"/>
        <v>0.375</v>
      </c>
      <c r="Z18" s="2">
        <f t="shared" si="3"/>
        <v>0.77777777777777779</v>
      </c>
      <c r="AA18" s="4">
        <f t="shared" si="4"/>
        <v>90.201599999999985</v>
      </c>
    </row>
    <row r="19" spans="1:27" x14ac:dyDescent="0.3">
      <c r="A19" s="1" t="str">
        <f>'Jrue Holiday'!A19</f>
        <v>vs EUR</v>
      </c>
      <c r="B19">
        <v>107</v>
      </c>
      <c r="C19">
        <v>42</v>
      </c>
      <c r="D19">
        <v>76</v>
      </c>
      <c r="E19">
        <v>18</v>
      </c>
      <c r="F19">
        <v>36</v>
      </c>
      <c r="G19">
        <v>5</v>
      </c>
      <c r="H19">
        <v>6</v>
      </c>
      <c r="I19">
        <v>6</v>
      </c>
      <c r="J19">
        <v>4</v>
      </c>
      <c r="K19">
        <v>32</v>
      </c>
      <c r="L19">
        <v>10</v>
      </c>
      <c r="M19">
        <v>35</v>
      </c>
      <c r="N19">
        <v>31</v>
      </c>
      <c r="O19">
        <v>10</v>
      </c>
      <c r="P19">
        <v>30</v>
      </c>
      <c r="Q19">
        <f t="shared" si="0"/>
        <v>40</v>
      </c>
      <c r="R19">
        <v>4</v>
      </c>
      <c r="S19">
        <v>8</v>
      </c>
      <c r="T19">
        <v>16</v>
      </c>
      <c r="U19">
        <v>13</v>
      </c>
      <c r="V19">
        <v>9</v>
      </c>
      <c r="W19" s="5">
        <v>0.93287037037037035</v>
      </c>
      <c r="X19" s="2">
        <f t="shared" si="1"/>
        <v>0.55263157894736847</v>
      </c>
      <c r="Y19" s="2">
        <f t="shared" si="2"/>
        <v>0.5</v>
      </c>
      <c r="Z19" s="2">
        <f t="shared" si="3"/>
        <v>0.83333333333333337</v>
      </c>
      <c r="AA19" s="4">
        <f t="shared" si="4"/>
        <v>81.254400000000004</v>
      </c>
    </row>
    <row r="20" spans="1:27" x14ac:dyDescent="0.3">
      <c r="A20" s="1">
        <f>'Jrue Holiday'!A20</f>
        <v>0</v>
      </c>
      <c r="Q20">
        <f t="shared" si="0"/>
        <v>0</v>
      </c>
      <c r="W20" s="5"/>
      <c r="X20" s="2" t="e">
        <f t="shared" si="1"/>
        <v>#DIV/0!</v>
      </c>
      <c r="Y20" s="2" t="e">
        <f t="shared" si="2"/>
        <v>#DIV/0!</v>
      </c>
      <c r="Z20" s="2" t="e">
        <f t="shared" si="3"/>
        <v>#DIV/0!</v>
      </c>
      <c r="AA20" s="4">
        <f t="shared" si="4"/>
        <v>0</v>
      </c>
    </row>
    <row r="21" spans="1:27" x14ac:dyDescent="0.3">
      <c r="A21" s="1">
        <f>'Jrue Holiday'!A21</f>
        <v>0</v>
      </c>
      <c r="Q21">
        <f t="shared" si="0"/>
        <v>0</v>
      </c>
      <c r="W21" s="5"/>
      <c r="X21" s="2" t="e">
        <f t="shared" si="1"/>
        <v>#DIV/0!</v>
      </c>
      <c r="Y21" s="2" t="e">
        <f t="shared" si="2"/>
        <v>#DIV/0!</v>
      </c>
      <c r="Z21" s="2" t="e">
        <f t="shared" si="3"/>
        <v>#DIV/0!</v>
      </c>
      <c r="AA21" s="4">
        <f t="shared" si="4"/>
        <v>0</v>
      </c>
    </row>
    <row r="22" spans="1:27" x14ac:dyDescent="0.3">
      <c r="A22" s="1">
        <f>'Jrue Holiday'!A22</f>
        <v>0</v>
      </c>
      <c r="Q22">
        <f t="shared" si="0"/>
        <v>0</v>
      </c>
      <c r="W22" s="5"/>
      <c r="X22" s="2" t="e">
        <f t="shared" si="1"/>
        <v>#DIV/0!</v>
      </c>
      <c r="Y22" s="2" t="e">
        <f t="shared" si="2"/>
        <v>#DIV/0!</v>
      </c>
      <c r="Z22" s="2" t="e">
        <f t="shared" si="3"/>
        <v>#DIV/0!</v>
      </c>
      <c r="AA22" s="4">
        <f t="shared" si="4"/>
        <v>0</v>
      </c>
    </row>
    <row r="23" spans="1:27" x14ac:dyDescent="0.3">
      <c r="A23" s="1">
        <f>'Jrue Holiday'!A23</f>
        <v>0</v>
      </c>
      <c r="Q23">
        <f t="shared" si="0"/>
        <v>0</v>
      </c>
      <c r="W23" s="5"/>
      <c r="X23" s="2" t="e">
        <f t="shared" si="1"/>
        <v>#DIV/0!</v>
      </c>
      <c r="Y23" s="2" t="e">
        <f t="shared" si="2"/>
        <v>#DIV/0!</v>
      </c>
      <c r="Z23" s="2" t="e">
        <f t="shared" si="3"/>
        <v>#DIV/0!</v>
      </c>
      <c r="AA23" s="4">
        <f t="shared" si="4"/>
        <v>0</v>
      </c>
    </row>
    <row r="24" spans="1:27" x14ac:dyDescent="0.3">
      <c r="A24" s="1">
        <f>'Jrue Holiday'!A24</f>
        <v>0</v>
      </c>
      <c r="Q24">
        <f t="shared" si="0"/>
        <v>0</v>
      </c>
      <c r="W24" s="5"/>
      <c r="X24" s="2" t="e">
        <f t="shared" si="1"/>
        <v>#DIV/0!</v>
      </c>
      <c r="Y24" s="2" t="e">
        <f t="shared" si="2"/>
        <v>#DIV/0!</v>
      </c>
      <c r="Z24" s="2" t="e">
        <f t="shared" si="3"/>
        <v>#DIV/0!</v>
      </c>
      <c r="AA24" s="4">
        <f t="shared" si="4"/>
        <v>0</v>
      </c>
    </row>
    <row r="25" spans="1:27" x14ac:dyDescent="0.3">
      <c r="A25" s="1">
        <f>'Jrue Holiday'!A25</f>
        <v>0</v>
      </c>
      <c r="Q25">
        <f t="shared" si="0"/>
        <v>0</v>
      </c>
      <c r="W25" s="5"/>
      <c r="X25" s="2" t="e">
        <f t="shared" si="1"/>
        <v>#DIV/0!</v>
      </c>
      <c r="Y25" s="2" t="e">
        <f t="shared" si="2"/>
        <v>#DIV/0!</v>
      </c>
      <c r="Z25" s="2" t="e">
        <f t="shared" si="3"/>
        <v>#DIV/0!</v>
      </c>
      <c r="AA25" s="4">
        <f t="shared" si="4"/>
        <v>0</v>
      </c>
    </row>
    <row r="26" spans="1:27" x14ac:dyDescent="0.3">
      <c r="A26" s="1">
        <f>'Jrue Holiday'!A26</f>
        <v>0</v>
      </c>
      <c r="Q26">
        <f t="shared" si="0"/>
        <v>0</v>
      </c>
      <c r="W26" s="5"/>
      <c r="X26" s="2" t="e">
        <f t="shared" si="1"/>
        <v>#DIV/0!</v>
      </c>
      <c r="Y26" s="2" t="e">
        <f t="shared" si="2"/>
        <v>#DIV/0!</v>
      </c>
      <c r="Z26" s="2" t="e">
        <f t="shared" si="3"/>
        <v>#DIV/0!</v>
      </c>
      <c r="AA26" s="4">
        <f t="shared" si="4"/>
        <v>0</v>
      </c>
    </row>
    <row r="27" spans="1:27" x14ac:dyDescent="0.3">
      <c r="A27" s="1">
        <f>'Jrue Holiday'!A27</f>
        <v>0</v>
      </c>
      <c r="Q27">
        <f t="shared" si="0"/>
        <v>0</v>
      </c>
      <c r="W27" s="5"/>
      <c r="X27" s="2" t="e">
        <f t="shared" si="1"/>
        <v>#DIV/0!</v>
      </c>
      <c r="Y27" s="2" t="e">
        <f t="shared" si="2"/>
        <v>#DIV/0!</v>
      </c>
      <c r="Z27" s="2" t="e">
        <f t="shared" si="3"/>
        <v>#DIV/0!</v>
      </c>
      <c r="AA27" s="4">
        <f t="shared" si="4"/>
        <v>0</v>
      </c>
    </row>
    <row r="28" spans="1:27" x14ac:dyDescent="0.3">
      <c r="A28" s="1">
        <f>'Jrue Holiday'!A28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'Jrue Holiday'!A29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'Jrue Holiday'!A30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'Jrue Holiday'!A31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'Jrue Holiday'!A32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'Jrue Holiday'!A33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'Jrue Holiday'!A34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'Jrue Holiday'!A35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'Jrue Holiday'!A36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'Jrue Holiday'!A37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'Jrue Holiday'!A38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'Jrue Holiday'!A39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'Jrue Holiday'!A40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'Jrue Holiday'!A41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'Jrue Holiday'!A42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'Jrue Holiday'!A43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'Jrue Holiday'!A44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'Jrue Holiday'!A45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'Jrue Holiday'!A46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106.44444444444444</v>
      </c>
      <c r="C47" s="4">
        <f t="shared" ref="C47:W47" si="5">AVERAGE(C2:C46)</f>
        <v>42.611111111111114</v>
      </c>
      <c r="D47" s="4">
        <f t="shared" si="5"/>
        <v>76.555555555555557</v>
      </c>
      <c r="E47" s="4">
        <f t="shared" si="5"/>
        <v>11.611111111111111</v>
      </c>
      <c r="F47" s="4">
        <f t="shared" si="5"/>
        <v>26</v>
      </c>
      <c r="G47" s="4">
        <f t="shared" si="5"/>
        <v>9.6111111111111107</v>
      </c>
      <c r="H47" s="4">
        <f t="shared" si="5"/>
        <v>12</v>
      </c>
      <c r="I47" s="4">
        <f t="shared" si="5"/>
        <v>4.9444444444444446</v>
      </c>
      <c r="J47" s="4">
        <f t="shared" si="5"/>
        <v>7.8888888888888893</v>
      </c>
      <c r="K47" s="4">
        <f t="shared" si="5"/>
        <v>44.111111111111114</v>
      </c>
      <c r="L47" s="4">
        <f t="shared" si="5"/>
        <v>7</v>
      </c>
      <c r="M47" s="4">
        <f t="shared" si="5"/>
        <v>23.444444444444443</v>
      </c>
      <c r="N47" s="4">
        <f t="shared" si="5"/>
        <v>23.833333333333332</v>
      </c>
      <c r="O47" s="4">
        <f t="shared" si="5"/>
        <v>5.1111111111111107</v>
      </c>
      <c r="P47" s="4">
        <f t="shared" si="5"/>
        <v>26.722222222222221</v>
      </c>
      <c r="Q47" s="4">
        <f t="shared" si="5"/>
        <v>12.733333333333333</v>
      </c>
      <c r="R47" s="4">
        <f t="shared" si="5"/>
        <v>6.333333333333333</v>
      </c>
      <c r="S47" s="4">
        <f t="shared" si="5"/>
        <v>6.166666666666667</v>
      </c>
      <c r="T47" s="4">
        <f t="shared" si="5"/>
        <v>11.277777777777779</v>
      </c>
      <c r="U47" s="4">
        <f t="shared" si="5"/>
        <v>11.388888888888889</v>
      </c>
      <c r="V47" s="4">
        <f t="shared" si="5"/>
        <v>11.333333333333334</v>
      </c>
      <c r="W47" s="5">
        <f t="shared" si="5"/>
        <v>0.93325552983539084</v>
      </c>
      <c r="X47" s="2">
        <f>SUM(C2:C46)/SUM(D2:D46)</f>
        <v>0.55660377358490565</v>
      </c>
      <c r="Y47" s="2">
        <f>SUM(E2:E46)/SUM(F2:F46)</f>
        <v>0.4465811965811966</v>
      </c>
      <c r="Z47" s="2">
        <f>SUM(G2:G46)/SUM(H2:H46)</f>
        <v>0.80092592592592593</v>
      </c>
      <c r="AA47" s="4">
        <f>AVERAGE(AA2:AA46)</f>
        <v>33.792853333333333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1916</v>
      </c>
      <c r="C49">
        <f t="shared" ref="C49:V49" si="6">SUM(C2:C46)</f>
        <v>767</v>
      </c>
      <c r="D49">
        <f t="shared" si="6"/>
        <v>1378</v>
      </c>
      <c r="E49">
        <f t="shared" si="6"/>
        <v>209</v>
      </c>
      <c r="F49">
        <f t="shared" si="6"/>
        <v>468</v>
      </c>
      <c r="G49">
        <f t="shared" si="6"/>
        <v>173</v>
      </c>
      <c r="H49">
        <f t="shared" si="6"/>
        <v>216</v>
      </c>
      <c r="I49">
        <f t="shared" si="6"/>
        <v>89</v>
      </c>
      <c r="J49">
        <f t="shared" si="6"/>
        <v>142</v>
      </c>
      <c r="K49">
        <f t="shared" si="6"/>
        <v>794</v>
      </c>
      <c r="L49">
        <f t="shared" si="6"/>
        <v>126</v>
      </c>
      <c r="M49">
        <f t="shared" si="6"/>
        <v>422</v>
      </c>
      <c r="N49">
        <f t="shared" si="6"/>
        <v>429</v>
      </c>
      <c r="O49">
        <f t="shared" si="6"/>
        <v>92</v>
      </c>
      <c r="P49">
        <f t="shared" si="6"/>
        <v>481</v>
      </c>
      <c r="Q49">
        <f t="shared" si="6"/>
        <v>573</v>
      </c>
      <c r="R49">
        <f t="shared" si="6"/>
        <v>114</v>
      </c>
      <c r="S49">
        <f t="shared" si="6"/>
        <v>111</v>
      </c>
      <c r="T49">
        <f t="shared" si="6"/>
        <v>203</v>
      </c>
      <c r="U49">
        <f t="shared" si="6"/>
        <v>205</v>
      </c>
      <c r="V49">
        <f t="shared" si="6"/>
        <v>204</v>
      </c>
      <c r="AA49" s="4">
        <f>SUM(AA2:AA46)</f>
        <v>1520.6784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'Jrue Holiday'!A2</f>
        <v>@ FRA</v>
      </c>
      <c r="B2">
        <v>14</v>
      </c>
      <c r="C2">
        <v>3</v>
      </c>
      <c r="D2">
        <v>2</v>
      </c>
      <c r="E2">
        <v>2</v>
      </c>
      <c r="F2">
        <v>3</v>
      </c>
      <c r="G2">
        <v>1</v>
      </c>
      <c r="H2">
        <v>5</v>
      </c>
      <c r="I2">
        <v>10</v>
      </c>
      <c r="J2">
        <v>2</v>
      </c>
      <c r="K2">
        <v>6</v>
      </c>
      <c r="L2">
        <v>2</v>
      </c>
      <c r="M2">
        <v>3</v>
      </c>
      <c r="N2">
        <v>0</v>
      </c>
      <c r="O2">
        <v>2</v>
      </c>
      <c r="P2">
        <v>6</v>
      </c>
      <c r="Q2" s="2">
        <f t="shared" ref="Q2:Q33" si="0">H2/I2</f>
        <v>0.5</v>
      </c>
      <c r="R2" s="2">
        <f t="shared" ref="R2:R33" si="1">J2/K2</f>
        <v>0.33333333333333331</v>
      </c>
      <c r="S2" s="2">
        <f>L2/M2</f>
        <v>0.66666666666666663</v>
      </c>
      <c r="T2">
        <v>41</v>
      </c>
      <c r="U2">
        <v>19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16.488146341463416</v>
      </c>
      <c r="X2" s="4">
        <f t="shared" ref="X2:X46" si="3">B2+(C2*1.2)+(D2*1.5)+(E2*3)+(F2*3)-G2</f>
        <v>34.6</v>
      </c>
      <c r="Y2" s="4">
        <f t="shared" ref="Y2:Y46" si="4">B2+0.4*H2-0.7*I2-0.4*(M2-L2)+0.7*N2+0.3*(C2-N2)+F2+D2*0.7+0.7*E2-0.4*O2-G2</f>
        <v>13.5</v>
      </c>
      <c r="Z2">
        <v>0</v>
      </c>
    </row>
    <row r="3" spans="1:26" x14ac:dyDescent="0.3">
      <c r="A3" s="1" t="str">
        <f>'Jrue Holiday'!A3</f>
        <v>vs INJ</v>
      </c>
      <c r="B3">
        <v>11</v>
      </c>
      <c r="C3">
        <v>4</v>
      </c>
      <c r="D3">
        <v>3</v>
      </c>
      <c r="E3">
        <v>1</v>
      </c>
      <c r="F3">
        <v>0</v>
      </c>
      <c r="G3">
        <v>2</v>
      </c>
      <c r="H3">
        <v>4</v>
      </c>
      <c r="I3">
        <v>11</v>
      </c>
      <c r="J3">
        <v>3</v>
      </c>
      <c r="K3">
        <v>6</v>
      </c>
      <c r="L3">
        <v>0</v>
      </c>
      <c r="M3">
        <v>0</v>
      </c>
      <c r="N3">
        <v>1</v>
      </c>
      <c r="O3">
        <v>2</v>
      </c>
      <c r="P3">
        <v>0</v>
      </c>
      <c r="Q3" s="2">
        <f t="shared" si="0"/>
        <v>0.36363636363636365</v>
      </c>
      <c r="R3" s="2">
        <f t="shared" si="1"/>
        <v>0.5</v>
      </c>
      <c r="S3" s="6" t="s">
        <v>45</v>
      </c>
      <c r="T3">
        <v>41</v>
      </c>
      <c r="U3">
        <v>17</v>
      </c>
      <c r="V3">
        <v>0</v>
      </c>
      <c r="W3" s="3">
        <f t="shared" si="2"/>
        <v>7.5358780487804866</v>
      </c>
      <c r="X3" s="4">
        <f t="shared" si="3"/>
        <v>21.3</v>
      </c>
      <c r="Y3" s="4">
        <f t="shared" si="4"/>
        <v>6.4999999999999982</v>
      </c>
      <c r="Z3">
        <v>0</v>
      </c>
    </row>
    <row r="4" spans="1:26" x14ac:dyDescent="0.3">
      <c r="A4" s="1" t="str">
        <f>'Jrue Holiday'!A4</f>
        <v>@ EUR</v>
      </c>
      <c r="B4">
        <v>15</v>
      </c>
      <c r="C4">
        <v>6</v>
      </c>
      <c r="D4">
        <v>4</v>
      </c>
      <c r="E4">
        <v>0</v>
      </c>
      <c r="F4">
        <v>1</v>
      </c>
      <c r="G4">
        <v>2</v>
      </c>
      <c r="H4">
        <v>5</v>
      </c>
      <c r="I4">
        <v>8</v>
      </c>
      <c r="J4">
        <v>2</v>
      </c>
      <c r="K4">
        <v>3</v>
      </c>
      <c r="L4">
        <v>3</v>
      </c>
      <c r="M4">
        <v>4</v>
      </c>
      <c r="N4">
        <v>0</v>
      </c>
      <c r="O4">
        <v>0</v>
      </c>
      <c r="P4">
        <v>8</v>
      </c>
      <c r="Q4" s="2">
        <f t="shared" si="0"/>
        <v>0.625</v>
      </c>
      <c r="R4" s="2">
        <f t="shared" si="1"/>
        <v>0.66666666666666663</v>
      </c>
      <c r="S4" s="2">
        <f>L4/M4</f>
        <v>0.75</v>
      </c>
      <c r="T4">
        <v>41</v>
      </c>
      <c r="U4">
        <v>23</v>
      </c>
      <c r="V4">
        <v>0</v>
      </c>
      <c r="W4" s="3">
        <f t="shared" si="2"/>
        <v>17.292463414634142</v>
      </c>
      <c r="X4" s="4">
        <f t="shared" si="3"/>
        <v>29.2</v>
      </c>
      <c r="Y4" s="4">
        <f t="shared" si="4"/>
        <v>14.600000000000001</v>
      </c>
      <c r="Z4">
        <v>0</v>
      </c>
    </row>
    <row r="5" spans="1:26" x14ac:dyDescent="0.3">
      <c r="A5" s="1" t="str">
        <f>'Jrue Holiday'!A5</f>
        <v>@ RKS</v>
      </c>
      <c r="B5">
        <v>23</v>
      </c>
      <c r="C5">
        <v>1</v>
      </c>
      <c r="D5">
        <v>5</v>
      </c>
      <c r="E5">
        <v>0</v>
      </c>
      <c r="F5">
        <v>1</v>
      </c>
      <c r="G5">
        <v>1</v>
      </c>
      <c r="H5">
        <v>8</v>
      </c>
      <c r="I5">
        <v>13</v>
      </c>
      <c r="J5">
        <v>3</v>
      </c>
      <c r="K5">
        <v>7</v>
      </c>
      <c r="L5">
        <v>4</v>
      </c>
      <c r="M5">
        <v>4</v>
      </c>
      <c r="N5">
        <v>1</v>
      </c>
      <c r="O5">
        <v>1</v>
      </c>
      <c r="P5">
        <v>-12</v>
      </c>
      <c r="Q5" s="2">
        <f t="shared" si="0"/>
        <v>0.61538461538461542</v>
      </c>
      <c r="R5" s="2">
        <f t="shared" si="1"/>
        <v>0.42857142857142855</v>
      </c>
      <c r="S5" s="2">
        <f>L5/M5</f>
        <v>1</v>
      </c>
      <c r="T5">
        <v>43</v>
      </c>
      <c r="U5">
        <v>36</v>
      </c>
      <c r="V5">
        <v>0</v>
      </c>
      <c r="W5" s="3">
        <f t="shared" si="2"/>
        <v>23.939116279069768</v>
      </c>
      <c r="X5" s="4">
        <f t="shared" si="3"/>
        <v>33.700000000000003</v>
      </c>
      <c r="Y5" s="4">
        <f t="shared" si="4"/>
        <v>20.900000000000002</v>
      </c>
      <c r="Z5">
        <v>0</v>
      </c>
    </row>
    <row r="6" spans="1:26" x14ac:dyDescent="0.3">
      <c r="A6" s="1" t="str">
        <f>'Jrue Holiday'!A6</f>
        <v>vs AFR</v>
      </c>
      <c r="B6">
        <v>6</v>
      </c>
      <c r="C6">
        <v>4</v>
      </c>
      <c r="D6">
        <v>4</v>
      </c>
      <c r="E6">
        <v>0</v>
      </c>
      <c r="F6">
        <v>0</v>
      </c>
      <c r="G6">
        <v>0</v>
      </c>
      <c r="H6">
        <v>2</v>
      </c>
      <c r="I6">
        <v>9</v>
      </c>
      <c r="J6">
        <v>1</v>
      </c>
      <c r="K6">
        <v>5</v>
      </c>
      <c r="L6">
        <v>1</v>
      </c>
      <c r="M6">
        <v>1</v>
      </c>
      <c r="N6">
        <v>1</v>
      </c>
      <c r="O6">
        <v>0</v>
      </c>
      <c r="P6">
        <v>-20</v>
      </c>
      <c r="Q6" s="2">
        <f t="shared" si="0"/>
        <v>0.22222222222222221</v>
      </c>
      <c r="R6" s="2">
        <f t="shared" si="1"/>
        <v>0.2</v>
      </c>
      <c r="S6" s="2">
        <f t="shared" ref="S6:S41" si="5">L6/M6</f>
        <v>1</v>
      </c>
      <c r="T6">
        <v>40</v>
      </c>
      <c r="U6">
        <v>16</v>
      </c>
      <c r="V6">
        <v>0</v>
      </c>
      <c r="W6" s="3">
        <f t="shared" si="2"/>
        <v>5.4527750000000008</v>
      </c>
      <c r="X6" s="4">
        <f t="shared" si="3"/>
        <v>16.8</v>
      </c>
      <c r="Y6" s="4">
        <f t="shared" si="4"/>
        <v>4.8999999999999995</v>
      </c>
      <c r="Z6">
        <v>0</v>
      </c>
    </row>
    <row r="7" spans="1:26" x14ac:dyDescent="0.3">
      <c r="A7" s="1" t="str">
        <f>'Jrue Holiday'!A7</f>
        <v>@ OLD</v>
      </c>
      <c r="B7">
        <v>8</v>
      </c>
      <c r="C7">
        <v>4</v>
      </c>
      <c r="D7">
        <v>7</v>
      </c>
      <c r="E7">
        <v>2</v>
      </c>
      <c r="F7">
        <v>2</v>
      </c>
      <c r="G7">
        <v>0</v>
      </c>
      <c r="H7">
        <v>3</v>
      </c>
      <c r="I7">
        <v>9</v>
      </c>
      <c r="J7">
        <v>1</v>
      </c>
      <c r="K7">
        <v>7</v>
      </c>
      <c r="L7">
        <v>1</v>
      </c>
      <c r="M7">
        <v>2</v>
      </c>
      <c r="N7">
        <v>0</v>
      </c>
      <c r="O7">
        <v>1</v>
      </c>
      <c r="P7">
        <v>-10</v>
      </c>
      <c r="Q7" s="2">
        <f t="shared" si="0"/>
        <v>0.33333333333333331</v>
      </c>
      <c r="R7" s="2">
        <f t="shared" si="1"/>
        <v>0.14285714285714285</v>
      </c>
      <c r="S7" s="2">
        <f t="shared" si="5"/>
        <v>0.5</v>
      </c>
      <c r="T7">
        <v>39</v>
      </c>
      <c r="U7">
        <v>25</v>
      </c>
      <c r="V7">
        <v>0</v>
      </c>
      <c r="W7" s="3">
        <f t="shared" si="2"/>
        <v>14.658153846153846</v>
      </c>
      <c r="X7" s="4">
        <f t="shared" si="3"/>
        <v>35.299999999999997</v>
      </c>
      <c r="Y7" s="4">
        <f t="shared" si="4"/>
        <v>11.599999999999998</v>
      </c>
      <c r="Z7">
        <v>0</v>
      </c>
    </row>
    <row r="8" spans="1:26" x14ac:dyDescent="0.3">
      <c r="A8" s="1" t="str">
        <f>'Jrue Holiday'!A8</f>
        <v>vs USA</v>
      </c>
      <c r="B8">
        <v>12</v>
      </c>
      <c r="C8">
        <v>2</v>
      </c>
      <c r="D8">
        <v>2</v>
      </c>
      <c r="E8">
        <v>0</v>
      </c>
      <c r="F8">
        <v>1</v>
      </c>
      <c r="G8">
        <v>4</v>
      </c>
      <c r="H8">
        <v>4</v>
      </c>
      <c r="I8">
        <v>10</v>
      </c>
      <c r="J8">
        <v>2</v>
      </c>
      <c r="K8">
        <v>5</v>
      </c>
      <c r="L8">
        <v>2</v>
      </c>
      <c r="M8">
        <v>2</v>
      </c>
      <c r="N8">
        <v>0</v>
      </c>
      <c r="O8">
        <v>2</v>
      </c>
      <c r="P8">
        <v>1</v>
      </c>
      <c r="Q8" s="2">
        <f t="shared" si="0"/>
        <v>0.4</v>
      </c>
      <c r="R8" s="2">
        <f t="shared" si="1"/>
        <v>0.4</v>
      </c>
      <c r="S8" s="2">
        <f t="shared" si="5"/>
        <v>1</v>
      </c>
      <c r="T8">
        <v>36</v>
      </c>
      <c r="U8">
        <v>17</v>
      </c>
      <c r="V8">
        <v>0</v>
      </c>
      <c r="W8" s="3">
        <f t="shared" si="2"/>
        <v>5.7898055555555574</v>
      </c>
      <c r="X8" s="4">
        <f t="shared" si="3"/>
        <v>16.399999999999999</v>
      </c>
      <c r="Y8" s="4">
        <f t="shared" si="4"/>
        <v>4.7999999999999989</v>
      </c>
      <c r="Z8">
        <v>0</v>
      </c>
    </row>
    <row r="9" spans="1:26" x14ac:dyDescent="0.3">
      <c r="A9" s="1" t="str">
        <f>'Jrue Holiday'!A9</f>
        <v>@ SPA</v>
      </c>
      <c r="B9">
        <v>7</v>
      </c>
      <c r="C9">
        <v>3</v>
      </c>
      <c r="D9">
        <v>5</v>
      </c>
      <c r="E9">
        <v>0</v>
      </c>
      <c r="F9">
        <v>0</v>
      </c>
      <c r="G9">
        <v>1</v>
      </c>
      <c r="H9">
        <v>2</v>
      </c>
      <c r="I9">
        <v>4</v>
      </c>
      <c r="J9">
        <v>2</v>
      </c>
      <c r="K9">
        <v>2</v>
      </c>
      <c r="L9">
        <v>1</v>
      </c>
      <c r="M9">
        <v>2</v>
      </c>
      <c r="N9">
        <v>0</v>
      </c>
      <c r="O9">
        <v>2</v>
      </c>
      <c r="P9">
        <v>7</v>
      </c>
      <c r="Q9" s="2">
        <f t="shared" si="0"/>
        <v>0.5</v>
      </c>
      <c r="R9" s="2">
        <f t="shared" si="1"/>
        <v>1</v>
      </c>
      <c r="S9" s="2">
        <f t="shared" si="5"/>
        <v>0.5</v>
      </c>
      <c r="T9">
        <v>35</v>
      </c>
      <c r="U9">
        <v>19</v>
      </c>
      <c r="V9">
        <v>0</v>
      </c>
      <c r="W9" s="3">
        <f t="shared" si="2"/>
        <v>10.08482857142857</v>
      </c>
      <c r="X9" s="4">
        <f t="shared" si="3"/>
        <v>17.100000000000001</v>
      </c>
      <c r="Y9" s="4">
        <f t="shared" si="4"/>
        <v>7.1999999999999993</v>
      </c>
      <c r="Z9">
        <v>0</v>
      </c>
    </row>
    <row r="10" spans="1:26" x14ac:dyDescent="0.3">
      <c r="A10" s="1" t="str">
        <f>'Jrue Holiday'!A10</f>
        <v>vs 6TH</v>
      </c>
      <c r="B10">
        <v>12</v>
      </c>
      <c r="C10">
        <v>2</v>
      </c>
      <c r="D10">
        <v>1</v>
      </c>
      <c r="E10">
        <v>1</v>
      </c>
      <c r="F10">
        <v>0</v>
      </c>
      <c r="G10">
        <v>1</v>
      </c>
      <c r="H10">
        <v>4</v>
      </c>
      <c r="I10">
        <v>10</v>
      </c>
      <c r="J10">
        <v>4</v>
      </c>
      <c r="K10">
        <v>9</v>
      </c>
      <c r="L10">
        <v>0</v>
      </c>
      <c r="M10">
        <v>0</v>
      </c>
      <c r="N10">
        <v>0</v>
      </c>
      <c r="O10">
        <v>0</v>
      </c>
      <c r="P10">
        <v>21</v>
      </c>
      <c r="Q10" s="2">
        <f t="shared" si="0"/>
        <v>0.4</v>
      </c>
      <c r="R10" s="2">
        <f t="shared" si="1"/>
        <v>0.44444444444444442</v>
      </c>
      <c r="S10" s="6" t="s">
        <v>45</v>
      </c>
      <c r="T10">
        <v>30</v>
      </c>
      <c r="U10">
        <v>14</v>
      </c>
      <c r="V10">
        <v>0</v>
      </c>
      <c r="W10" s="3">
        <f t="shared" si="2"/>
        <v>12.163733333333333</v>
      </c>
      <c r="X10" s="4">
        <f t="shared" si="3"/>
        <v>17.899999999999999</v>
      </c>
      <c r="Y10" s="4">
        <f t="shared" si="4"/>
        <v>7.6</v>
      </c>
      <c r="Z10">
        <v>0</v>
      </c>
    </row>
    <row r="11" spans="1:26" x14ac:dyDescent="0.3">
      <c r="A11" s="1" t="str">
        <f>'Jrue Holiday'!A11</f>
        <v>@ CAN</v>
      </c>
      <c r="B11">
        <v>22</v>
      </c>
      <c r="C11">
        <v>3</v>
      </c>
      <c r="D11">
        <v>4</v>
      </c>
      <c r="E11">
        <v>0</v>
      </c>
      <c r="F11">
        <v>0</v>
      </c>
      <c r="G11">
        <v>0</v>
      </c>
      <c r="H11">
        <v>8</v>
      </c>
      <c r="I11">
        <v>13</v>
      </c>
      <c r="J11">
        <v>4</v>
      </c>
      <c r="K11">
        <v>7</v>
      </c>
      <c r="L11">
        <v>2</v>
      </c>
      <c r="M11">
        <v>2</v>
      </c>
      <c r="N11">
        <v>2</v>
      </c>
      <c r="O11">
        <v>4</v>
      </c>
      <c r="P11">
        <v>-8</v>
      </c>
      <c r="Q11" s="2">
        <f t="shared" si="0"/>
        <v>0.61538461538461542</v>
      </c>
      <c r="R11" s="2">
        <f t="shared" si="1"/>
        <v>0.5714285714285714</v>
      </c>
      <c r="S11" s="2">
        <f t="shared" si="5"/>
        <v>1</v>
      </c>
      <c r="T11">
        <v>35</v>
      </c>
      <c r="U11">
        <v>30</v>
      </c>
      <c r="V11">
        <v>0</v>
      </c>
      <c r="W11" s="3">
        <f t="shared" si="2"/>
        <v>27.289914285714296</v>
      </c>
      <c r="X11" s="4">
        <f t="shared" si="3"/>
        <v>31.6</v>
      </c>
      <c r="Y11" s="4">
        <f t="shared" si="4"/>
        <v>19</v>
      </c>
      <c r="Z11">
        <v>0</v>
      </c>
    </row>
    <row r="12" spans="1:26" x14ac:dyDescent="0.3">
      <c r="A12" s="1" t="str">
        <f>'Jrue Holiday'!A12</f>
        <v>vs DNK</v>
      </c>
      <c r="B12">
        <v>22</v>
      </c>
      <c r="C12">
        <v>2</v>
      </c>
      <c r="D12">
        <v>7</v>
      </c>
      <c r="E12">
        <v>2</v>
      </c>
      <c r="F12">
        <v>3</v>
      </c>
      <c r="G12">
        <v>0</v>
      </c>
      <c r="H12">
        <v>9</v>
      </c>
      <c r="I12">
        <v>17</v>
      </c>
      <c r="J12">
        <v>4</v>
      </c>
      <c r="K12">
        <v>8</v>
      </c>
      <c r="L12">
        <v>0</v>
      </c>
      <c r="M12">
        <v>0</v>
      </c>
      <c r="N12">
        <v>0</v>
      </c>
      <c r="O12">
        <v>1</v>
      </c>
      <c r="P12">
        <v>12</v>
      </c>
      <c r="Q12" s="2">
        <f t="shared" si="0"/>
        <v>0.52941176470588236</v>
      </c>
      <c r="R12" s="2">
        <f t="shared" si="1"/>
        <v>0.5</v>
      </c>
      <c r="S12" s="6" t="s">
        <v>45</v>
      </c>
      <c r="T12">
        <v>37</v>
      </c>
      <c r="U12">
        <v>40</v>
      </c>
      <c r="V12">
        <v>0</v>
      </c>
      <c r="W12" s="3">
        <f t="shared" si="2"/>
        <v>31.398594594594591</v>
      </c>
      <c r="X12" s="4">
        <f t="shared" si="3"/>
        <v>49.9</v>
      </c>
      <c r="Y12" s="4">
        <f t="shared" si="4"/>
        <v>23.200000000000003</v>
      </c>
      <c r="Z12">
        <v>0</v>
      </c>
    </row>
    <row r="13" spans="1:26" x14ac:dyDescent="0.3">
      <c r="A13" s="1" t="str">
        <f>'Jrue Holiday'!A13</f>
        <v>@ IMP</v>
      </c>
      <c r="B13">
        <v>11</v>
      </c>
      <c r="C13">
        <v>1</v>
      </c>
      <c r="D13">
        <v>3</v>
      </c>
      <c r="E13">
        <v>2</v>
      </c>
      <c r="F13">
        <v>0</v>
      </c>
      <c r="G13">
        <v>0</v>
      </c>
      <c r="H13">
        <v>4</v>
      </c>
      <c r="I13">
        <v>8</v>
      </c>
      <c r="J13">
        <v>3</v>
      </c>
      <c r="K13">
        <v>5</v>
      </c>
      <c r="L13">
        <v>0</v>
      </c>
      <c r="M13">
        <v>0</v>
      </c>
      <c r="N13">
        <v>0</v>
      </c>
      <c r="O13">
        <v>3</v>
      </c>
      <c r="P13">
        <v>7</v>
      </c>
      <c r="Q13" s="2">
        <f t="shared" si="0"/>
        <v>0.5</v>
      </c>
      <c r="R13" s="2">
        <f t="shared" si="1"/>
        <v>0.6</v>
      </c>
      <c r="S13" s="6" t="s">
        <v>45</v>
      </c>
      <c r="T13">
        <v>44</v>
      </c>
      <c r="U13">
        <v>19</v>
      </c>
      <c r="V13">
        <v>0</v>
      </c>
      <c r="W13" s="3">
        <f t="shared" si="2"/>
        <v>11.085159090909087</v>
      </c>
      <c r="X13" s="4">
        <f t="shared" si="3"/>
        <v>22.7</v>
      </c>
      <c r="Y13" s="4">
        <f t="shared" si="4"/>
        <v>9.5999999999999979</v>
      </c>
      <c r="Z13">
        <v>0</v>
      </c>
    </row>
    <row r="14" spans="1:26" x14ac:dyDescent="0.3">
      <c r="A14" s="1" t="str">
        <f>'Jrue Holiday'!A14</f>
        <v>vs 3PT</v>
      </c>
      <c r="B14">
        <v>21</v>
      </c>
      <c r="C14">
        <v>2</v>
      </c>
      <c r="D14">
        <v>1</v>
      </c>
      <c r="E14">
        <v>1</v>
      </c>
      <c r="F14">
        <v>1</v>
      </c>
      <c r="G14">
        <v>0</v>
      </c>
      <c r="H14">
        <v>9</v>
      </c>
      <c r="I14">
        <v>18</v>
      </c>
      <c r="J14">
        <v>3</v>
      </c>
      <c r="K14">
        <v>9</v>
      </c>
      <c r="L14">
        <v>0</v>
      </c>
      <c r="M14">
        <v>0</v>
      </c>
      <c r="N14">
        <v>0</v>
      </c>
      <c r="O14">
        <v>5</v>
      </c>
      <c r="P14">
        <v>-18</v>
      </c>
      <c r="Q14" s="2">
        <f t="shared" si="0"/>
        <v>0.5</v>
      </c>
      <c r="R14" s="2">
        <f t="shared" si="1"/>
        <v>0.33333333333333331</v>
      </c>
      <c r="S14" s="6" t="s">
        <v>45</v>
      </c>
      <c r="T14">
        <v>39</v>
      </c>
      <c r="U14">
        <v>24</v>
      </c>
      <c r="V14">
        <v>0</v>
      </c>
      <c r="W14" s="3">
        <f t="shared" si="2"/>
        <v>16.59125641025641</v>
      </c>
      <c r="X14" s="4">
        <f t="shared" si="3"/>
        <v>30.9</v>
      </c>
      <c r="Y14" s="4">
        <f t="shared" si="4"/>
        <v>13</v>
      </c>
      <c r="Z14">
        <v>0</v>
      </c>
    </row>
    <row r="15" spans="1:26" x14ac:dyDescent="0.3">
      <c r="A15" s="1" t="str">
        <f>'Jrue Holiday'!A15</f>
        <v>vs CHI</v>
      </c>
      <c r="B15">
        <v>16</v>
      </c>
      <c r="C15">
        <v>3</v>
      </c>
      <c r="D15">
        <v>8</v>
      </c>
      <c r="E15">
        <v>1</v>
      </c>
      <c r="F15">
        <v>1</v>
      </c>
      <c r="G15">
        <v>2</v>
      </c>
      <c r="H15">
        <v>7</v>
      </c>
      <c r="I15">
        <v>11</v>
      </c>
      <c r="J15">
        <v>2</v>
      </c>
      <c r="K15">
        <v>5</v>
      </c>
      <c r="L15">
        <v>0</v>
      </c>
      <c r="M15">
        <v>0</v>
      </c>
      <c r="N15">
        <v>0</v>
      </c>
      <c r="O15">
        <v>0</v>
      </c>
      <c r="P15">
        <v>0</v>
      </c>
      <c r="Q15" s="2">
        <f t="shared" si="0"/>
        <v>0.63636363636363635</v>
      </c>
      <c r="R15" s="2">
        <f t="shared" si="1"/>
        <v>0.4</v>
      </c>
      <c r="S15" s="6" t="s">
        <v>45</v>
      </c>
      <c r="T15">
        <v>40</v>
      </c>
      <c r="U15">
        <v>34</v>
      </c>
      <c r="V15">
        <v>0</v>
      </c>
      <c r="W15" s="3">
        <f t="shared" si="2"/>
        <v>21.373850000000001</v>
      </c>
      <c r="X15" s="4">
        <f t="shared" si="3"/>
        <v>35.6</v>
      </c>
      <c r="Y15" s="4">
        <f t="shared" si="4"/>
        <v>17.3</v>
      </c>
      <c r="Z15">
        <v>0</v>
      </c>
    </row>
    <row r="16" spans="1:26" x14ac:dyDescent="0.3">
      <c r="A16" s="1" t="str">
        <f>'Jrue Holiday'!A16</f>
        <v>@ OCE</v>
      </c>
      <c r="B16">
        <v>10</v>
      </c>
      <c r="C16">
        <v>1</v>
      </c>
      <c r="D16">
        <v>5</v>
      </c>
      <c r="E16">
        <v>0</v>
      </c>
      <c r="F16">
        <v>1</v>
      </c>
      <c r="G16">
        <v>2</v>
      </c>
      <c r="H16">
        <v>5</v>
      </c>
      <c r="I16">
        <v>13</v>
      </c>
      <c r="J16">
        <v>0</v>
      </c>
      <c r="K16">
        <v>3</v>
      </c>
      <c r="L16">
        <v>0</v>
      </c>
      <c r="M16">
        <v>0</v>
      </c>
      <c r="N16">
        <v>0</v>
      </c>
      <c r="O16">
        <v>2</v>
      </c>
      <c r="P16">
        <v>17</v>
      </c>
      <c r="Q16" s="2">
        <f t="shared" si="0"/>
        <v>0.38461538461538464</v>
      </c>
      <c r="R16" s="2">
        <f t="shared" si="1"/>
        <v>0</v>
      </c>
      <c r="S16" s="6" t="s">
        <v>45</v>
      </c>
      <c r="T16">
        <v>38</v>
      </c>
      <c r="U16">
        <v>22</v>
      </c>
      <c r="V16">
        <v>0</v>
      </c>
      <c r="W16" s="3">
        <f t="shared" si="2"/>
        <v>5.6809736842105254</v>
      </c>
      <c r="X16" s="4">
        <f t="shared" si="3"/>
        <v>19.7</v>
      </c>
      <c r="Y16" s="4">
        <f t="shared" si="4"/>
        <v>4.9000000000000004</v>
      </c>
      <c r="Z16">
        <v>0</v>
      </c>
    </row>
    <row r="17" spans="1:26" x14ac:dyDescent="0.3">
      <c r="A17" s="1" t="str">
        <f>'Jrue Holiday'!A17</f>
        <v>vs FRA</v>
      </c>
      <c r="B17">
        <v>12</v>
      </c>
      <c r="C17">
        <v>3</v>
      </c>
      <c r="D17">
        <v>5</v>
      </c>
      <c r="E17">
        <v>0</v>
      </c>
      <c r="F17">
        <v>3</v>
      </c>
      <c r="G17">
        <v>1</v>
      </c>
      <c r="H17">
        <v>4</v>
      </c>
      <c r="I17">
        <v>8</v>
      </c>
      <c r="J17">
        <v>2</v>
      </c>
      <c r="K17">
        <v>3</v>
      </c>
      <c r="L17">
        <v>2</v>
      </c>
      <c r="M17">
        <v>2</v>
      </c>
      <c r="N17">
        <v>1</v>
      </c>
      <c r="O17">
        <v>1</v>
      </c>
      <c r="P17">
        <v>2</v>
      </c>
      <c r="Q17" s="2">
        <f t="shared" si="0"/>
        <v>0.5</v>
      </c>
      <c r="R17" s="2">
        <f t="shared" si="1"/>
        <v>0.66666666666666663</v>
      </c>
      <c r="S17" s="2">
        <f t="shared" si="5"/>
        <v>1</v>
      </c>
      <c r="T17">
        <v>33</v>
      </c>
      <c r="U17">
        <v>23</v>
      </c>
      <c r="V17">
        <v>0</v>
      </c>
      <c r="W17" s="3">
        <f t="shared" si="2"/>
        <v>21.7179696969697</v>
      </c>
      <c r="X17" s="4">
        <f t="shared" si="3"/>
        <v>31.1</v>
      </c>
      <c r="Y17" s="4">
        <f t="shared" si="4"/>
        <v>14.399999999999999</v>
      </c>
      <c r="Z17">
        <v>0</v>
      </c>
    </row>
    <row r="18" spans="1:26" x14ac:dyDescent="0.3">
      <c r="A18" s="1" t="str">
        <f>'Jrue Holiday'!A18</f>
        <v>@ INJ</v>
      </c>
      <c r="B18">
        <v>12</v>
      </c>
      <c r="C18">
        <v>3</v>
      </c>
      <c r="D18">
        <v>4</v>
      </c>
      <c r="E18">
        <v>0</v>
      </c>
      <c r="F18">
        <v>2</v>
      </c>
      <c r="G18">
        <v>2</v>
      </c>
      <c r="H18">
        <v>4</v>
      </c>
      <c r="I18">
        <v>9</v>
      </c>
      <c r="J18">
        <v>4</v>
      </c>
      <c r="K18">
        <v>8</v>
      </c>
      <c r="L18">
        <v>0</v>
      </c>
      <c r="M18">
        <v>2</v>
      </c>
      <c r="N18">
        <v>0</v>
      </c>
      <c r="O18">
        <v>3</v>
      </c>
      <c r="P18">
        <v>-3</v>
      </c>
      <c r="Q18" s="2">
        <f t="shared" si="0"/>
        <v>0.44444444444444442</v>
      </c>
      <c r="R18" s="2">
        <f t="shared" si="1"/>
        <v>0.5</v>
      </c>
      <c r="S18" s="2">
        <f t="shared" si="5"/>
        <v>0</v>
      </c>
      <c r="T18">
        <v>37</v>
      </c>
      <c r="U18">
        <v>20</v>
      </c>
      <c r="V18">
        <v>0</v>
      </c>
      <c r="W18" s="3">
        <f t="shared" si="2"/>
        <v>12.04981081081081</v>
      </c>
      <c r="X18" s="4">
        <f t="shared" si="3"/>
        <v>25.6</v>
      </c>
      <c r="Y18" s="4">
        <f t="shared" si="4"/>
        <v>9</v>
      </c>
      <c r="Z18">
        <v>0</v>
      </c>
    </row>
    <row r="19" spans="1:26" x14ac:dyDescent="0.3">
      <c r="A19" s="1" t="str">
        <f>'Jrue Holiday'!A19</f>
        <v>vs EUR</v>
      </c>
      <c r="B19">
        <v>13</v>
      </c>
      <c r="C19">
        <v>1</v>
      </c>
      <c r="D19">
        <v>0</v>
      </c>
      <c r="E19">
        <v>0</v>
      </c>
      <c r="F19">
        <v>0</v>
      </c>
      <c r="G19">
        <v>1</v>
      </c>
      <c r="H19">
        <v>5</v>
      </c>
      <c r="I19">
        <v>7</v>
      </c>
      <c r="J19">
        <v>1</v>
      </c>
      <c r="K19">
        <v>2</v>
      </c>
      <c r="L19">
        <v>2</v>
      </c>
      <c r="M19">
        <v>4</v>
      </c>
      <c r="N19">
        <v>0</v>
      </c>
      <c r="O19">
        <v>3</v>
      </c>
      <c r="P19">
        <v>-15</v>
      </c>
      <c r="Q19" s="2">
        <f t="shared" si="0"/>
        <v>0.7142857142857143</v>
      </c>
      <c r="R19" s="2">
        <f t="shared" si="1"/>
        <v>0.5</v>
      </c>
      <c r="S19" s="2">
        <f t="shared" si="5"/>
        <v>0.5</v>
      </c>
      <c r="T19">
        <v>34</v>
      </c>
      <c r="U19">
        <v>13</v>
      </c>
      <c r="V19">
        <v>0</v>
      </c>
      <c r="W19" s="3">
        <f t="shared" si="2"/>
        <v>10.756558823529408</v>
      </c>
      <c r="X19" s="4">
        <f t="shared" si="3"/>
        <v>13.2</v>
      </c>
      <c r="Y19" s="4">
        <f t="shared" si="4"/>
        <v>7.4000000000000021</v>
      </c>
      <c r="Z19">
        <v>0</v>
      </c>
    </row>
    <row r="20" spans="1:26" x14ac:dyDescent="0.3">
      <c r="A20" s="1">
        <f>'Jrue Holiday'!A20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'Jrue Holiday'!A21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'Jrue Holiday'!A22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'Jrue Holiday'!A23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'Jrue Holiday'!A24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'Jrue Holiday'!A25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'Jrue Holiday'!A26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'Jrue Holiday'!A27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'Jrue Holiday'!A28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'Jrue Holiday'!A29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'Jrue Holiday'!A30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'Jrue Holiday'!A31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'Jrue Holiday'!A32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'Jrue Holiday'!A33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'Jrue Holiday'!A34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'Jrue Holiday'!A35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'Jrue Holiday'!A36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'Jrue Holiday'!A37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'Jrue Holiday'!A38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'Jrue Holiday'!A39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'Jrue Holiday'!A40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'Jrue Holiday'!A41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'Jrue Holiday'!A42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'Jrue Holiday'!A43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'Jrue Holiday'!A44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'Jrue Holiday'!A45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'Jrue Holiday'!A46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13.722222222222221</v>
      </c>
      <c r="C47" s="4">
        <f t="shared" ref="C47:P47" si="9">AVERAGE(C2:C46)</f>
        <v>2.6666666666666665</v>
      </c>
      <c r="D47" s="4">
        <f t="shared" si="9"/>
        <v>3.8888888888888888</v>
      </c>
      <c r="E47" s="4">
        <f t="shared" si="9"/>
        <v>0.66666666666666663</v>
      </c>
      <c r="F47" s="4">
        <f t="shared" si="9"/>
        <v>1.0555555555555556</v>
      </c>
      <c r="G47" s="4">
        <f t="shared" si="9"/>
        <v>1.1111111111111112</v>
      </c>
      <c r="H47" s="4">
        <f t="shared" si="9"/>
        <v>5.1111111111111107</v>
      </c>
      <c r="I47" s="4">
        <f t="shared" si="9"/>
        <v>10.444444444444445</v>
      </c>
      <c r="J47" s="4">
        <f t="shared" si="9"/>
        <v>2.3888888888888888</v>
      </c>
      <c r="K47" s="4">
        <f t="shared" si="9"/>
        <v>5.5555555555555554</v>
      </c>
      <c r="L47" s="4">
        <f t="shared" si="9"/>
        <v>1.1111111111111112</v>
      </c>
      <c r="M47" s="4">
        <f t="shared" si="9"/>
        <v>1.5555555555555556</v>
      </c>
      <c r="N47" s="4">
        <f t="shared" si="9"/>
        <v>0.33333333333333331</v>
      </c>
      <c r="O47" s="4">
        <f t="shared" si="9"/>
        <v>1.7777777777777777</v>
      </c>
      <c r="P47" s="4">
        <f t="shared" si="9"/>
        <v>-0.27777777777777779</v>
      </c>
      <c r="Q47" s="2">
        <f>SUM(H2:H46)/SUM(I2:I46)</f>
        <v>0.48936170212765956</v>
      </c>
      <c r="R47" s="2">
        <f>SUM(J2:J46)/SUM(K2:K46)</f>
        <v>0.43</v>
      </c>
      <c r="S47" s="2">
        <f>SUM(L2:L46)/SUM(M2:M46)</f>
        <v>0.7142857142857143</v>
      </c>
      <c r="T47" s="4">
        <f t="shared" ref="T47:V47" si="10">AVERAGE(T2:T46)</f>
        <v>37.944444444444443</v>
      </c>
      <c r="U47" s="4">
        <f t="shared" si="10"/>
        <v>22.833333333333332</v>
      </c>
      <c r="V47" s="4">
        <f t="shared" si="10"/>
        <v>0</v>
      </c>
      <c r="W47" s="3">
        <f>((H49*85.91) +(F49*53.897)+(J49*51.757)+(L49*46.845)+(E49*39.19)+(N49*39.19)+(D49*34.677)+((C49-N49)*14.707)-(O49*17.174)-((M49-L49)*20.091)-((I49-H49)*39.19)-(G49*53.897))/T49</f>
        <v>15.066240117130304</v>
      </c>
      <c r="X47" s="4">
        <f t="shared" ref="X47" si="11">B47+(C47*1.2)+(D47*1.5)+(E47*3)+(F47*3)-G47</f>
        <v>26.81111111111111</v>
      </c>
      <c r="Y47" s="4">
        <f t="shared" ref="Y47" si="12">B47+0.4*H47-0.7*I47-0.4*(M47-L47)+0.7*N47+0.3*(C47-N47)+F47+D47*0.7+0.7*E47-0.4*O47-G47</f>
        <v>11.633333333333333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247</v>
      </c>
      <c r="C49">
        <f t="shared" ref="C49:P49" si="13">SUM(C2:C46)</f>
        <v>48</v>
      </c>
      <c r="D49">
        <f t="shared" si="13"/>
        <v>70</v>
      </c>
      <c r="E49">
        <f t="shared" si="13"/>
        <v>12</v>
      </c>
      <c r="F49">
        <f t="shared" si="13"/>
        <v>19</v>
      </c>
      <c r="G49">
        <f t="shared" si="13"/>
        <v>20</v>
      </c>
      <c r="H49">
        <f t="shared" si="13"/>
        <v>92</v>
      </c>
      <c r="I49">
        <f t="shared" si="13"/>
        <v>188</v>
      </c>
      <c r="J49">
        <f t="shared" si="13"/>
        <v>43</v>
      </c>
      <c r="K49">
        <f t="shared" si="13"/>
        <v>100</v>
      </c>
      <c r="L49">
        <f t="shared" si="13"/>
        <v>20</v>
      </c>
      <c r="M49">
        <f t="shared" si="13"/>
        <v>28</v>
      </c>
      <c r="N49">
        <f t="shared" si="13"/>
        <v>6</v>
      </c>
      <c r="O49">
        <f t="shared" si="13"/>
        <v>32</v>
      </c>
      <c r="P49">
        <f t="shared" si="13"/>
        <v>-5</v>
      </c>
      <c r="T49">
        <f>SUM(T2:T46)</f>
        <v>683</v>
      </c>
      <c r="U49">
        <f>SUM(U2:U46)</f>
        <v>411</v>
      </c>
      <c r="V49">
        <f>SUM(V2:V46)</f>
        <v>0</v>
      </c>
      <c r="X49" s="4">
        <f>SUM(X2:X46)</f>
        <v>482.6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ED20-0635-4581-BD31-219A7A0B9FB8}">
  <dimension ref="A1:Z54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'Jrue Holiday'!A2</f>
        <v>@ FRA</v>
      </c>
      <c r="B2">
        <v>25</v>
      </c>
      <c r="C2">
        <v>2</v>
      </c>
      <c r="D2">
        <v>3</v>
      </c>
      <c r="E2">
        <v>0</v>
      </c>
      <c r="F2">
        <v>1</v>
      </c>
      <c r="G2">
        <v>2</v>
      </c>
      <c r="H2">
        <v>11</v>
      </c>
      <c r="I2">
        <v>19</v>
      </c>
      <c r="J2">
        <v>1</v>
      </c>
      <c r="K2">
        <v>4</v>
      </c>
      <c r="L2">
        <v>2</v>
      </c>
      <c r="M2">
        <v>3</v>
      </c>
      <c r="N2">
        <v>0</v>
      </c>
      <c r="O2">
        <v>0</v>
      </c>
      <c r="P2">
        <v>11</v>
      </c>
      <c r="Q2" s="2">
        <f t="shared" ref="Q2:Q46" si="0">H2/I2</f>
        <v>0.57894736842105265</v>
      </c>
      <c r="R2" s="2">
        <f t="shared" ref="R2:R46" si="1">J2/K2</f>
        <v>0.25</v>
      </c>
      <c r="S2" s="2">
        <f>L2/M2</f>
        <v>0.66666666666666663</v>
      </c>
      <c r="T2">
        <v>36</v>
      </c>
      <c r="U2">
        <v>32</v>
      </c>
      <c r="V2">
        <v>4</v>
      </c>
      <c r="W2" s="3">
        <f t="shared" ref="W2:W46" si="2">((H2*85.91) +(F2*53.897)+(J2*51.757)+(L2*46.845)+(E2*39.19)+(N2*39.19)+(D2*34.677)+((C2-N2)*14.707)-(O2*17.174)-((M2-L2)*20.091)-((I2-H2)*39.19)-(G2*53.897))/T2</f>
        <v>23.233166666666669</v>
      </c>
      <c r="X2" s="4">
        <f t="shared" ref="X2:X46" si="3">B2+(C2*1.2)+(D2*1.5)+(E2*3)+(F2*3)-G2</f>
        <v>32.9</v>
      </c>
      <c r="Y2" s="4">
        <f t="shared" ref="Y2:Y46" si="4">B2+0.4*H2-0.7*I2-0.4*(M2-L2)+0.7*N2+0.3*(C2-N2)+F2+D2*0.7+0.7*E2-0.4*O2-G2</f>
        <v>17.399999999999999</v>
      </c>
      <c r="Z2">
        <v>1</v>
      </c>
    </row>
    <row r="3" spans="1:26" x14ac:dyDescent="0.3">
      <c r="A3" s="1" t="str">
        <f>'Jrue Holiday'!A3</f>
        <v>vs INJ</v>
      </c>
      <c r="B3">
        <v>23</v>
      </c>
      <c r="C3">
        <v>6</v>
      </c>
      <c r="D3">
        <v>1</v>
      </c>
      <c r="E3">
        <v>0</v>
      </c>
      <c r="F3">
        <v>1</v>
      </c>
      <c r="G3">
        <v>1</v>
      </c>
      <c r="H3">
        <v>9</v>
      </c>
      <c r="I3">
        <v>17</v>
      </c>
      <c r="J3">
        <v>4</v>
      </c>
      <c r="K3">
        <v>5</v>
      </c>
      <c r="L3">
        <v>1</v>
      </c>
      <c r="M3">
        <v>1</v>
      </c>
      <c r="N3">
        <v>0</v>
      </c>
      <c r="O3">
        <v>2</v>
      </c>
      <c r="P3">
        <v>2</v>
      </c>
      <c r="Q3" s="2">
        <f t="shared" si="0"/>
        <v>0.52941176470588236</v>
      </c>
      <c r="R3" s="2">
        <f t="shared" si="1"/>
        <v>0.8</v>
      </c>
      <c r="S3" s="2">
        <f>L3/M3</f>
        <v>1</v>
      </c>
      <c r="T3">
        <v>39</v>
      </c>
      <c r="U3">
        <v>26</v>
      </c>
      <c r="V3">
        <v>0</v>
      </c>
      <c r="W3" s="3">
        <f t="shared" si="2"/>
        <v>20.567025641025641</v>
      </c>
      <c r="X3" s="4">
        <f t="shared" si="3"/>
        <v>33.700000000000003</v>
      </c>
      <c r="Y3" s="4">
        <f t="shared" si="4"/>
        <v>16.400000000000002</v>
      </c>
      <c r="Z3">
        <v>0</v>
      </c>
    </row>
    <row r="4" spans="1:26" x14ac:dyDescent="0.3">
      <c r="A4" s="1" t="str">
        <f>'Jrue Holiday'!A4</f>
        <v>@ EUR</v>
      </c>
      <c r="B4">
        <v>38</v>
      </c>
      <c r="C4">
        <v>7</v>
      </c>
      <c r="D4">
        <v>1</v>
      </c>
      <c r="E4">
        <v>0</v>
      </c>
      <c r="F4">
        <v>1</v>
      </c>
      <c r="G4">
        <v>0</v>
      </c>
      <c r="H4">
        <v>16</v>
      </c>
      <c r="I4">
        <v>28</v>
      </c>
      <c r="J4">
        <v>3</v>
      </c>
      <c r="K4">
        <v>8</v>
      </c>
      <c r="L4">
        <v>3</v>
      </c>
      <c r="M4">
        <v>4</v>
      </c>
      <c r="N4">
        <v>0</v>
      </c>
      <c r="O4">
        <v>1</v>
      </c>
      <c r="P4">
        <v>8</v>
      </c>
      <c r="Q4" s="2">
        <f t="shared" si="0"/>
        <v>0.5714285714285714</v>
      </c>
      <c r="R4" s="2">
        <f t="shared" si="1"/>
        <v>0.375</v>
      </c>
      <c r="S4" s="2">
        <f>L4/M4</f>
        <v>0.75</v>
      </c>
      <c r="T4">
        <v>43</v>
      </c>
      <c r="U4">
        <v>40</v>
      </c>
      <c r="V4">
        <v>4</v>
      </c>
      <c r="W4" s="3">
        <f t="shared" si="2"/>
        <v>31.496372093023258</v>
      </c>
      <c r="X4" s="4">
        <f t="shared" si="3"/>
        <v>50.9</v>
      </c>
      <c r="Y4" s="4">
        <f t="shared" si="4"/>
        <v>27.800000000000004</v>
      </c>
      <c r="Z4">
        <v>1</v>
      </c>
    </row>
    <row r="5" spans="1:26" x14ac:dyDescent="0.3">
      <c r="A5" s="1" t="str">
        <f>'Jrue Holiday'!A5</f>
        <v>@ RKS</v>
      </c>
      <c r="B5">
        <v>26</v>
      </c>
      <c r="C5">
        <v>3</v>
      </c>
      <c r="D5">
        <v>3</v>
      </c>
      <c r="E5">
        <v>0</v>
      </c>
      <c r="F5">
        <v>1</v>
      </c>
      <c r="G5">
        <v>3</v>
      </c>
      <c r="H5">
        <v>10</v>
      </c>
      <c r="I5">
        <v>22</v>
      </c>
      <c r="J5">
        <v>4</v>
      </c>
      <c r="K5">
        <v>9</v>
      </c>
      <c r="L5">
        <v>2</v>
      </c>
      <c r="M5">
        <v>2</v>
      </c>
      <c r="N5">
        <v>0</v>
      </c>
      <c r="O5">
        <v>0</v>
      </c>
      <c r="P5">
        <v>-12</v>
      </c>
      <c r="Q5" s="2">
        <f t="shared" si="0"/>
        <v>0.45454545454545453</v>
      </c>
      <c r="R5" s="2">
        <f t="shared" si="1"/>
        <v>0.44444444444444442</v>
      </c>
      <c r="S5" s="2">
        <f>L5/M5</f>
        <v>1</v>
      </c>
      <c r="T5">
        <v>39</v>
      </c>
      <c r="U5">
        <v>33</v>
      </c>
      <c r="V5">
        <v>0</v>
      </c>
      <c r="W5" s="3">
        <f t="shared" si="2"/>
        <v>18.715282051282049</v>
      </c>
      <c r="X5" s="4">
        <f t="shared" si="3"/>
        <v>34.1</v>
      </c>
      <c r="Y5" s="4">
        <f t="shared" si="4"/>
        <v>15.600000000000001</v>
      </c>
      <c r="Z5">
        <v>0</v>
      </c>
    </row>
    <row r="6" spans="1:26" x14ac:dyDescent="0.3">
      <c r="A6" s="1" t="str">
        <f>'Jrue Holiday'!A6</f>
        <v>vs AFR</v>
      </c>
      <c r="B6">
        <v>23</v>
      </c>
      <c r="C6">
        <v>1</v>
      </c>
      <c r="D6">
        <v>3</v>
      </c>
      <c r="E6">
        <v>0</v>
      </c>
      <c r="F6">
        <v>0</v>
      </c>
      <c r="G6">
        <v>1</v>
      </c>
      <c r="H6">
        <v>9</v>
      </c>
      <c r="I6">
        <v>21</v>
      </c>
      <c r="J6">
        <v>3</v>
      </c>
      <c r="K6">
        <v>8</v>
      </c>
      <c r="L6">
        <v>2</v>
      </c>
      <c r="M6">
        <v>2</v>
      </c>
      <c r="N6">
        <v>0</v>
      </c>
      <c r="O6">
        <v>2</v>
      </c>
      <c r="P6">
        <v>-20</v>
      </c>
      <c r="Q6" s="2">
        <f t="shared" si="0"/>
        <v>0.42857142857142855</v>
      </c>
      <c r="R6" s="2">
        <f t="shared" si="1"/>
        <v>0.375</v>
      </c>
      <c r="S6" s="2">
        <f t="shared" ref="S6:S46" si="5">L6/M6</f>
        <v>1</v>
      </c>
      <c r="T6">
        <v>40</v>
      </c>
      <c r="U6">
        <v>30</v>
      </c>
      <c r="V6">
        <v>0</v>
      </c>
      <c r="W6" s="3">
        <f t="shared" si="2"/>
        <v>14.559099999999997</v>
      </c>
      <c r="X6" s="4">
        <f t="shared" si="3"/>
        <v>27.7</v>
      </c>
      <c r="Y6" s="4">
        <f t="shared" si="4"/>
        <v>12.500000000000002</v>
      </c>
      <c r="Z6">
        <v>0</v>
      </c>
    </row>
    <row r="7" spans="1:26" x14ac:dyDescent="0.3">
      <c r="A7" s="1" t="str">
        <f>'Jrue Holiday'!A7</f>
        <v>@ OLD</v>
      </c>
      <c r="B7">
        <v>23</v>
      </c>
      <c r="C7">
        <v>3</v>
      </c>
      <c r="D7">
        <v>1</v>
      </c>
      <c r="E7">
        <v>0</v>
      </c>
      <c r="F7">
        <v>3</v>
      </c>
      <c r="G7">
        <v>3</v>
      </c>
      <c r="H7">
        <v>10</v>
      </c>
      <c r="I7">
        <v>22</v>
      </c>
      <c r="J7">
        <v>2</v>
      </c>
      <c r="K7">
        <v>6</v>
      </c>
      <c r="L7">
        <v>1</v>
      </c>
      <c r="M7">
        <v>1</v>
      </c>
      <c r="N7">
        <v>2</v>
      </c>
      <c r="O7">
        <v>1</v>
      </c>
      <c r="P7">
        <v>-4</v>
      </c>
      <c r="Q7" s="2">
        <f t="shared" si="0"/>
        <v>0.45454545454545453</v>
      </c>
      <c r="R7" s="2">
        <f t="shared" si="1"/>
        <v>0.33333333333333331</v>
      </c>
      <c r="S7" s="2">
        <f t="shared" si="5"/>
        <v>1</v>
      </c>
      <c r="T7">
        <v>41</v>
      </c>
      <c r="U7">
        <v>25</v>
      </c>
      <c r="V7">
        <v>2</v>
      </c>
      <c r="W7" s="3">
        <f t="shared" si="2"/>
        <v>15.848024390243896</v>
      </c>
      <c r="X7" s="4">
        <f t="shared" si="3"/>
        <v>34.1</v>
      </c>
      <c r="Y7" s="4">
        <f t="shared" si="4"/>
        <v>13.600000000000005</v>
      </c>
      <c r="Z7">
        <v>0</v>
      </c>
    </row>
    <row r="8" spans="1:26" x14ac:dyDescent="0.3">
      <c r="A8" s="1" t="str">
        <f>'Jrue Holiday'!A8</f>
        <v>vs USA</v>
      </c>
      <c r="B8">
        <v>34</v>
      </c>
      <c r="C8">
        <v>6</v>
      </c>
      <c r="D8">
        <v>3</v>
      </c>
      <c r="E8">
        <v>1</v>
      </c>
      <c r="F8">
        <v>0</v>
      </c>
      <c r="G8">
        <v>2</v>
      </c>
      <c r="H8">
        <v>14</v>
      </c>
      <c r="I8">
        <v>19</v>
      </c>
      <c r="J8">
        <v>1</v>
      </c>
      <c r="K8">
        <v>1</v>
      </c>
      <c r="L8">
        <v>5</v>
      </c>
      <c r="M8">
        <v>5</v>
      </c>
      <c r="N8">
        <v>1</v>
      </c>
      <c r="O8">
        <v>1</v>
      </c>
      <c r="P8">
        <v>5</v>
      </c>
      <c r="Q8" s="2">
        <f t="shared" si="0"/>
        <v>0.73684210526315785</v>
      </c>
      <c r="R8" s="2">
        <f t="shared" si="1"/>
        <v>1</v>
      </c>
      <c r="S8" s="2">
        <f t="shared" si="5"/>
        <v>1</v>
      </c>
      <c r="T8">
        <v>35</v>
      </c>
      <c r="U8">
        <v>40</v>
      </c>
      <c r="V8">
        <v>3</v>
      </c>
      <c r="W8" s="3">
        <f t="shared" si="2"/>
        <v>40.678571428571431</v>
      </c>
      <c r="X8" s="4">
        <f t="shared" si="3"/>
        <v>46.7</v>
      </c>
      <c r="Y8" s="4">
        <f t="shared" si="4"/>
        <v>28.900000000000002</v>
      </c>
      <c r="Z8">
        <v>1</v>
      </c>
    </row>
    <row r="9" spans="1:26" x14ac:dyDescent="0.3">
      <c r="A9" s="1" t="str">
        <f>'Jrue Holiday'!A9</f>
        <v>@ SPA</v>
      </c>
      <c r="B9">
        <v>26</v>
      </c>
      <c r="C9">
        <v>3</v>
      </c>
      <c r="D9">
        <v>1</v>
      </c>
      <c r="E9">
        <v>0</v>
      </c>
      <c r="F9">
        <v>0</v>
      </c>
      <c r="G9">
        <v>0</v>
      </c>
      <c r="H9">
        <v>11</v>
      </c>
      <c r="I9">
        <v>20</v>
      </c>
      <c r="J9">
        <v>2</v>
      </c>
      <c r="K9">
        <v>6</v>
      </c>
      <c r="L9">
        <v>2</v>
      </c>
      <c r="M9">
        <v>2</v>
      </c>
      <c r="N9">
        <v>0</v>
      </c>
      <c r="O9">
        <v>1</v>
      </c>
      <c r="P9">
        <v>10</v>
      </c>
      <c r="Q9" s="2">
        <f t="shared" si="0"/>
        <v>0.55000000000000004</v>
      </c>
      <c r="R9" s="2">
        <f t="shared" si="1"/>
        <v>0.33333333333333331</v>
      </c>
      <c r="S9" s="2">
        <f t="shared" si="5"/>
        <v>1</v>
      </c>
      <c r="T9">
        <v>37</v>
      </c>
      <c r="U9">
        <v>29</v>
      </c>
      <c r="V9">
        <v>3</v>
      </c>
      <c r="W9" s="3">
        <f t="shared" si="2"/>
        <v>23.003459459459457</v>
      </c>
      <c r="X9" s="4">
        <f t="shared" si="3"/>
        <v>31.1</v>
      </c>
      <c r="Y9" s="4">
        <f t="shared" si="4"/>
        <v>17.599999999999998</v>
      </c>
      <c r="Z9">
        <v>0</v>
      </c>
    </row>
    <row r="10" spans="1:26" x14ac:dyDescent="0.3">
      <c r="A10" s="1" t="str">
        <f>'Jrue Holiday'!A10</f>
        <v>vs 6TH</v>
      </c>
      <c r="B10">
        <v>16</v>
      </c>
      <c r="C10">
        <v>6</v>
      </c>
      <c r="D10">
        <v>2</v>
      </c>
      <c r="E10">
        <v>0</v>
      </c>
      <c r="F10">
        <v>0</v>
      </c>
      <c r="G10">
        <v>1</v>
      </c>
      <c r="H10">
        <v>7</v>
      </c>
      <c r="I10">
        <v>11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21</v>
      </c>
      <c r="Q10" s="2">
        <f t="shared" si="0"/>
        <v>0.63636363636363635</v>
      </c>
      <c r="R10" s="2">
        <f t="shared" si="1"/>
        <v>1</v>
      </c>
      <c r="S10" s="2">
        <f t="shared" si="5"/>
        <v>1</v>
      </c>
      <c r="T10">
        <v>27</v>
      </c>
      <c r="U10">
        <v>20</v>
      </c>
      <c r="V10">
        <v>2</v>
      </c>
      <c r="W10" s="3">
        <f t="shared" si="2"/>
        <v>24.866444444444443</v>
      </c>
      <c r="X10" s="4">
        <f t="shared" si="3"/>
        <v>25.2</v>
      </c>
      <c r="Y10" s="4">
        <f t="shared" si="4"/>
        <v>13.700000000000001</v>
      </c>
      <c r="Z10">
        <v>0</v>
      </c>
    </row>
    <row r="11" spans="1:26" x14ac:dyDescent="0.3">
      <c r="A11" s="1" t="str">
        <f>'Jrue Holiday'!A11</f>
        <v>@ CAN</v>
      </c>
      <c r="B11">
        <v>21</v>
      </c>
      <c r="C11">
        <v>5</v>
      </c>
      <c r="D11">
        <v>5</v>
      </c>
      <c r="E11">
        <v>0</v>
      </c>
      <c r="F11">
        <v>1</v>
      </c>
      <c r="G11">
        <v>4</v>
      </c>
      <c r="H11">
        <v>8</v>
      </c>
      <c r="I11">
        <v>16</v>
      </c>
      <c r="J11">
        <v>1</v>
      </c>
      <c r="K11">
        <v>3</v>
      </c>
      <c r="L11">
        <v>4</v>
      </c>
      <c r="M11">
        <v>4</v>
      </c>
      <c r="N11">
        <v>0</v>
      </c>
      <c r="O11">
        <v>2</v>
      </c>
      <c r="P11">
        <v>-8</v>
      </c>
      <c r="Q11" s="2">
        <f t="shared" si="0"/>
        <v>0.5</v>
      </c>
      <c r="R11" s="2">
        <f t="shared" si="1"/>
        <v>0.33333333333333331</v>
      </c>
      <c r="S11" s="2">
        <f t="shared" si="5"/>
        <v>1</v>
      </c>
      <c r="T11">
        <v>37</v>
      </c>
      <c r="U11">
        <v>33</v>
      </c>
      <c r="V11">
        <v>0</v>
      </c>
      <c r="W11" s="3">
        <f t="shared" si="2"/>
        <v>17.939945945945954</v>
      </c>
      <c r="X11" s="4">
        <f t="shared" si="3"/>
        <v>33.5</v>
      </c>
      <c r="Y11" s="4">
        <f t="shared" si="4"/>
        <v>14.2</v>
      </c>
      <c r="Z11">
        <v>1</v>
      </c>
    </row>
    <row r="12" spans="1:26" x14ac:dyDescent="0.3">
      <c r="A12" s="1" t="str">
        <f>'Jrue Holiday'!A12</f>
        <v>vs DNK</v>
      </c>
      <c r="B12">
        <v>30</v>
      </c>
      <c r="C12">
        <v>6</v>
      </c>
      <c r="D12">
        <v>5</v>
      </c>
      <c r="E12">
        <v>2</v>
      </c>
      <c r="F12">
        <v>1</v>
      </c>
      <c r="G12">
        <v>4</v>
      </c>
      <c r="H12">
        <v>11</v>
      </c>
      <c r="I12">
        <v>19</v>
      </c>
      <c r="J12">
        <v>5</v>
      </c>
      <c r="K12">
        <v>6</v>
      </c>
      <c r="L12">
        <v>3</v>
      </c>
      <c r="M12">
        <v>3</v>
      </c>
      <c r="N12">
        <v>0</v>
      </c>
      <c r="O12">
        <v>3</v>
      </c>
      <c r="P12">
        <v>14</v>
      </c>
      <c r="Q12" s="2">
        <f t="shared" si="0"/>
        <v>0.57894736842105265</v>
      </c>
      <c r="R12" s="2">
        <f t="shared" si="1"/>
        <v>0.83333333333333337</v>
      </c>
      <c r="S12" s="2">
        <f t="shared" si="5"/>
        <v>1</v>
      </c>
      <c r="T12">
        <v>38</v>
      </c>
      <c r="U12">
        <v>41</v>
      </c>
      <c r="V12">
        <v>1</v>
      </c>
      <c r="W12" s="3">
        <f t="shared" si="2"/>
        <v>30.463263157894737</v>
      </c>
      <c r="X12" s="4">
        <f t="shared" si="3"/>
        <v>49.7</v>
      </c>
      <c r="Y12" s="4">
        <f t="shared" si="4"/>
        <v>23.6</v>
      </c>
      <c r="Z12">
        <v>1</v>
      </c>
    </row>
    <row r="13" spans="1:26" x14ac:dyDescent="0.3">
      <c r="A13" s="1" t="str">
        <f>'Jrue Holiday'!A13</f>
        <v>@ IMP</v>
      </c>
      <c r="B13">
        <v>33</v>
      </c>
      <c r="C13">
        <v>4</v>
      </c>
      <c r="D13">
        <v>8</v>
      </c>
      <c r="E13">
        <v>0</v>
      </c>
      <c r="F13">
        <v>3</v>
      </c>
      <c r="G13">
        <v>2</v>
      </c>
      <c r="H13">
        <v>11</v>
      </c>
      <c r="I13">
        <v>24</v>
      </c>
      <c r="J13">
        <v>4</v>
      </c>
      <c r="K13">
        <v>5</v>
      </c>
      <c r="L13">
        <v>7</v>
      </c>
      <c r="M13">
        <v>7</v>
      </c>
      <c r="N13">
        <v>0</v>
      </c>
      <c r="O13">
        <v>3</v>
      </c>
      <c r="P13">
        <v>0</v>
      </c>
      <c r="Q13" s="2">
        <f t="shared" si="0"/>
        <v>0.45833333333333331</v>
      </c>
      <c r="R13" s="2">
        <f t="shared" si="1"/>
        <v>0.8</v>
      </c>
      <c r="S13" s="2">
        <f t="shared" si="5"/>
        <v>1</v>
      </c>
      <c r="T13">
        <v>43</v>
      </c>
      <c r="U13">
        <v>50</v>
      </c>
      <c r="V13">
        <v>2</v>
      </c>
      <c r="W13" s="3">
        <f t="shared" si="2"/>
        <v>30.444232558139532</v>
      </c>
      <c r="X13" s="4">
        <f t="shared" si="3"/>
        <v>56.8</v>
      </c>
      <c r="Y13" s="4">
        <f t="shared" si="4"/>
        <v>27.2</v>
      </c>
      <c r="Z13">
        <v>1</v>
      </c>
    </row>
    <row r="14" spans="1:26" x14ac:dyDescent="0.3">
      <c r="A14" s="1" t="str">
        <f>'Jrue Holiday'!A14</f>
        <v>vs 3PT</v>
      </c>
      <c r="B14">
        <v>16</v>
      </c>
      <c r="C14">
        <v>4</v>
      </c>
      <c r="D14">
        <v>4</v>
      </c>
      <c r="E14">
        <v>0</v>
      </c>
      <c r="F14">
        <v>1</v>
      </c>
      <c r="G14">
        <v>2</v>
      </c>
      <c r="H14">
        <v>7</v>
      </c>
      <c r="I14">
        <v>14</v>
      </c>
      <c r="J14">
        <v>2</v>
      </c>
      <c r="K14">
        <v>2</v>
      </c>
      <c r="L14">
        <v>0</v>
      </c>
      <c r="M14">
        <v>0</v>
      </c>
      <c r="N14">
        <v>0</v>
      </c>
      <c r="O14">
        <v>0</v>
      </c>
      <c r="P14">
        <v>-17</v>
      </c>
      <c r="Q14" s="2">
        <f t="shared" si="0"/>
        <v>0.5</v>
      </c>
      <c r="R14" s="2">
        <f t="shared" si="1"/>
        <v>1</v>
      </c>
      <c r="S14" s="6" t="s">
        <v>45</v>
      </c>
      <c r="T14">
        <v>36</v>
      </c>
      <c r="U14">
        <v>27</v>
      </c>
      <c r="V14">
        <v>0</v>
      </c>
      <c r="W14" s="3">
        <f t="shared" si="2"/>
        <v>15.949805555555558</v>
      </c>
      <c r="X14" s="4">
        <f t="shared" si="3"/>
        <v>27.8</v>
      </c>
      <c r="Y14" s="4">
        <f t="shared" si="4"/>
        <v>12</v>
      </c>
      <c r="Z14">
        <v>0</v>
      </c>
    </row>
    <row r="15" spans="1:26" x14ac:dyDescent="0.3">
      <c r="A15" s="1" t="str">
        <f>'Jrue Holiday'!A15</f>
        <v>vs CHI</v>
      </c>
      <c r="B15">
        <v>22</v>
      </c>
      <c r="C15">
        <v>5</v>
      </c>
      <c r="D15">
        <v>1</v>
      </c>
      <c r="E15">
        <v>1</v>
      </c>
      <c r="F15">
        <v>0</v>
      </c>
      <c r="G15">
        <v>4</v>
      </c>
      <c r="H15">
        <v>7</v>
      </c>
      <c r="I15">
        <v>14</v>
      </c>
      <c r="J15">
        <v>1</v>
      </c>
      <c r="K15">
        <v>3</v>
      </c>
      <c r="L15">
        <v>7</v>
      </c>
      <c r="M15">
        <v>7</v>
      </c>
      <c r="N15">
        <v>0</v>
      </c>
      <c r="O15">
        <v>1</v>
      </c>
      <c r="P15">
        <v>3</v>
      </c>
      <c r="Q15" s="2">
        <f t="shared" si="0"/>
        <v>0.5</v>
      </c>
      <c r="R15" s="2">
        <f t="shared" si="1"/>
        <v>0.33333333333333331</v>
      </c>
      <c r="S15" s="2">
        <f t="shared" si="5"/>
        <v>1</v>
      </c>
      <c r="T15">
        <v>40</v>
      </c>
      <c r="U15">
        <v>24</v>
      </c>
      <c r="V15">
        <v>2</v>
      </c>
      <c r="W15" s="3">
        <f t="shared" si="2"/>
        <v>15.533800000000003</v>
      </c>
      <c r="X15" s="4">
        <f t="shared" si="3"/>
        <v>28.5</v>
      </c>
      <c r="Y15" s="4">
        <f t="shared" si="4"/>
        <v>13.5</v>
      </c>
      <c r="Z15">
        <v>0</v>
      </c>
    </row>
    <row r="16" spans="1:26" x14ac:dyDescent="0.3">
      <c r="A16" s="1" t="str">
        <f>'Jrue Holiday'!A16</f>
        <v>@ OCE</v>
      </c>
      <c r="B16">
        <v>33</v>
      </c>
      <c r="C16">
        <v>5</v>
      </c>
      <c r="D16">
        <v>4</v>
      </c>
      <c r="E16">
        <v>0</v>
      </c>
      <c r="F16">
        <v>3</v>
      </c>
      <c r="G16">
        <v>1</v>
      </c>
      <c r="H16">
        <v>14</v>
      </c>
      <c r="I16">
        <v>20</v>
      </c>
      <c r="J16">
        <v>3</v>
      </c>
      <c r="K16">
        <v>7</v>
      </c>
      <c r="L16">
        <v>2</v>
      </c>
      <c r="M16">
        <v>2</v>
      </c>
      <c r="N16">
        <v>1</v>
      </c>
      <c r="O16">
        <v>0</v>
      </c>
      <c r="P16">
        <v>17</v>
      </c>
      <c r="Q16" s="2">
        <f t="shared" si="0"/>
        <v>0.7</v>
      </c>
      <c r="R16" s="2">
        <f t="shared" si="1"/>
        <v>0.42857142857142855</v>
      </c>
      <c r="S16" s="2">
        <f t="shared" si="5"/>
        <v>1</v>
      </c>
      <c r="T16">
        <v>38</v>
      </c>
      <c r="U16">
        <v>42</v>
      </c>
      <c r="V16">
        <v>1</v>
      </c>
      <c r="W16" s="3">
        <f t="shared" si="2"/>
        <v>41.081078947368425</v>
      </c>
      <c r="X16" s="4">
        <f t="shared" si="3"/>
        <v>53</v>
      </c>
      <c r="Y16" s="4">
        <f t="shared" si="4"/>
        <v>31.299999999999997</v>
      </c>
      <c r="Z16">
        <v>1</v>
      </c>
    </row>
    <row r="17" spans="1:26" x14ac:dyDescent="0.3">
      <c r="A17" s="1" t="str">
        <f>'Jrue Holiday'!A17</f>
        <v>vs FRA</v>
      </c>
      <c r="B17">
        <v>26</v>
      </c>
      <c r="C17">
        <v>4</v>
      </c>
      <c r="D17">
        <v>4</v>
      </c>
      <c r="E17">
        <v>0</v>
      </c>
      <c r="F17">
        <v>0</v>
      </c>
      <c r="G17">
        <v>0</v>
      </c>
      <c r="H17">
        <v>11</v>
      </c>
      <c r="I17">
        <v>16</v>
      </c>
      <c r="J17">
        <v>2</v>
      </c>
      <c r="K17">
        <v>2</v>
      </c>
      <c r="L17">
        <v>2</v>
      </c>
      <c r="M17">
        <v>2</v>
      </c>
      <c r="N17">
        <v>1</v>
      </c>
      <c r="O17">
        <v>1</v>
      </c>
      <c r="P17">
        <v>7</v>
      </c>
      <c r="Q17" s="2">
        <f t="shared" si="0"/>
        <v>0.6875</v>
      </c>
      <c r="R17" s="2">
        <f t="shared" si="1"/>
        <v>1</v>
      </c>
      <c r="S17" s="2">
        <f t="shared" si="5"/>
        <v>1</v>
      </c>
      <c r="T17">
        <v>35</v>
      </c>
      <c r="U17">
        <v>35</v>
      </c>
      <c r="V17">
        <v>3</v>
      </c>
      <c r="W17" s="3">
        <f t="shared" si="2"/>
        <v>32.888828571428576</v>
      </c>
      <c r="X17" s="4">
        <f t="shared" si="3"/>
        <v>36.799999999999997</v>
      </c>
      <c r="Y17" s="4">
        <f t="shared" si="4"/>
        <v>23.2</v>
      </c>
      <c r="Z17">
        <v>0</v>
      </c>
    </row>
    <row r="18" spans="1:26" x14ac:dyDescent="0.3">
      <c r="A18" s="1" t="str">
        <f>'Jrue Holiday'!A18</f>
        <v>@ INJ</v>
      </c>
      <c r="B18">
        <v>30</v>
      </c>
      <c r="C18">
        <v>2</v>
      </c>
      <c r="D18">
        <v>2</v>
      </c>
      <c r="E18">
        <v>0</v>
      </c>
      <c r="F18">
        <v>3</v>
      </c>
      <c r="G18">
        <v>4</v>
      </c>
      <c r="H18">
        <v>12</v>
      </c>
      <c r="I18">
        <v>22</v>
      </c>
      <c r="J18">
        <v>0</v>
      </c>
      <c r="K18">
        <v>1</v>
      </c>
      <c r="L18">
        <v>6</v>
      </c>
      <c r="M18">
        <v>7</v>
      </c>
      <c r="N18">
        <v>1</v>
      </c>
      <c r="O18">
        <v>2</v>
      </c>
      <c r="P18">
        <v>5</v>
      </c>
      <c r="Q18" s="2">
        <f t="shared" si="0"/>
        <v>0.54545454545454541</v>
      </c>
      <c r="R18" s="2">
        <f t="shared" si="1"/>
        <v>0</v>
      </c>
      <c r="S18" s="2">
        <f t="shared" si="5"/>
        <v>0.8571428571428571</v>
      </c>
      <c r="T18">
        <v>37</v>
      </c>
      <c r="U18">
        <v>34</v>
      </c>
      <c r="V18">
        <v>3</v>
      </c>
      <c r="W18" s="3">
        <f t="shared" si="2"/>
        <v>25.270405405405416</v>
      </c>
      <c r="X18" s="4">
        <f t="shared" si="3"/>
        <v>40.4</v>
      </c>
      <c r="Y18" s="4">
        <f t="shared" si="4"/>
        <v>19.599999999999998</v>
      </c>
      <c r="Z18">
        <v>0</v>
      </c>
    </row>
    <row r="19" spans="1:26" x14ac:dyDescent="0.3">
      <c r="A19" s="1" t="str">
        <f>'Jrue Holiday'!A19</f>
        <v>vs EUR</v>
      </c>
      <c r="B19">
        <v>32</v>
      </c>
      <c r="C19">
        <v>7</v>
      </c>
      <c r="D19">
        <v>1</v>
      </c>
      <c r="E19">
        <v>1</v>
      </c>
      <c r="F19">
        <v>1</v>
      </c>
      <c r="G19">
        <v>1</v>
      </c>
      <c r="H19">
        <v>15</v>
      </c>
      <c r="I19">
        <v>24</v>
      </c>
      <c r="J19">
        <v>1</v>
      </c>
      <c r="K19">
        <v>5</v>
      </c>
      <c r="L19">
        <v>1</v>
      </c>
      <c r="M19">
        <v>1</v>
      </c>
      <c r="N19">
        <v>0</v>
      </c>
      <c r="O19">
        <v>0</v>
      </c>
      <c r="P19">
        <v>-16</v>
      </c>
      <c r="Q19" s="2">
        <f t="shared" si="0"/>
        <v>0.625</v>
      </c>
      <c r="R19" s="2">
        <f t="shared" si="1"/>
        <v>0.2</v>
      </c>
      <c r="S19" s="2">
        <f t="shared" si="5"/>
        <v>1</v>
      </c>
      <c r="T19">
        <v>40</v>
      </c>
      <c r="U19">
        <v>34</v>
      </c>
      <c r="V19">
        <v>1</v>
      </c>
      <c r="W19" s="3">
        <f t="shared" si="2"/>
        <v>30.283949999999997</v>
      </c>
      <c r="X19" s="4">
        <f t="shared" si="3"/>
        <v>46.9</v>
      </c>
      <c r="Y19" s="4">
        <f t="shared" si="4"/>
        <v>24.700000000000003</v>
      </c>
      <c r="Z19">
        <v>0</v>
      </c>
    </row>
    <row r="20" spans="1:26" x14ac:dyDescent="0.3">
      <c r="A20" s="1">
        <f>'Jrue Holiday'!A20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'Jrue Holiday'!A21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'Jrue Holiday'!A22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'Jrue Holiday'!A23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'Jrue Holiday'!A24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'Jrue Holiday'!A25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'Jrue Holiday'!A26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'Jrue Holiday'!A27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'Jrue Holiday'!A28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'Jrue Holiday'!A29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'Jrue Holiday'!A30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'Jrue Holiday'!A31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'Jrue Holiday'!A32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'Jrue Holiday'!A33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'Jrue Holiday'!A34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'Jrue Holiday'!A35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'Jrue Holiday'!A36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'Jrue Holiday'!A37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'Jrue Holiday'!A38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'Jrue Holiday'!A39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'Jrue Holiday'!A40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'Jrue Holiday'!A41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'Jrue Holiday'!A42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'Jrue Holiday'!A43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'Jrue Holiday'!A44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'Jrue Holiday'!A45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'Jrue Holiday'!A46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26.5</v>
      </c>
      <c r="C47" s="4">
        <f t="shared" ref="C47:P47" si="6">AVERAGE(C2:C46)</f>
        <v>4.3888888888888893</v>
      </c>
      <c r="D47" s="4">
        <f t="shared" si="6"/>
        <v>2.8888888888888888</v>
      </c>
      <c r="E47" s="4">
        <f t="shared" si="6"/>
        <v>0.27777777777777779</v>
      </c>
      <c r="F47" s="4">
        <f t="shared" si="6"/>
        <v>1.1111111111111112</v>
      </c>
      <c r="G47" s="4">
        <f t="shared" si="6"/>
        <v>1.9444444444444444</v>
      </c>
      <c r="H47" s="4">
        <f t="shared" si="6"/>
        <v>10.722222222222221</v>
      </c>
      <c r="I47" s="4">
        <f t="shared" si="6"/>
        <v>19.333333333333332</v>
      </c>
      <c r="J47" s="4">
        <f t="shared" si="6"/>
        <v>2.2222222222222223</v>
      </c>
      <c r="K47" s="4">
        <f t="shared" si="6"/>
        <v>4.5555555555555554</v>
      </c>
      <c r="L47" s="4">
        <f t="shared" si="6"/>
        <v>2.8333333333333335</v>
      </c>
      <c r="M47" s="4">
        <f t="shared" si="6"/>
        <v>3</v>
      </c>
      <c r="N47" s="4">
        <f t="shared" si="6"/>
        <v>0.3888888888888889</v>
      </c>
      <c r="O47" s="4">
        <f t="shared" si="6"/>
        <v>1.1111111111111112</v>
      </c>
      <c r="P47" s="4">
        <f t="shared" si="6"/>
        <v>1.4444444444444444</v>
      </c>
      <c r="Q47" s="2">
        <f>SUM(H2:H46)/SUM(I2:I46)</f>
        <v>0.5545977011494253</v>
      </c>
      <c r="R47" s="2">
        <f>SUM(J2:J46)/SUM(K2:K46)</f>
        <v>0.48780487804878048</v>
      </c>
      <c r="S47" s="2">
        <f>SUM(L2:L46)/SUM(M2:M46)</f>
        <v>0.94444444444444442</v>
      </c>
      <c r="T47" s="4">
        <f t="shared" ref="T47:V47" si="7">AVERAGE(T2:T46)</f>
        <v>37.833333333333336</v>
      </c>
      <c r="U47" s="4">
        <f t="shared" si="7"/>
        <v>33.055555555555557</v>
      </c>
      <c r="V47" s="4">
        <f t="shared" si="7"/>
        <v>1.7222222222222223</v>
      </c>
      <c r="W47" s="3">
        <f>((H49*85.91) +(F49*53.897)+(J49*51.757)+(L49*46.845)+(E49*39.19)+(N49*39.19)+(D49*34.677)+((C49-N49)*14.707)-(O49*17.174)-((M49-L49)*20.091)-((I49-H49)*39.19)-(G49*53.897))/T49</f>
        <v>25.089185022026431</v>
      </c>
      <c r="X47" s="4">
        <f t="shared" ref="X47" si="8">B47+(C47*1.2)+(D47*1.5)+(E47*3)+(F47*3)-G47</f>
        <v>38.32222222222223</v>
      </c>
      <c r="Y47" s="4">
        <f t="shared" ref="Y47" si="9">B47+0.4*H47-0.7*I47-0.4*(M47-L47)+0.7*N47+0.3*(C47-N47)+F47+D47*0.7+0.7*E47-0.4*O47-G47</f>
        <v>19.600000000000001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s="3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477</v>
      </c>
      <c r="C49">
        <f t="shared" ref="C49:P49" si="10">SUM(C2:C46)</f>
        <v>79</v>
      </c>
      <c r="D49">
        <f t="shared" si="10"/>
        <v>52</v>
      </c>
      <c r="E49">
        <f t="shared" si="10"/>
        <v>5</v>
      </c>
      <c r="F49">
        <f t="shared" si="10"/>
        <v>20</v>
      </c>
      <c r="G49">
        <f t="shared" si="10"/>
        <v>35</v>
      </c>
      <c r="H49">
        <f t="shared" si="10"/>
        <v>193</v>
      </c>
      <c r="I49">
        <f t="shared" si="10"/>
        <v>348</v>
      </c>
      <c r="J49">
        <f t="shared" si="10"/>
        <v>40</v>
      </c>
      <c r="K49">
        <f t="shared" si="10"/>
        <v>82</v>
      </c>
      <c r="L49">
        <f t="shared" si="10"/>
        <v>51</v>
      </c>
      <c r="M49">
        <f t="shared" si="10"/>
        <v>54</v>
      </c>
      <c r="N49">
        <f t="shared" si="10"/>
        <v>7</v>
      </c>
      <c r="O49">
        <f t="shared" si="10"/>
        <v>20</v>
      </c>
      <c r="P49">
        <f t="shared" si="10"/>
        <v>26</v>
      </c>
      <c r="T49">
        <f>SUM(T2:T46)</f>
        <v>681</v>
      </c>
      <c r="U49">
        <f>SUM(U2:U46)</f>
        <v>595</v>
      </c>
      <c r="V49">
        <f>SUM(V2:V46)</f>
        <v>31</v>
      </c>
      <c r="X49" s="4">
        <f>SUM(X2:X46)</f>
        <v>689.8</v>
      </c>
      <c r="Z49">
        <f>SUM(Z2:Z46)</f>
        <v>7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'Jrue Holiday'!A2</f>
        <v>@ FRA</v>
      </c>
      <c r="B2">
        <v>11</v>
      </c>
      <c r="C2">
        <v>5</v>
      </c>
      <c r="D2">
        <v>0</v>
      </c>
      <c r="E2">
        <v>0</v>
      </c>
      <c r="F2">
        <v>0</v>
      </c>
      <c r="G2">
        <v>0</v>
      </c>
      <c r="H2">
        <v>5</v>
      </c>
      <c r="I2">
        <v>10</v>
      </c>
      <c r="J2">
        <v>1</v>
      </c>
      <c r="K2">
        <v>3</v>
      </c>
      <c r="L2">
        <v>0</v>
      </c>
      <c r="M2">
        <v>0</v>
      </c>
      <c r="N2">
        <v>0</v>
      </c>
      <c r="O2">
        <v>1</v>
      </c>
      <c r="P2">
        <v>10</v>
      </c>
      <c r="Q2" s="2">
        <f t="shared" ref="Q2:Q46" si="0">H2/I2</f>
        <v>0.5</v>
      </c>
      <c r="R2" s="2">
        <f t="shared" ref="R2:R46" si="1">J2/K2</f>
        <v>0.33333333333333331</v>
      </c>
      <c r="S2" s="6" t="s">
        <v>45</v>
      </c>
      <c r="T2">
        <v>35</v>
      </c>
      <c r="U2">
        <v>11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9.7633714285714284</v>
      </c>
      <c r="X2" s="4">
        <f t="shared" ref="X2:X46" si="3">B2+(C2*1.2)+(D2*1.5)+(E2*3)+(F2*3)-G2</f>
        <v>17</v>
      </c>
      <c r="Y2" s="4">
        <f t="shared" ref="Y2:Y46" si="4">B2+0.4*H2-0.7*I2-0.4*(M2-L2)+0.7*N2+0.3*(C2-N2)+F2+D2*0.7+0.7*E2-0.4*O2-G2</f>
        <v>7.1</v>
      </c>
      <c r="Z2">
        <v>0</v>
      </c>
    </row>
    <row r="3" spans="1:26" x14ac:dyDescent="0.3">
      <c r="A3" s="1" t="str">
        <f>'Jrue Holiday'!A3</f>
        <v>vs INJ</v>
      </c>
      <c r="B3">
        <v>18</v>
      </c>
      <c r="C3">
        <v>5</v>
      </c>
      <c r="D3">
        <v>3</v>
      </c>
      <c r="E3">
        <v>0</v>
      </c>
      <c r="F3">
        <v>0</v>
      </c>
      <c r="G3">
        <v>0</v>
      </c>
      <c r="H3">
        <v>6</v>
      </c>
      <c r="I3">
        <v>10</v>
      </c>
      <c r="J3">
        <v>0</v>
      </c>
      <c r="K3">
        <v>2</v>
      </c>
      <c r="L3">
        <v>6</v>
      </c>
      <c r="M3">
        <v>8</v>
      </c>
      <c r="N3">
        <v>0</v>
      </c>
      <c r="O3">
        <v>0</v>
      </c>
      <c r="P3">
        <v>6</v>
      </c>
      <c r="Q3" s="2">
        <f t="shared" si="0"/>
        <v>0.6</v>
      </c>
      <c r="R3" s="2">
        <f t="shared" si="1"/>
        <v>0</v>
      </c>
      <c r="S3" s="2">
        <f>L3/M3</f>
        <v>0.75</v>
      </c>
      <c r="T3">
        <v>36</v>
      </c>
      <c r="U3">
        <v>26</v>
      </c>
      <c r="V3">
        <v>3</v>
      </c>
      <c r="W3" s="3">
        <f t="shared" si="2"/>
        <v>21.587611111111109</v>
      </c>
      <c r="X3" s="4">
        <f t="shared" si="3"/>
        <v>28.5</v>
      </c>
      <c r="Y3" s="4">
        <f t="shared" si="4"/>
        <v>16.199999999999996</v>
      </c>
      <c r="Z3">
        <v>0</v>
      </c>
    </row>
    <row r="4" spans="1:26" x14ac:dyDescent="0.3">
      <c r="A4" s="1" t="str">
        <f>'Jrue Holiday'!A4</f>
        <v>@ EUR</v>
      </c>
      <c r="B4">
        <v>16</v>
      </c>
      <c r="C4">
        <v>2</v>
      </c>
      <c r="D4">
        <v>3</v>
      </c>
      <c r="E4">
        <v>1</v>
      </c>
      <c r="F4">
        <v>1</v>
      </c>
      <c r="G4">
        <v>0</v>
      </c>
      <c r="H4">
        <v>5</v>
      </c>
      <c r="I4">
        <v>8</v>
      </c>
      <c r="J4">
        <v>2</v>
      </c>
      <c r="K4">
        <v>3</v>
      </c>
      <c r="L4">
        <v>4</v>
      </c>
      <c r="M4">
        <v>4</v>
      </c>
      <c r="N4">
        <v>0</v>
      </c>
      <c r="O4">
        <v>0</v>
      </c>
      <c r="P4">
        <v>8</v>
      </c>
      <c r="Q4" s="2">
        <f t="shared" si="0"/>
        <v>0.625</v>
      </c>
      <c r="R4" s="2">
        <f t="shared" si="1"/>
        <v>0.66666666666666663</v>
      </c>
      <c r="S4" s="2">
        <f>L4/M4</f>
        <v>1</v>
      </c>
      <c r="T4">
        <v>40</v>
      </c>
      <c r="U4">
        <v>22</v>
      </c>
      <c r="V4">
        <v>2</v>
      </c>
      <c r="W4" s="3">
        <f t="shared" si="2"/>
        <v>20.735149999999997</v>
      </c>
      <c r="X4" s="4">
        <f t="shared" si="3"/>
        <v>28.9</v>
      </c>
      <c r="Y4" s="4">
        <f t="shared" si="4"/>
        <v>16.8</v>
      </c>
      <c r="Z4">
        <v>0</v>
      </c>
    </row>
    <row r="5" spans="1:26" x14ac:dyDescent="0.3">
      <c r="A5" s="1" t="str">
        <f>'Jrue Holiday'!A5</f>
        <v>@ RKS</v>
      </c>
      <c r="B5">
        <v>24</v>
      </c>
      <c r="C5">
        <v>9</v>
      </c>
      <c r="D5">
        <v>4</v>
      </c>
      <c r="E5">
        <v>2</v>
      </c>
      <c r="F5">
        <v>2</v>
      </c>
      <c r="G5">
        <v>1</v>
      </c>
      <c r="H5">
        <v>9</v>
      </c>
      <c r="I5">
        <v>13</v>
      </c>
      <c r="J5">
        <v>1</v>
      </c>
      <c r="K5">
        <v>2</v>
      </c>
      <c r="L5">
        <v>5</v>
      </c>
      <c r="M5">
        <v>5</v>
      </c>
      <c r="N5">
        <v>3</v>
      </c>
      <c r="O5">
        <v>1</v>
      </c>
      <c r="P5">
        <v>-6</v>
      </c>
      <c r="Q5" s="2">
        <f t="shared" si="0"/>
        <v>0.69230769230769229</v>
      </c>
      <c r="R5" s="2">
        <f t="shared" si="1"/>
        <v>0.5</v>
      </c>
      <c r="S5" s="2">
        <f>L5/M5</f>
        <v>1</v>
      </c>
      <c r="T5">
        <v>45</v>
      </c>
      <c r="U5">
        <v>34</v>
      </c>
      <c r="V5">
        <v>1</v>
      </c>
      <c r="W5" s="3">
        <f t="shared" si="2"/>
        <v>30.267444444444447</v>
      </c>
      <c r="X5" s="4">
        <f t="shared" si="3"/>
        <v>51.8</v>
      </c>
      <c r="Y5" s="4">
        <f t="shared" si="4"/>
        <v>27.200000000000003</v>
      </c>
      <c r="Z5">
        <v>0</v>
      </c>
    </row>
    <row r="6" spans="1:26" x14ac:dyDescent="0.3">
      <c r="A6" s="1" t="str">
        <f>'Jrue Holiday'!A6</f>
        <v>vs AFR</v>
      </c>
      <c r="B6">
        <v>17</v>
      </c>
      <c r="C6">
        <v>5</v>
      </c>
      <c r="D6">
        <v>1</v>
      </c>
      <c r="E6">
        <v>1</v>
      </c>
      <c r="F6">
        <v>1</v>
      </c>
      <c r="G6">
        <v>0</v>
      </c>
      <c r="H6">
        <v>7</v>
      </c>
      <c r="I6">
        <v>11</v>
      </c>
      <c r="J6">
        <v>3</v>
      </c>
      <c r="K6">
        <v>4</v>
      </c>
      <c r="L6">
        <v>0</v>
      </c>
      <c r="M6">
        <v>0</v>
      </c>
      <c r="N6">
        <v>0</v>
      </c>
      <c r="O6">
        <v>2</v>
      </c>
      <c r="P6">
        <v>-17</v>
      </c>
      <c r="Q6" s="2">
        <f t="shared" si="0"/>
        <v>0.63636363636363635</v>
      </c>
      <c r="R6" s="2">
        <f t="shared" si="1"/>
        <v>0.75</v>
      </c>
      <c r="S6" s="6" t="s">
        <v>45</v>
      </c>
      <c r="T6">
        <v>35</v>
      </c>
      <c r="U6">
        <v>19</v>
      </c>
      <c r="V6">
        <v>1</v>
      </c>
      <c r="W6" s="3">
        <f t="shared" si="2"/>
        <v>21.909485714285719</v>
      </c>
      <c r="X6" s="4">
        <f t="shared" si="3"/>
        <v>30.5</v>
      </c>
      <c r="Y6" s="4">
        <f t="shared" si="4"/>
        <v>15.2</v>
      </c>
      <c r="Z6">
        <v>0</v>
      </c>
    </row>
    <row r="7" spans="1:26" x14ac:dyDescent="0.3">
      <c r="A7" s="1" t="str">
        <f>'Jrue Holiday'!A7</f>
        <v>@ OLD</v>
      </c>
      <c r="B7">
        <v>9</v>
      </c>
      <c r="C7">
        <v>5</v>
      </c>
      <c r="D7">
        <v>0</v>
      </c>
      <c r="E7">
        <v>0</v>
      </c>
      <c r="F7">
        <v>3</v>
      </c>
      <c r="G7">
        <v>0</v>
      </c>
      <c r="H7">
        <v>4</v>
      </c>
      <c r="I7">
        <v>7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-3</v>
      </c>
      <c r="Q7" s="2">
        <f t="shared" si="0"/>
        <v>0.5714285714285714</v>
      </c>
      <c r="R7" s="2">
        <f t="shared" si="1"/>
        <v>0.5</v>
      </c>
      <c r="S7" s="6" t="s">
        <v>45</v>
      </c>
      <c r="T7">
        <v>38</v>
      </c>
      <c r="U7">
        <v>9</v>
      </c>
      <c r="V7">
        <v>0</v>
      </c>
      <c r="W7" s="3">
        <f t="shared" si="2"/>
        <v>13.501394736842101</v>
      </c>
      <c r="X7" s="4">
        <f t="shared" si="3"/>
        <v>24</v>
      </c>
      <c r="Y7" s="4">
        <f t="shared" si="4"/>
        <v>10.199999999999999</v>
      </c>
      <c r="Z7">
        <v>0</v>
      </c>
    </row>
    <row r="8" spans="1:26" x14ac:dyDescent="0.3">
      <c r="A8" s="1" t="str">
        <f>'Jrue Holiday'!A8</f>
        <v>vs USA</v>
      </c>
      <c r="B8">
        <v>8</v>
      </c>
      <c r="C8">
        <v>3</v>
      </c>
      <c r="D8">
        <v>2</v>
      </c>
      <c r="E8">
        <v>4</v>
      </c>
      <c r="F8">
        <v>1</v>
      </c>
      <c r="G8">
        <v>0</v>
      </c>
      <c r="H8">
        <v>3</v>
      </c>
      <c r="I8">
        <v>5</v>
      </c>
      <c r="J8">
        <v>1</v>
      </c>
      <c r="K8">
        <v>2</v>
      </c>
      <c r="L8">
        <v>1</v>
      </c>
      <c r="M8">
        <v>1</v>
      </c>
      <c r="N8">
        <v>1</v>
      </c>
      <c r="O8">
        <v>0</v>
      </c>
      <c r="P8">
        <v>0</v>
      </c>
      <c r="Q8" s="2">
        <f t="shared" si="0"/>
        <v>0.6</v>
      </c>
      <c r="R8" s="2">
        <f t="shared" si="1"/>
        <v>0.5</v>
      </c>
      <c r="S8" s="2">
        <f t="shared" ref="S8:S46" si="5">L8/M8</f>
        <v>1</v>
      </c>
      <c r="T8">
        <v>33</v>
      </c>
      <c r="U8">
        <v>13</v>
      </c>
      <c r="V8">
        <v>1</v>
      </c>
      <c r="W8" s="3">
        <f t="shared" si="2"/>
        <v>18.986878787878791</v>
      </c>
      <c r="X8" s="4">
        <f t="shared" si="3"/>
        <v>29.6</v>
      </c>
      <c r="Y8" s="4">
        <f t="shared" si="4"/>
        <v>12.2</v>
      </c>
      <c r="Z8">
        <v>0</v>
      </c>
    </row>
    <row r="9" spans="1:26" x14ac:dyDescent="0.3">
      <c r="A9" s="1" t="str">
        <f>'Jrue Holiday'!A9</f>
        <v>@ SPA</v>
      </c>
      <c r="B9">
        <v>22</v>
      </c>
      <c r="C9">
        <v>11</v>
      </c>
      <c r="D9">
        <v>2</v>
      </c>
      <c r="E9">
        <v>0</v>
      </c>
      <c r="F9">
        <v>0</v>
      </c>
      <c r="G9">
        <v>1</v>
      </c>
      <c r="H9">
        <v>10</v>
      </c>
      <c r="I9">
        <v>15</v>
      </c>
      <c r="J9">
        <v>2</v>
      </c>
      <c r="K9">
        <v>3</v>
      </c>
      <c r="L9">
        <v>0</v>
      </c>
      <c r="M9">
        <v>0</v>
      </c>
      <c r="N9">
        <v>1</v>
      </c>
      <c r="O9">
        <v>4</v>
      </c>
      <c r="P9">
        <v>-2</v>
      </c>
      <c r="Q9" s="2">
        <f t="shared" si="0"/>
        <v>0.66666666666666663</v>
      </c>
      <c r="R9" s="2">
        <f t="shared" si="1"/>
        <v>0.66666666666666663</v>
      </c>
      <c r="S9" s="6" t="s">
        <v>45</v>
      </c>
      <c r="T9">
        <v>37</v>
      </c>
      <c r="U9">
        <v>27</v>
      </c>
      <c r="V9">
        <v>3</v>
      </c>
      <c r="W9" s="3">
        <f t="shared" si="2"/>
        <v>24.315810810810806</v>
      </c>
      <c r="X9" s="4">
        <f t="shared" si="3"/>
        <v>37.200000000000003</v>
      </c>
      <c r="Y9" s="4">
        <f t="shared" si="4"/>
        <v>17.999999999999996</v>
      </c>
      <c r="Z9">
        <v>1</v>
      </c>
    </row>
    <row r="10" spans="1:26" x14ac:dyDescent="0.3">
      <c r="A10" s="1" t="str">
        <f>'Jrue Holiday'!A10</f>
        <v>vs 6TH</v>
      </c>
      <c r="B10">
        <v>25</v>
      </c>
      <c r="C10">
        <v>3</v>
      </c>
      <c r="D10">
        <v>2</v>
      </c>
      <c r="E10">
        <v>0</v>
      </c>
      <c r="F10">
        <v>0</v>
      </c>
      <c r="G10">
        <v>0</v>
      </c>
      <c r="H10">
        <v>10</v>
      </c>
      <c r="I10">
        <v>13</v>
      </c>
      <c r="J10">
        <v>2</v>
      </c>
      <c r="K10">
        <v>2</v>
      </c>
      <c r="L10">
        <v>3</v>
      </c>
      <c r="M10">
        <v>3</v>
      </c>
      <c r="N10">
        <v>0</v>
      </c>
      <c r="O10">
        <v>0</v>
      </c>
      <c r="P10">
        <v>16</v>
      </c>
      <c r="Q10" s="2">
        <f t="shared" si="0"/>
        <v>0.76923076923076927</v>
      </c>
      <c r="R10" s="2">
        <f t="shared" si="1"/>
        <v>1</v>
      </c>
      <c r="S10" s="2">
        <f t="shared" si="5"/>
        <v>1</v>
      </c>
      <c r="T10">
        <v>24</v>
      </c>
      <c r="U10">
        <v>30</v>
      </c>
      <c r="V10">
        <v>3</v>
      </c>
      <c r="W10" s="3">
        <f t="shared" si="2"/>
        <v>45.793916666666668</v>
      </c>
      <c r="X10" s="4">
        <f t="shared" si="3"/>
        <v>31.6</v>
      </c>
      <c r="Y10" s="4">
        <f t="shared" si="4"/>
        <v>22.199999999999996</v>
      </c>
      <c r="Z10">
        <v>1</v>
      </c>
    </row>
    <row r="11" spans="1:26" x14ac:dyDescent="0.3">
      <c r="A11" s="1" t="str">
        <f>'Jrue Holiday'!A11</f>
        <v>@ CAN</v>
      </c>
      <c r="B11">
        <v>17</v>
      </c>
      <c r="C11">
        <v>5</v>
      </c>
      <c r="D11">
        <v>2</v>
      </c>
      <c r="E11">
        <v>0</v>
      </c>
      <c r="F11">
        <v>0</v>
      </c>
      <c r="G11">
        <v>1</v>
      </c>
      <c r="H11">
        <v>6</v>
      </c>
      <c r="I11">
        <v>14</v>
      </c>
      <c r="J11">
        <v>1</v>
      </c>
      <c r="K11">
        <v>3</v>
      </c>
      <c r="L11">
        <v>4</v>
      </c>
      <c r="M11">
        <v>5</v>
      </c>
      <c r="N11">
        <v>1</v>
      </c>
      <c r="O11">
        <v>0</v>
      </c>
      <c r="P11">
        <v>-8</v>
      </c>
      <c r="Q11" s="2">
        <f t="shared" si="0"/>
        <v>0.42857142857142855</v>
      </c>
      <c r="R11" s="2">
        <f t="shared" si="1"/>
        <v>0.33333333333333331</v>
      </c>
      <c r="S11" s="2">
        <f t="shared" si="5"/>
        <v>0.8</v>
      </c>
      <c r="T11">
        <v>37</v>
      </c>
      <c r="U11">
        <v>22</v>
      </c>
      <c r="V11">
        <v>2</v>
      </c>
      <c r="W11" s="3">
        <f t="shared" si="2"/>
        <v>14.444891891891892</v>
      </c>
      <c r="X11" s="4">
        <f t="shared" si="3"/>
        <v>25</v>
      </c>
      <c r="Y11" s="4">
        <f t="shared" si="4"/>
        <v>11.499999999999998</v>
      </c>
      <c r="Z11">
        <v>0</v>
      </c>
    </row>
    <row r="12" spans="1:26" x14ac:dyDescent="0.3">
      <c r="A12" s="1" t="str">
        <f>'Jrue Holiday'!A12</f>
        <v>vs DNK</v>
      </c>
      <c r="B12">
        <v>19</v>
      </c>
      <c r="C12">
        <v>2</v>
      </c>
      <c r="D12">
        <v>2</v>
      </c>
      <c r="E12">
        <v>3</v>
      </c>
      <c r="F12">
        <v>2</v>
      </c>
      <c r="G12">
        <v>1</v>
      </c>
      <c r="H12">
        <v>8</v>
      </c>
      <c r="I12">
        <v>10</v>
      </c>
      <c r="J12">
        <v>3</v>
      </c>
      <c r="K12">
        <v>3</v>
      </c>
      <c r="L12">
        <v>0</v>
      </c>
      <c r="M12">
        <v>0</v>
      </c>
      <c r="N12">
        <v>0</v>
      </c>
      <c r="O12">
        <v>1</v>
      </c>
      <c r="P12">
        <v>12</v>
      </c>
      <c r="Q12" s="2">
        <f t="shared" si="0"/>
        <v>0.8</v>
      </c>
      <c r="R12" s="2">
        <f t="shared" si="1"/>
        <v>1</v>
      </c>
      <c r="S12" s="6" t="s">
        <v>45</v>
      </c>
      <c r="T12">
        <v>37</v>
      </c>
      <c r="U12">
        <v>23</v>
      </c>
      <c r="V12">
        <v>2</v>
      </c>
      <c r="W12" s="3">
        <f t="shared" si="2"/>
        <v>27.492756756756751</v>
      </c>
      <c r="X12" s="4">
        <f t="shared" si="3"/>
        <v>38.4</v>
      </c>
      <c r="Y12" s="4">
        <f t="shared" si="4"/>
        <v>19.899999999999999</v>
      </c>
      <c r="Z12">
        <v>0</v>
      </c>
    </row>
    <row r="13" spans="1:26" x14ac:dyDescent="0.3">
      <c r="A13" s="1" t="str">
        <f>'Jrue Holiday'!A13</f>
        <v>@ IMP</v>
      </c>
      <c r="B13">
        <v>18</v>
      </c>
      <c r="C13">
        <v>5</v>
      </c>
      <c r="D13">
        <v>1</v>
      </c>
      <c r="E13">
        <v>2</v>
      </c>
      <c r="F13">
        <v>1</v>
      </c>
      <c r="G13">
        <v>1</v>
      </c>
      <c r="H13">
        <v>9</v>
      </c>
      <c r="I13">
        <v>13</v>
      </c>
      <c r="J13">
        <v>0</v>
      </c>
      <c r="K13">
        <v>2</v>
      </c>
      <c r="L13">
        <v>0</v>
      </c>
      <c r="M13">
        <v>0</v>
      </c>
      <c r="N13">
        <v>1</v>
      </c>
      <c r="O13">
        <v>6</v>
      </c>
      <c r="P13">
        <v>8</v>
      </c>
      <c r="Q13" s="2">
        <f t="shared" si="0"/>
        <v>0.69230769230769229</v>
      </c>
      <c r="R13" s="2">
        <f t="shared" si="1"/>
        <v>0</v>
      </c>
      <c r="S13" s="6" t="s">
        <v>45</v>
      </c>
      <c r="T13">
        <v>33</v>
      </c>
      <c r="U13">
        <v>21</v>
      </c>
      <c r="V13">
        <v>1</v>
      </c>
      <c r="W13" s="3">
        <f t="shared" si="2"/>
        <v>21.953363636363637</v>
      </c>
      <c r="X13" s="4">
        <f t="shared" si="3"/>
        <v>33.5</v>
      </c>
      <c r="Y13" s="4">
        <f t="shared" si="4"/>
        <v>14.1</v>
      </c>
      <c r="Z13">
        <v>0</v>
      </c>
    </row>
    <row r="14" spans="1:26" x14ac:dyDescent="0.3">
      <c r="A14" s="1" t="str">
        <f>'Jrue Holiday'!A14</f>
        <v>vs 3PT</v>
      </c>
      <c r="B14">
        <v>17</v>
      </c>
      <c r="C14">
        <v>13</v>
      </c>
      <c r="D14">
        <v>1</v>
      </c>
      <c r="E14">
        <v>2</v>
      </c>
      <c r="F14">
        <v>0</v>
      </c>
      <c r="G14">
        <v>1</v>
      </c>
      <c r="H14">
        <v>7</v>
      </c>
      <c r="I14">
        <v>11</v>
      </c>
      <c r="J14">
        <v>3</v>
      </c>
      <c r="K14">
        <v>4</v>
      </c>
      <c r="L14">
        <v>0</v>
      </c>
      <c r="M14">
        <v>0</v>
      </c>
      <c r="N14">
        <v>2</v>
      </c>
      <c r="O14">
        <v>0</v>
      </c>
      <c r="P14">
        <v>-20</v>
      </c>
      <c r="Q14" s="2">
        <f t="shared" si="0"/>
        <v>0.63636363636363635</v>
      </c>
      <c r="R14" s="2">
        <f t="shared" si="1"/>
        <v>0.75</v>
      </c>
      <c r="S14" s="6" t="s">
        <v>45</v>
      </c>
      <c r="T14">
        <v>37</v>
      </c>
      <c r="U14">
        <v>19</v>
      </c>
      <c r="V14">
        <v>1</v>
      </c>
      <c r="W14" s="3">
        <f t="shared" si="2"/>
        <v>24.302648648648649</v>
      </c>
      <c r="X14" s="4">
        <f t="shared" si="3"/>
        <v>39.1</v>
      </c>
      <c r="Y14" s="4">
        <f t="shared" si="4"/>
        <v>17.899999999999999</v>
      </c>
      <c r="Z14">
        <v>0</v>
      </c>
    </row>
    <row r="15" spans="1:26" x14ac:dyDescent="0.3">
      <c r="A15" s="1" t="str">
        <f>'Jrue Holiday'!A15</f>
        <v>vs CHI</v>
      </c>
      <c r="B15">
        <v>13</v>
      </c>
      <c r="C15">
        <v>10</v>
      </c>
      <c r="D15">
        <v>0</v>
      </c>
      <c r="E15">
        <v>0</v>
      </c>
      <c r="F15">
        <v>0</v>
      </c>
      <c r="G15">
        <v>1</v>
      </c>
      <c r="H15">
        <v>6</v>
      </c>
      <c r="I15">
        <v>10</v>
      </c>
      <c r="J15">
        <v>0</v>
      </c>
      <c r="K15">
        <v>1</v>
      </c>
      <c r="L15">
        <v>1</v>
      </c>
      <c r="M15">
        <v>1</v>
      </c>
      <c r="N15">
        <v>0</v>
      </c>
      <c r="O15">
        <v>2</v>
      </c>
      <c r="P15">
        <v>-7</v>
      </c>
      <c r="Q15" s="2">
        <f t="shared" si="0"/>
        <v>0.6</v>
      </c>
      <c r="R15" s="2">
        <f t="shared" si="1"/>
        <v>0</v>
      </c>
      <c r="S15" s="2">
        <f t="shared" si="5"/>
        <v>1</v>
      </c>
      <c r="T15">
        <v>39</v>
      </c>
      <c r="U15">
        <v>13</v>
      </c>
      <c r="V15">
        <v>0</v>
      </c>
      <c r="W15" s="3">
        <f t="shared" si="2"/>
        <v>11.906923076923078</v>
      </c>
      <c r="X15" s="4">
        <f t="shared" si="3"/>
        <v>24</v>
      </c>
      <c r="Y15" s="4">
        <f t="shared" si="4"/>
        <v>9.6</v>
      </c>
      <c r="Z15">
        <v>0</v>
      </c>
    </row>
    <row r="16" spans="1:26" x14ac:dyDescent="0.3">
      <c r="A16" s="1" t="str">
        <f>'Jrue Holiday'!A16</f>
        <v>@ OCE</v>
      </c>
      <c r="B16">
        <v>18</v>
      </c>
      <c r="C16">
        <v>7</v>
      </c>
      <c r="D16">
        <v>0</v>
      </c>
      <c r="E16">
        <v>3</v>
      </c>
      <c r="F16">
        <v>1</v>
      </c>
      <c r="G16">
        <v>3</v>
      </c>
      <c r="H16">
        <v>7</v>
      </c>
      <c r="I16">
        <v>13</v>
      </c>
      <c r="J16">
        <v>3</v>
      </c>
      <c r="K16">
        <v>4</v>
      </c>
      <c r="L16">
        <v>1</v>
      </c>
      <c r="M16">
        <v>2</v>
      </c>
      <c r="N16">
        <v>0</v>
      </c>
      <c r="O16">
        <v>4</v>
      </c>
      <c r="P16">
        <v>13</v>
      </c>
      <c r="Q16" s="2">
        <f t="shared" si="0"/>
        <v>0.53846153846153844</v>
      </c>
      <c r="R16" s="2">
        <f t="shared" si="1"/>
        <v>0.75</v>
      </c>
      <c r="S16" s="2">
        <f t="shared" si="5"/>
        <v>0.5</v>
      </c>
      <c r="T16">
        <v>36</v>
      </c>
      <c r="U16">
        <v>18</v>
      </c>
      <c r="V16">
        <v>0</v>
      </c>
      <c r="W16" s="3">
        <f t="shared" si="2"/>
        <v>16.452333333333332</v>
      </c>
      <c r="X16" s="4">
        <f t="shared" si="3"/>
        <v>35.4</v>
      </c>
      <c r="Y16" s="4">
        <f t="shared" si="4"/>
        <v>11.9</v>
      </c>
      <c r="Z16">
        <v>0</v>
      </c>
    </row>
    <row r="17" spans="1:26" x14ac:dyDescent="0.3">
      <c r="A17" s="1" t="str">
        <f>'Jrue Holiday'!A17</f>
        <v>vs FRA</v>
      </c>
      <c r="B17">
        <v>12</v>
      </c>
      <c r="C17">
        <v>2</v>
      </c>
      <c r="D17">
        <v>1</v>
      </c>
      <c r="E17">
        <v>2</v>
      </c>
      <c r="F17">
        <v>0</v>
      </c>
      <c r="G17">
        <v>2</v>
      </c>
      <c r="H17">
        <v>5</v>
      </c>
      <c r="I17">
        <v>10</v>
      </c>
      <c r="J17">
        <v>1</v>
      </c>
      <c r="K17">
        <v>3</v>
      </c>
      <c r="L17">
        <v>1</v>
      </c>
      <c r="M17">
        <v>2</v>
      </c>
      <c r="N17">
        <v>0</v>
      </c>
      <c r="O17">
        <v>1</v>
      </c>
      <c r="P17">
        <v>1</v>
      </c>
      <c r="Q17" s="2">
        <f t="shared" si="0"/>
        <v>0.5</v>
      </c>
      <c r="R17" s="2">
        <f t="shared" si="1"/>
        <v>0.33333333333333331</v>
      </c>
      <c r="S17" s="2">
        <f t="shared" si="5"/>
        <v>0.5</v>
      </c>
      <c r="T17">
        <v>33</v>
      </c>
      <c r="U17">
        <v>14</v>
      </c>
      <c r="V17">
        <v>1</v>
      </c>
      <c r="W17" s="3">
        <f t="shared" si="2"/>
        <v>9.9883030303030296</v>
      </c>
      <c r="X17" s="4">
        <f t="shared" si="3"/>
        <v>19.899999999999999</v>
      </c>
      <c r="Y17" s="4">
        <f t="shared" si="4"/>
        <v>6.8999999999999986</v>
      </c>
      <c r="Z17">
        <v>0</v>
      </c>
    </row>
    <row r="18" spans="1:26" x14ac:dyDescent="0.3">
      <c r="A18" s="1" t="str">
        <f>'Jrue Holiday'!A18</f>
        <v>@ INJ</v>
      </c>
      <c r="B18">
        <v>9</v>
      </c>
      <c r="C18">
        <v>8</v>
      </c>
      <c r="D18">
        <v>7</v>
      </c>
      <c r="E18">
        <v>1</v>
      </c>
      <c r="F18">
        <v>2</v>
      </c>
      <c r="G18">
        <v>0</v>
      </c>
      <c r="H18">
        <v>3</v>
      </c>
      <c r="I18">
        <v>10</v>
      </c>
      <c r="J18">
        <v>0</v>
      </c>
      <c r="K18">
        <v>4</v>
      </c>
      <c r="L18">
        <v>3</v>
      </c>
      <c r="M18">
        <v>3</v>
      </c>
      <c r="N18">
        <v>0</v>
      </c>
      <c r="O18">
        <v>2</v>
      </c>
      <c r="P18">
        <v>2</v>
      </c>
      <c r="Q18" s="2">
        <f t="shared" si="0"/>
        <v>0.3</v>
      </c>
      <c r="R18" s="2">
        <f t="shared" si="1"/>
        <v>0</v>
      </c>
      <c r="S18" s="2">
        <f t="shared" si="5"/>
        <v>1</v>
      </c>
      <c r="T18">
        <v>37</v>
      </c>
      <c r="U18">
        <v>26</v>
      </c>
      <c r="V18">
        <v>0</v>
      </c>
      <c r="W18" s="3">
        <f t="shared" si="2"/>
        <v>16.13421621621622</v>
      </c>
      <c r="X18" s="4">
        <f t="shared" si="3"/>
        <v>38.1</v>
      </c>
      <c r="Y18" s="4">
        <f t="shared" si="4"/>
        <v>12.399999999999999</v>
      </c>
      <c r="Z18">
        <v>0</v>
      </c>
    </row>
    <row r="19" spans="1:26" x14ac:dyDescent="0.3">
      <c r="A19" s="1" t="str">
        <f>'Jrue Holiday'!A19</f>
        <v>vs EUR</v>
      </c>
      <c r="B19">
        <v>17</v>
      </c>
      <c r="C19">
        <v>8</v>
      </c>
      <c r="D19">
        <v>2</v>
      </c>
      <c r="E19">
        <v>3</v>
      </c>
      <c r="F19">
        <v>1</v>
      </c>
      <c r="G19">
        <v>1</v>
      </c>
      <c r="H19">
        <v>8</v>
      </c>
      <c r="I19">
        <v>16</v>
      </c>
      <c r="J19">
        <v>0</v>
      </c>
      <c r="K19">
        <v>1</v>
      </c>
      <c r="L19">
        <v>1</v>
      </c>
      <c r="M19">
        <v>2</v>
      </c>
      <c r="N19">
        <v>1</v>
      </c>
      <c r="O19">
        <v>1</v>
      </c>
      <c r="P19">
        <v>-15</v>
      </c>
      <c r="Q19" s="2">
        <f t="shared" si="0"/>
        <v>0.5</v>
      </c>
      <c r="R19" s="2">
        <f t="shared" si="1"/>
        <v>0</v>
      </c>
      <c r="S19" s="2">
        <f t="shared" si="5"/>
        <v>0.5</v>
      </c>
      <c r="T19">
        <v>39</v>
      </c>
      <c r="U19">
        <v>22</v>
      </c>
      <c r="V19">
        <v>2</v>
      </c>
      <c r="W19" s="3">
        <f t="shared" si="2"/>
        <v>18.266743589743598</v>
      </c>
      <c r="X19" s="4">
        <f t="shared" si="3"/>
        <v>40.6</v>
      </c>
      <c r="Y19" s="4">
        <f t="shared" si="4"/>
        <v>14.499999999999998</v>
      </c>
      <c r="Z19">
        <v>0</v>
      </c>
    </row>
    <row r="20" spans="1:26" x14ac:dyDescent="0.3">
      <c r="A20" s="1">
        <f>'Jrue Holiday'!A20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'Jrue Holiday'!A21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'Jrue Holiday'!A22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'Jrue Holiday'!A23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'Jrue Holiday'!A24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'Jrue Holiday'!A25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'Jrue Holiday'!A26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'Jrue Holiday'!A27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'Jrue Holiday'!A28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'Jrue Holiday'!A29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'Jrue Holiday'!A30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'Jrue Holiday'!A31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'Jrue Holiday'!A32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'Jrue Holiday'!A33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'Jrue Holiday'!A34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'Jrue Holiday'!A35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'Jrue Holiday'!A36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'Jrue Holiday'!A37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'Jrue Holiday'!A38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'Jrue Holiday'!A39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'Jrue Holiday'!A40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'Jrue Holiday'!A41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'Jrue Holiday'!A42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'Jrue Holiday'!A43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'Jrue Holiday'!A44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'Jrue Holiday'!A45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'Jrue Holiday'!A46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16.111111111111111</v>
      </c>
      <c r="C47" s="4">
        <f t="shared" ref="C47:P47" si="6">AVERAGE(C2:C46)</f>
        <v>6</v>
      </c>
      <c r="D47" s="4">
        <f t="shared" si="6"/>
        <v>1.8333333333333333</v>
      </c>
      <c r="E47" s="4">
        <f t="shared" si="6"/>
        <v>1.3333333333333333</v>
      </c>
      <c r="F47" s="4">
        <f t="shared" si="6"/>
        <v>0.83333333333333337</v>
      </c>
      <c r="G47" s="4">
        <f t="shared" si="6"/>
        <v>0.72222222222222221</v>
      </c>
      <c r="H47" s="4">
        <f t="shared" si="6"/>
        <v>6.5555555555555554</v>
      </c>
      <c r="I47" s="4">
        <f t="shared" si="6"/>
        <v>11.055555555555555</v>
      </c>
      <c r="J47" s="4">
        <f t="shared" si="6"/>
        <v>1.3333333333333333</v>
      </c>
      <c r="K47" s="4">
        <f t="shared" si="6"/>
        <v>2.6666666666666665</v>
      </c>
      <c r="L47" s="4">
        <f t="shared" si="6"/>
        <v>1.6666666666666667</v>
      </c>
      <c r="M47" s="4">
        <f t="shared" si="6"/>
        <v>2</v>
      </c>
      <c r="N47" s="4">
        <f t="shared" si="6"/>
        <v>0.55555555555555558</v>
      </c>
      <c r="O47" s="4">
        <f t="shared" si="6"/>
        <v>1.3888888888888888</v>
      </c>
      <c r="P47" s="4">
        <f t="shared" si="6"/>
        <v>-0.1111111111111111</v>
      </c>
      <c r="Q47" s="2">
        <f>SUM(H2:H46)/SUM(I2:I46)</f>
        <v>0.59296482412060303</v>
      </c>
      <c r="R47" s="2">
        <f>SUM(J2:J46)/SUM(K2:K46)</f>
        <v>0.5</v>
      </c>
      <c r="S47" s="2">
        <f>SUM(L2:L46)/SUM(M2:M46)</f>
        <v>0.83333333333333337</v>
      </c>
      <c r="T47" s="4">
        <f t="shared" ref="T47:V47" si="7">AVERAGE(T2:T46)</f>
        <v>36.166666666666664</v>
      </c>
      <c r="U47" s="4">
        <f t="shared" si="7"/>
        <v>20.5</v>
      </c>
      <c r="V47" s="4">
        <f t="shared" si="7"/>
        <v>1.3333333333333333</v>
      </c>
      <c r="W47" s="3">
        <f>((H49*85.91) +(F49*53.897)+(J49*51.757)+(L49*46.845)+(E49*39.19)+(N49*39.19)+(D49*34.677)+((C49-N49)*14.707)-(O49*17.174)-((M49-L49)*20.091)-((I49-H49)*39.19)-(G49*53.897))/T49</f>
        <v>20.102139784946239</v>
      </c>
      <c r="X47" s="4">
        <f t="shared" ref="X47" si="8">B47+(C47*1.2)+(D47*1.5)+(E47*3)+(F47*3)-G47</f>
        <v>31.838888888888889</v>
      </c>
      <c r="Y47" s="4">
        <f t="shared" ref="Y47" si="9">B47+0.4*H47-0.7*I47-0.4*(M47-L47)+0.7*N47+0.3*(C47-N47)+F47+D47*0.7+0.7*E47-0.4*O47-G47</f>
        <v>14.65555555555556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290</v>
      </c>
      <c r="C49">
        <f t="shared" ref="C49:P49" si="10">SUM(C2:C46)</f>
        <v>108</v>
      </c>
      <c r="D49">
        <f t="shared" si="10"/>
        <v>33</v>
      </c>
      <c r="E49">
        <f t="shared" si="10"/>
        <v>24</v>
      </c>
      <c r="F49">
        <f t="shared" si="10"/>
        <v>15</v>
      </c>
      <c r="G49">
        <f t="shared" si="10"/>
        <v>13</v>
      </c>
      <c r="H49">
        <f t="shared" si="10"/>
        <v>118</v>
      </c>
      <c r="I49">
        <f t="shared" si="10"/>
        <v>199</v>
      </c>
      <c r="J49">
        <f t="shared" si="10"/>
        <v>24</v>
      </c>
      <c r="K49">
        <f t="shared" si="10"/>
        <v>48</v>
      </c>
      <c r="L49">
        <f t="shared" si="10"/>
        <v>30</v>
      </c>
      <c r="M49">
        <f t="shared" si="10"/>
        <v>36</v>
      </c>
      <c r="N49">
        <f t="shared" si="10"/>
        <v>10</v>
      </c>
      <c r="O49">
        <f t="shared" si="10"/>
        <v>25</v>
      </c>
      <c r="P49">
        <f t="shared" si="10"/>
        <v>-2</v>
      </c>
      <c r="T49">
        <f>SUM(T2:T46)</f>
        <v>651</v>
      </c>
      <c r="U49">
        <f>SUM(U2:U46)</f>
        <v>369</v>
      </c>
      <c r="V49">
        <f>SUM(V2:V46)</f>
        <v>24</v>
      </c>
      <c r="X49" s="4">
        <f>SUM(X2:X46)</f>
        <v>573.1</v>
      </c>
      <c r="Z49">
        <f>SUM(Z2:Z46)</f>
        <v>2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'Jrue Holiday'!A2</f>
        <v>@ FRA</v>
      </c>
      <c r="B2">
        <v>8</v>
      </c>
      <c r="C2">
        <v>7</v>
      </c>
      <c r="D2">
        <v>1</v>
      </c>
      <c r="E2">
        <v>0</v>
      </c>
      <c r="F2">
        <v>0</v>
      </c>
      <c r="G2">
        <v>1</v>
      </c>
      <c r="H2">
        <v>3</v>
      </c>
      <c r="I2">
        <v>5</v>
      </c>
      <c r="J2">
        <v>0</v>
      </c>
      <c r="K2">
        <v>1</v>
      </c>
      <c r="L2">
        <v>2</v>
      </c>
      <c r="M2">
        <v>2</v>
      </c>
      <c r="N2">
        <v>1</v>
      </c>
      <c r="O2">
        <v>1</v>
      </c>
      <c r="P2">
        <v>9</v>
      </c>
      <c r="Q2" s="2">
        <f t="shared" ref="Q2:Q46" si="0">H2/I2</f>
        <v>0.6</v>
      </c>
      <c r="R2" s="2">
        <f t="shared" ref="R2:R46" si="1">J2/K2</f>
        <v>0</v>
      </c>
      <c r="S2" s="2">
        <f>L2/M2</f>
        <v>1</v>
      </c>
      <c r="T2">
        <v>23</v>
      </c>
      <c r="U2">
        <v>10</v>
      </c>
      <c r="V2">
        <v>3</v>
      </c>
      <c r="W2" s="3">
        <f t="shared" ref="W2:W46" si="2">((H2*85.91) +(F2*53.897)+(J2*51.757)+(L2*46.845)+(E2*39.19)+(N2*39.19)+(D2*34.677)+((C2-N2)*14.707)-(O2*17.174)-((M2-L2)*20.091)-((I2-H2)*39.19)-(G2*53.897))/T2</f>
        <v>15.829478260869566</v>
      </c>
      <c r="X2" s="4">
        <f t="shared" ref="X2:X46" si="3">B2+(C2*1.2)+(D2*1.5)+(E2*3)+(F2*3)-G2</f>
        <v>16.899999999999999</v>
      </c>
      <c r="Y2" s="4">
        <f t="shared" ref="Y2:Y46" si="4">B2+0.4*H2-0.7*I2-0.4*(M2-L2)+0.7*N2+0.3*(C2-N2)+F2+D2*0.7+0.7*E2-0.4*O2-G2</f>
        <v>7.4999999999999982</v>
      </c>
      <c r="Z2">
        <v>0</v>
      </c>
    </row>
    <row r="3" spans="1:26" x14ac:dyDescent="0.3">
      <c r="A3" s="1" t="str">
        <f>'Jrue Holiday'!A3</f>
        <v>vs INJ</v>
      </c>
      <c r="B3">
        <v>6</v>
      </c>
      <c r="C3">
        <v>9</v>
      </c>
      <c r="D3">
        <v>1</v>
      </c>
      <c r="E3">
        <v>0</v>
      </c>
      <c r="F3">
        <v>3</v>
      </c>
      <c r="G3">
        <v>0</v>
      </c>
      <c r="H3">
        <v>3</v>
      </c>
      <c r="I3">
        <v>5</v>
      </c>
      <c r="J3">
        <v>0</v>
      </c>
      <c r="K3">
        <v>0</v>
      </c>
      <c r="L3">
        <v>0</v>
      </c>
      <c r="M3">
        <v>0</v>
      </c>
      <c r="N3">
        <v>3</v>
      </c>
      <c r="O3">
        <v>2</v>
      </c>
      <c r="P3">
        <v>3</v>
      </c>
      <c r="Q3" s="2">
        <f t="shared" si="0"/>
        <v>0.6</v>
      </c>
      <c r="R3" s="6" t="s">
        <v>45</v>
      </c>
      <c r="S3" s="6" t="s">
        <v>45</v>
      </c>
      <c r="T3">
        <v>30</v>
      </c>
      <c r="U3">
        <v>8</v>
      </c>
      <c r="V3">
        <v>1</v>
      </c>
      <c r="W3" s="3">
        <f t="shared" si="2"/>
        <v>18.2394</v>
      </c>
      <c r="X3" s="4">
        <f t="shared" si="3"/>
        <v>27.299999999999997</v>
      </c>
      <c r="Y3" s="4">
        <f t="shared" si="4"/>
        <v>10.499999999999998</v>
      </c>
      <c r="Z3">
        <v>0</v>
      </c>
    </row>
    <row r="4" spans="1:26" x14ac:dyDescent="0.3">
      <c r="A4" s="1" t="str">
        <f>'Jrue Holiday'!A4</f>
        <v>@ EUR</v>
      </c>
      <c r="B4">
        <v>9</v>
      </c>
      <c r="C4">
        <v>7</v>
      </c>
      <c r="D4">
        <v>2</v>
      </c>
      <c r="E4">
        <v>0</v>
      </c>
      <c r="F4">
        <v>0</v>
      </c>
      <c r="G4">
        <v>2</v>
      </c>
      <c r="H4">
        <v>4</v>
      </c>
      <c r="I4">
        <v>8</v>
      </c>
      <c r="J4">
        <v>0</v>
      </c>
      <c r="K4">
        <v>0</v>
      </c>
      <c r="L4">
        <v>1</v>
      </c>
      <c r="M4">
        <v>1</v>
      </c>
      <c r="N4">
        <v>3</v>
      </c>
      <c r="O4">
        <v>0</v>
      </c>
      <c r="P4">
        <v>4</v>
      </c>
      <c r="Q4" s="2">
        <f t="shared" si="0"/>
        <v>0.5</v>
      </c>
      <c r="R4" s="6" t="s">
        <v>45</v>
      </c>
      <c r="S4" s="2">
        <f>L4/M4</f>
        <v>1</v>
      </c>
      <c r="T4">
        <v>30</v>
      </c>
      <c r="U4">
        <v>14</v>
      </c>
      <c r="V4">
        <v>3</v>
      </c>
      <c r="W4" s="3">
        <f t="shared" si="2"/>
        <v>12.389433333333333</v>
      </c>
      <c r="X4" s="4">
        <f t="shared" si="3"/>
        <v>18.399999999999999</v>
      </c>
      <c r="Y4" s="4">
        <f t="shared" si="4"/>
        <v>7.6999999999999993</v>
      </c>
      <c r="Z4">
        <v>0</v>
      </c>
    </row>
    <row r="5" spans="1:26" x14ac:dyDescent="0.3">
      <c r="A5" s="1" t="str">
        <f>'Jrue Holiday'!A5</f>
        <v>@ RKS</v>
      </c>
      <c r="B5">
        <v>10</v>
      </c>
      <c r="C5">
        <v>6</v>
      </c>
      <c r="D5">
        <v>4</v>
      </c>
      <c r="E5">
        <v>0</v>
      </c>
      <c r="F5">
        <v>2</v>
      </c>
      <c r="G5">
        <v>0</v>
      </c>
      <c r="H5">
        <v>4</v>
      </c>
      <c r="I5">
        <v>4</v>
      </c>
      <c r="J5">
        <v>0</v>
      </c>
      <c r="K5">
        <v>0</v>
      </c>
      <c r="L5">
        <v>2</v>
      </c>
      <c r="M5">
        <v>2</v>
      </c>
      <c r="N5">
        <v>1</v>
      </c>
      <c r="O5">
        <v>3</v>
      </c>
      <c r="P5">
        <v>-10</v>
      </c>
      <c r="Q5" s="2">
        <f t="shared" si="0"/>
        <v>1</v>
      </c>
      <c r="R5" s="6" t="s">
        <v>45</v>
      </c>
      <c r="S5" s="2">
        <f>L5/M5</f>
        <v>1</v>
      </c>
      <c r="T5">
        <v>32</v>
      </c>
      <c r="U5">
        <v>20</v>
      </c>
      <c r="V5">
        <v>2</v>
      </c>
      <c r="W5" s="3">
        <f t="shared" si="2"/>
        <v>23.282343749999999</v>
      </c>
      <c r="X5" s="4">
        <f t="shared" si="3"/>
        <v>29.2</v>
      </c>
      <c r="Y5" s="4">
        <f t="shared" si="4"/>
        <v>14.600000000000001</v>
      </c>
      <c r="Z5">
        <v>0</v>
      </c>
    </row>
    <row r="6" spans="1:26" x14ac:dyDescent="0.3">
      <c r="A6" s="1" t="str">
        <f>'Jrue Holiday'!A6</f>
        <v>vs AFR</v>
      </c>
      <c r="B6">
        <v>15</v>
      </c>
      <c r="C6">
        <v>2</v>
      </c>
      <c r="D6">
        <v>1</v>
      </c>
      <c r="E6">
        <v>0</v>
      </c>
      <c r="F6">
        <v>1</v>
      </c>
      <c r="G6">
        <v>1</v>
      </c>
      <c r="H6">
        <v>6</v>
      </c>
      <c r="I6">
        <v>8</v>
      </c>
      <c r="J6">
        <v>0</v>
      </c>
      <c r="K6">
        <v>0</v>
      </c>
      <c r="L6">
        <v>3</v>
      </c>
      <c r="M6">
        <v>3</v>
      </c>
      <c r="N6">
        <v>0</v>
      </c>
      <c r="O6">
        <v>0</v>
      </c>
      <c r="P6">
        <v>-8</v>
      </c>
      <c r="Q6" s="2">
        <f t="shared" si="0"/>
        <v>0.75</v>
      </c>
      <c r="R6" s="6" t="s">
        <v>45</v>
      </c>
      <c r="S6" s="2">
        <f t="shared" ref="S6:S46" si="5">L6/M6</f>
        <v>1</v>
      </c>
      <c r="T6">
        <v>27</v>
      </c>
      <c r="U6">
        <v>17</v>
      </c>
      <c r="V6">
        <v>5</v>
      </c>
      <c r="W6" s="3">
        <f t="shared" si="2"/>
        <v>23.766888888888889</v>
      </c>
      <c r="X6" s="4">
        <f t="shared" si="3"/>
        <v>20.9</v>
      </c>
      <c r="Y6" s="4">
        <f t="shared" si="4"/>
        <v>13.099999999999998</v>
      </c>
      <c r="Z6">
        <v>0</v>
      </c>
    </row>
    <row r="7" spans="1:26" x14ac:dyDescent="0.3">
      <c r="A7" s="1" t="str">
        <f>'Jrue Holiday'!A7</f>
        <v>@ OLD</v>
      </c>
      <c r="B7">
        <v>12</v>
      </c>
      <c r="C7">
        <v>5</v>
      </c>
      <c r="D7">
        <v>2</v>
      </c>
      <c r="E7">
        <v>1</v>
      </c>
      <c r="F7">
        <v>2</v>
      </c>
      <c r="G7">
        <v>0</v>
      </c>
      <c r="H7">
        <v>6</v>
      </c>
      <c r="I7">
        <v>10</v>
      </c>
      <c r="J7">
        <v>0</v>
      </c>
      <c r="K7">
        <v>0</v>
      </c>
      <c r="L7">
        <v>0</v>
      </c>
      <c r="M7">
        <v>0</v>
      </c>
      <c r="N7">
        <v>0</v>
      </c>
      <c r="O7">
        <v>4</v>
      </c>
      <c r="P7">
        <v>-10</v>
      </c>
      <c r="Q7" s="2">
        <f t="shared" si="0"/>
        <v>0.6</v>
      </c>
      <c r="R7" s="6" t="s">
        <v>45</v>
      </c>
      <c r="S7" s="6" t="s">
        <v>45</v>
      </c>
      <c r="T7">
        <v>34</v>
      </c>
      <c r="U7">
        <v>17</v>
      </c>
      <c r="V7">
        <v>4</v>
      </c>
      <c r="W7" s="3">
        <f t="shared" si="2"/>
        <v>17.05520588235294</v>
      </c>
      <c r="X7" s="4">
        <f t="shared" si="3"/>
        <v>30</v>
      </c>
      <c r="Y7" s="4">
        <f t="shared" si="4"/>
        <v>11.4</v>
      </c>
      <c r="Z7">
        <v>0</v>
      </c>
    </row>
    <row r="8" spans="1:26" x14ac:dyDescent="0.3">
      <c r="A8" s="1" t="str">
        <f>'Jrue Holiday'!A8</f>
        <v>vs USA</v>
      </c>
      <c r="B8">
        <v>10</v>
      </c>
      <c r="C8">
        <v>5</v>
      </c>
      <c r="D8">
        <v>2</v>
      </c>
      <c r="E8">
        <v>1</v>
      </c>
      <c r="F8">
        <v>2</v>
      </c>
      <c r="G8">
        <v>0</v>
      </c>
      <c r="H8">
        <v>4</v>
      </c>
      <c r="I8">
        <v>4</v>
      </c>
      <c r="J8">
        <v>0</v>
      </c>
      <c r="K8">
        <v>0</v>
      </c>
      <c r="L8">
        <v>2</v>
      </c>
      <c r="M8">
        <v>2</v>
      </c>
      <c r="N8">
        <v>1</v>
      </c>
      <c r="O8">
        <v>1</v>
      </c>
      <c r="P8">
        <v>-1</v>
      </c>
      <c r="Q8" s="2">
        <f t="shared" si="0"/>
        <v>1</v>
      </c>
      <c r="R8" s="6" t="s">
        <v>45</v>
      </c>
      <c r="S8" s="2">
        <f t="shared" si="5"/>
        <v>1</v>
      </c>
      <c r="T8">
        <v>31</v>
      </c>
      <c r="U8">
        <v>14</v>
      </c>
      <c r="V8">
        <v>1</v>
      </c>
      <c r="W8" s="3">
        <f t="shared" si="2"/>
        <v>23.693935483870973</v>
      </c>
      <c r="X8" s="4">
        <f t="shared" si="3"/>
        <v>28</v>
      </c>
      <c r="Y8" s="4">
        <f t="shared" si="4"/>
        <v>14.399999999999999</v>
      </c>
      <c r="Z8">
        <v>0</v>
      </c>
    </row>
    <row r="9" spans="1:26" x14ac:dyDescent="0.3">
      <c r="A9" s="1" t="str">
        <f>'Jrue Holiday'!A9</f>
        <v>@ SPA</v>
      </c>
      <c r="B9">
        <v>16</v>
      </c>
      <c r="C9">
        <v>4</v>
      </c>
      <c r="D9">
        <v>3</v>
      </c>
      <c r="E9">
        <v>0</v>
      </c>
      <c r="F9">
        <v>3</v>
      </c>
      <c r="G9">
        <v>1</v>
      </c>
      <c r="H9">
        <v>5</v>
      </c>
      <c r="I9">
        <v>8</v>
      </c>
      <c r="J9">
        <v>0</v>
      </c>
      <c r="K9">
        <v>0</v>
      </c>
      <c r="L9">
        <v>6</v>
      </c>
      <c r="M9">
        <v>7</v>
      </c>
      <c r="N9">
        <v>0</v>
      </c>
      <c r="O9">
        <v>2</v>
      </c>
      <c r="P9">
        <v>3</v>
      </c>
      <c r="Q9" s="2">
        <f t="shared" si="0"/>
        <v>0.625</v>
      </c>
      <c r="R9" s="6" t="s">
        <v>45</v>
      </c>
      <c r="S9" s="2">
        <f t="shared" si="5"/>
        <v>0.8571428571428571</v>
      </c>
      <c r="T9">
        <v>32</v>
      </c>
      <c r="U9">
        <v>23</v>
      </c>
      <c r="V9">
        <v>5</v>
      </c>
      <c r="W9" s="3">
        <f t="shared" si="2"/>
        <v>25.289499999999993</v>
      </c>
      <c r="X9" s="4">
        <f t="shared" si="3"/>
        <v>33.299999999999997</v>
      </c>
      <c r="Y9" s="4">
        <f t="shared" si="4"/>
        <v>16.499999999999996</v>
      </c>
      <c r="Z9">
        <v>0</v>
      </c>
    </row>
    <row r="10" spans="1:26" x14ac:dyDescent="0.3">
      <c r="A10" s="1" t="str">
        <f>'Jrue Holiday'!A10</f>
        <v>vs 6TH</v>
      </c>
      <c r="B10">
        <v>10</v>
      </c>
      <c r="C10">
        <v>7</v>
      </c>
      <c r="D10">
        <v>6</v>
      </c>
      <c r="E10">
        <v>0</v>
      </c>
      <c r="F10">
        <v>2</v>
      </c>
      <c r="G10">
        <v>1</v>
      </c>
      <c r="H10">
        <v>4</v>
      </c>
      <c r="I10">
        <v>6</v>
      </c>
      <c r="J10">
        <v>0</v>
      </c>
      <c r="K10">
        <v>0</v>
      </c>
      <c r="L10">
        <v>2</v>
      </c>
      <c r="M10">
        <v>2</v>
      </c>
      <c r="N10">
        <v>3</v>
      </c>
      <c r="O10">
        <v>3</v>
      </c>
      <c r="P10">
        <v>21</v>
      </c>
      <c r="Q10" s="2">
        <f t="shared" si="0"/>
        <v>0.66666666666666663</v>
      </c>
      <c r="R10" s="6" t="s">
        <v>45</v>
      </c>
      <c r="S10" s="2">
        <f t="shared" si="5"/>
        <v>1</v>
      </c>
      <c r="T10">
        <v>27</v>
      </c>
      <c r="U10">
        <v>24</v>
      </c>
      <c r="V10">
        <v>4</v>
      </c>
      <c r="W10" s="3">
        <f t="shared" si="2"/>
        <v>27.621666666666663</v>
      </c>
      <c r="X10" s="4">
        <f t="shared" si="3"/>
        <v>32.4</v>
      </c>
      <c r="Y10" s="4">
        <f t="shared" si="4"/>
        <v>14.7</v>
      </c>
      <c r="Z10">
        <v>0</v>
      </c>
    </row>
    <row r="11" spans="1:26" x14ac:dyDescent="0.3">
      <c r="A11" s="1" t="str">
        <f>'Jrue Holiday'!A11</f>
        <v>@ CAN</v>
      </c>
      <c r="B11">
        <v>2</v>
      </c>
      <c r="C11">
        <v>3</v>
      </c>
      <c r="D11">
        <v>5</v>
      </c>
      <c r="E11">
        <v>2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3</v>
      </c>
      <c r="Q11" s="2">
        <f t="shared" si="0"/>
        <v>1</v>
      </c>
      <c r="R11" s="6" t="s">
        <v>45</v>
      </c>
      <c r="S11" s="6" t="s">
        <v>45</v>
      </c>
      <c r="T11">
        <v>25</v>
      </c>
      <c r="U11">
        <v>14</v>
      </c>
      <c r="V11">
        <v>1</v>
      </c>
      <c r="W11" s="3">
        <f t="shared" si="2"/>
        <v>17.720079999999999</v>
      </c>
      <c r="X11" s="4">
        <f t="shared" si="3"/>
        <v>22.1</v>
      </c>
      <c r="Y11" s="4">
        <f t="shared" si="4"/>
        <v>8.5</v>
      </c>
      <c r="Z11">
        <v>0</v>
      </c>
    </row>
    <row r="12" spans="1:26" x14ac:dyDescent="0.3">
      <c r="A12" s="1" t="str">
        <f>'Jrue Holiday'!A12</f>
        <v>vs DNK</v>
      </c>
      <c r="B12">
        <v>20</v>
      </c>
      <c r="C12">
        <v>9</v>
      </c>
      <c r="D12">
        <v>1</v>
      </c>
      <c r="E12">
        <v>0</v>
      </c>
      <c r="F12">
        <v>1</v>
      </c>
      <c r="G12">
        <v>2</v>
      </c>
      <c r="H12">
        <v>8</v>
      </c>
      <c r="I12">
        <v>10</v>
      </c>
      <c r="J12">
        <v>1</v>
      </c>
      <c r="K12">
        <v>1</v>
      </c>
      <c r="L12">
        <v>3</v>
      </c>
      <c r="M12">
        <v>3</v>
      </c>
      <c r="N12">
        <v>4</v>
      </c>
      <c r="O12">
        <v>1</v>
      </c>
      <c r="P12">
        <v>14</v>
      </c>
      <c r="Q12" s="2">
        <f t="shared" si="0"/>
        <v>0.8</v>
      </c>
      <c r="R12" s="2">
        <f t="shared" si="1"/>
        <v>1</v>
      </c>
      <c r="S12" s="2">
        <f t="shared" si="5"/>
        <v>1</v>
      </c>
      <c r="T12">
        <v>33</v>
      </c>
      <c r="U12">
        <v>23</v>
      </c>
      <c r="V12">
        <v>3</v>
      </c>
      <c r="W12" s="3">
        <f t="shared" si="2"/>
        <v>30.154333333333327</v>
      </c>
      <c r="X12" s="4">
        <f t="shared" si="3"/>
        <v>33.299999999999997</v>
      </c>
      <c r="Y12" s="4">
        <f t="shared" si="4"/>
        <v>19.8</v>
      </c>
      <c r="Z12">
        <v>0</v>
      </c>
    </row>
    <row r="13" spans="1:26" x14ac:dyDescent="0.3">
      <c r="A13" s="1" t="str">
        <f>'Jrue Holiday'!A13</f>
        <v>@ IMP</v>
      </c>
      <c r="B13">
        <v>11</v>
      </c>
      <c r="C13">
        <v>8</v>
      </c>
      <c r="D13">
        <v>1</v>
      </c>
      <c r="E13">
        <v>1</v>
      </c>
      <c r="F13">
        <v>0</v>
      </c>
      <c r="G13">
        <v>0</v>
      </c>
      <c r="H13">
        <v>5</v>
      </c>
      <c r="I13">
        <v>7</v>
      </c>
      <c r="J13">
        <v>0</v>
      </c>
      <c r="K13">
        <v>0</v>
      </c>
      <c r="L13">
        <v>1</v>
      </c>
      <c r="M13">
        <v>2</v>
      </c>
      <c r="N13">
        <v>2</v>
      </c>
      <c r="O13">
        <v>1</v>
      </c>
      <c r="P13">
        <v>5</v>
      </c>
      <c r="Q13" s="2">
        <f t="shared" si="0"/>
        <v>0.7142857142857143</v>
      </c>
      <c r="R13" s="6" t="s">
        <v>45</v>
      </c>
      <c r="S13" s="2">
        <f t="shared" si="5"/>
        <v>0.5</v>
      </c>
      <c r="T13">
        <v>31</v>
      </c>
      <c r="U13">
        <v>13</v>
      </c>
      <c r="V13">
        <v>3</v>
      </c>
      <c r="W13" s="3">
        <f t="shared" si="2"/>
        <v>19.394806451612904</v>
      </c>
      <c r="X13" s="4">
        <f t="shared" si="3"/>
        <v>25.1</v>
      </c>
      <c r="Y13" s="4">
        <f t="shared" si="4"/>
        <v>11.9</v>
      </c>
      <c r="Z13">
        <v>0</v>
      </c>
    </row>
    <row r="14" spans="1:26" x14ac:dyDescent="0.3">
      <c r="A14" s="1" t="str">
        <f>'Jrue Holiday'!A14</f>
        <v>vs 3PT</v>
      </c>
      <c r="B14">
        <v>8</v>
      </c>
      <c r="C14">
        <v>6</v>
      </c>
      <c r="D14">
        <v>1</v>
      </c>
      <c r="E14">
        <v>1</v>
      </c>
      <c r="F14">
        <v>0</v>
      </c>
      <c r="G14">
        <v>1</v>
      </c>
      <c r="H14">
        <v>3</v>
      </c>
      <c r="I14">
        <v>8</v>
      </c>
      <c r="J14">
        <v>0</v>
      </c>
      <c r="K14">
        <v>0</v>
      </c>
      <c r="L14">
        <v>2</v>
      </c>
      <c r="M14">
        <v>4</v>
      </c>
      <c r="N14">
        <v>2</v>
      </c>
      <c r="O14">
        <v>2</v>
      </c>
      <c r="P14">
        <v>-12</v>
      </c>
      <c r="Q14" s="2">
        <f t="shared" si="0"/>
        <v>0.375</v>
      </c>
      <c r="R14" s="6" t="s">
        <v>45</v>
      </c>
      <c r="S14" s="2">
        <f t="shared" si="5"/>
        <v>0.5</v>
      </c>
      <c r="T14">
        <v>25</v>
      </c>
      <c r="U14">
        <v>10</v>
      </c>
      <c r="V14">
        <v>1</v>
      </c>
      <c r="W14" s="3">
        <f t="shared" si="2"/>
        <v>9.5247200000000021</v>
      </c>
      <c r="X14" s="4">
        <f t="shared" si="3"/>
        <v>18.7</v>
      </c>
      <c r="Y14" s="4">
        <f t="shared" si="4"/>
        <v>5</v>
      </c>
      <c r="Z14">
        <v>0</v>
      </c>
    </row>
    <row r="15" spans="1:26" x14ac:dyDescent="0.3">
      <c r="A15" s="1" t="str">
        <f>'Jrue Holiday'!A15</f>
        <v>vs CHI</v>
      </c>
      <c r="B15">
        <v>4</v>
      </c>
      <c r="C15">
        <v>9</v>
      </c>
      <c r="D15">
        <v>2</v>
      </c>
      <c r="E15">
        <v>1</v>
      </c>
      <c r="F15">
        <v>0</v>
      </c>
      <c r="G15">
        <v>2</v>
      </c>
      <c r="H15">
        <v>2</v>
      </c>
      <c r="I15">
        <v>5</v>
      </c>
      <c r="J15">
        <v>0</v>
      </c>
      <c r="K15">
        <v>0</v>
      </c>
      <c r="L15">
        <v>0</v>
      </c>
      <c r="M15">
        <v>2</v>
      </c>
      <c r="N15">
        <v>2</v>
      </c>
      <c r="O15">
        <v>2</v>
      </c>
      <c r="P15">
        <v>-2</v>
      </c>
      <c r="Q15" s="2">
        <f t="shared" si="0"/>
        <v>0.4</v>
      </c>
      <c r="R15" s="6" t="s">
        <v>45</v>
      </c>
      <c r="S15" s="2">
        <f t="shared" si="5"/>
        <v>0</v>
      </c>
      <c r="T15">
        <v>29</v>
      </c>
      <c r="U15">
        <v>9</v>
      </c>
      <c r="V15">
        <v>2</v>
      </c>
      <c r="W15" s="3">
        <f t="shared" si="2"/>
        <v>5.5792758620689646</v>
      </c>
      <c r="X15" s="4">
        <f t="shared" si="3"/>
        <v>18.799999999999997</v>
      </c>
      <c r="Y15" s="4">
        <f t="shared" si="4"/>
        <v>3.3000000000000007</v>
      </c>
      <c r="Z15">
        <v>0</v>
      </c>
    </row>
    <row r="16" spans="1:26" x14ac:dyDescent="0.3">
      <c r="A16" s="1" t="str">
        <f>'Jrue Holiday'!A16</f>
        <v>@ OCE</v>
      </c>
      <c r="B16">
        <v>8</v>
      </c>
      <c r="C16">
        <v>9</v>
      </c>
      <c r="D16">
        <v>0</v>
      </c>
      <c r="E16">
        <v>2</v>
      </c>
      <c r="F16">
        <v>2</v>
      </c>
      <c r="G16">
        <v>1</v>
      </c>
      <c r="H16">
        <v>3</v>
      </c>
      <c r="I16">
        <v>5</v>
      </c>
      <c r="J16">
        <v>0</v>
      </c>
      <c r="K16">
        <v>0</v>
      </c>
      <c r="L16">
        <v>2</v>
      </c>
      <c r="M16">
        <v>4</v>
      </c>
      <c r="N16">
        <v>5</v>
      </c>
      <c r="O16">
        <v>0</v>
      </c>
      <c r="P16">
        <v>8</v>
      </c>
      <c r="Q16" s="2">
        <f t="shared" si="0"/>
        <v>0.6</v>
      </c>
      <c r="R16" s="6" t="s">
        <v>45</v>
      </c>
      <c r="S16" s="2">
        <f t="shared" si="5"/>
        <v>0.5</v>
      </c>
      <c r="T16">
        <v>35</v>
      </c>
      <c r="U16">
        <v>8</v>
      </c>
      <c r="V16">
        <v>3</v>
      </c>
      <c r="W16" s="3">
        <f t="shared" si="2"/>
        <v>17.7118</v>
      </c>
      <c r="X16" s="4">
        <f t="shared" si="3"/>
        <v>29.799999999999997</v>
      </c>
      <c r="Y16" s="4">
        <f t="shared" si="4"/>
        <v>11.999999999999998</v>
      </c>
      <c r="Z16">
        <v>0</v>
      </c>
    </row>
    <row r="17" spans="1:26" x14ac:dyDescent="0.3">
      <c r="A17" s="1" t="str">
        <f>'Jrue Holiday'!A17</f>
        <v>vs FRA</v>
      </c>
      <c r="B17">
        <v>10</v>
      </c>
      <c r="C17">
        <v>6</v>
      </c>
      <c r="D17">
        <v>1</v>
      </c>
      <c r="E17">
        <v>0</v>
      </c>
      <c r="F17">
        <v>3</v>
      </c>
      <c r="G17">
        <v>0</v>
      </c>
      <c r="H17">
        <v>5</v>
      </c>
      <c r="I17">
        <v>11</v>
      </c>
      <c r="J17">
        <v>0</v>
      </c>
      <c r="K17">
        <v>0</v>
      </c>
      <c r="L17">
        <v>0</v>
      </c>
      <c r="M17">
        <v>0</v>
      </c>
      <c r="N17">
        <v>3</v>
      </c>
      <c r="O17">
        <v>3</v>
      </c>
      <c r="P17">
        <v>-4</v>
      </c>
      <c r="Q17" s="2">
        <f t="shared" si="0"/>
        <v>0.45454545454545453</v>
      </c>
      <c r="R17" s="6" t="s">
        <v>45</v>
      </c>
      <c r="S17" s="6" t="s">
        <v>45</v>
      </c>
      <c r="T17">
        <v>29</v>
      </c>
      <c r="U17">
        <v>12</v>
      </c>
      <c r="V17">
        <v>3</v>
      </c>
      <c r="W17" s="3">
        <f t="shared" si="2"/>
        <v>17.274034482758616</v>
      </c>
      <c r="X17" s="4">
        <f t="shared" si="3"/>
        <v>27.7</v>
      </c>
      <c r="Y17" s="4">
        <f t="shared" si="4"/>
        <v>9.8000000000000007</v>
      </c>
      <c r="Z17">
        <v>0</v>
      </c>
    </row>
    <row r="18" spans="1:26" x14ac:dyDescent="0.3">
      <c r="A18" s="1" t="str">
        <f>'Jrue Holiday'!A18</f>
        <v>@ INJ</v>
      </c>
      <c r="B18">
        <v>20</v>
      </c>
      <c r="C18">
        <v>8</v>
      </c>
      <c r="D18">
        <v>1</v>
      </c>
      <c r="E18">
        <v>1</v>
      </c>
      <c r="F18">
        <v>0</v>
      </c>
      <c r="G18">
        <v>1</v>
      </c>
      <c r="H18">
        <v>10</v>
      </c>
      <c r="I18">
        <v>15</v>
      </c>
      <c r="J18">
        <v>0</v>
      </c>
      <c r="K18">
        <v>0</v>
      </c>
      <c r="L18">
        <v>0</v>
      </c>
      <c r="M18">
        <v>0</v>
      </c>
      <c r="N18">
        <v>3</v>
      </c>
      <c r="O18">
        <v>1</v>
      </c>
      <c r="P18">
        <v>1</v>
      </c>
      <c r="Q18" s="2">
        <f t="shared" si="0"/>
        <v>0.66666666666666663</v>
      </c>
      <c r="R18" s="6" t="s">
        <v>45</v>
      </c>
      <c r="S18" s="6" t="s">
        <v>45</v>
      </c>
      <c r="T18">
        <v>25</v>
      </c>
      <c r="U18">
        <v>22</v>
      </c>
      <c r="V18">
        <v>3</v>
      </c>
      <c r="W18" s="3">
        <f t="shared" si="2"/>
        <v>34.282039999999995</v>
      </c>
      <c r="X18" s="4">
        <f t="shared" si="3"/>
        <v>33.1</v>
      </c>
      <c r="Y18" s="4">
        <f t="shared" si="4"/>
        <v>17.100000000000001</v>
      </c>
      <c r="Z18">
        <v>1</v>
      </c>
    </row>
    <row r="19" spans="1:26" x14ac:dyDescent="0.3">
      <c r="A19" s="1" t="str">
        <f>'Jrue Holiday'!A19</f>
        <v>vs EUR</v>
      </c>
      <c r="B19">
        <v>6</v>
      </c>
      <c r="C19">
        <v>2</v>
      </c>
      <c r="D19">
        <v>1</v>
      </c>
      <c r="E19">
        <v>0</v>
      </c>
      <c r="F19">
        <v>1</v>
      </c>
      <c r="G19">
        <v>1</v>
      </c>
      <c r="H19">
        <v>2</v>
      </c>
      <c r="I19">
        <v>6</v>
      </c>
      <c r="J19">
        <v>0</v>
      </c>
      <c r="K19">
        <v>0</v>
      </c>
      <c r="L19">
        <v>2</v>
      </c>
      <c r="M19">
        <v>2</v>
      </c>
      <c r="N19">
        <v>0</v>
      </c>
      <c r="O19">
        <v>1</v>
      </c>
      <c r="P19">
        <v>-8</v>
      </c>
      <c r="Q19" s="2">
        <f t="shared" si="0"/>
        <v>0.33333333333333331</v>
      </c>
      <c r="R19" s="6" t="s">
        <v>45</v>
      </c>
      <c r="S19" s="2">
        <f t="shared" si="5"/>
        <v>1</v>
      </c>
      <c r="T19">
        <v>24</v>
      </c>
      <c r="U19">
        <v>8</v>
      </c>
      <c r="V19">
        <v>1</v>
      </c>
      <c r="W19" s="3">
        <f t="shared" si="2"/>
        <v>6.4861250000000013</v>
      </c>
      <c r="X19" s="4">
        <f t="shared" si="3"/>
        <v>11.9</v>
      </c>
      <c r="Y19" s="4">
        <f t="shared" si="4"/>
        <v>3.5000000000000009</v>
      </c>
      <c r="Z19">
        <v>0</v>
      </c>
    </row>
    <row r="20" spans="1:26" x14ac:dyDescent="0.3">
      <c r="A20" s="1">
        <f>'Jrue Holiday'!A20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'Jrue Holiday'!A21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'Jrue Holiday'!A22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'Jrue Holiday'!A23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'Jrue Holiday'!A24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'Jrue Holiday'!A25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'Jrue Holiday'!A26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'Jrue Holiday'!A27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'Jrue Holiday'!A28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'Jrue Holiday'!A29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'Jrue Holiday'!A30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'Jrue Holiday'!A31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'Jrue Holiday'!A32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'Jrue Holiday'!A33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'Jrue Holiday'!A34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'Jrue Holiday'!A35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'Jrue Holiday'!A36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'Jrue Holiday'!A37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'Jrue Holiday'!A38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'Jrue Holiday'!A39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'Jrue Holiday'!A40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'Jrue Holiday'!A41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'Jrue Holiday'!A42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'Jrue Holiday'!A43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'Jrue Holiday'!A44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'Jrue Holiday'!A45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'Jrue Holiday'!A46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10.277777777777779</v>
      </c>
      <c r="C47" s="4">
        <f t="shared" ref="C47:P47" si="6">AVERAGE(C2:C46)</f>
        <v>6.2222222222222223</v>
      </c>
      <c r="D47" s="4">
        <f t="shared" si="6"/>
        <v>1.9444444444444444</v>
      </c>
      <c r="E47" s="4">
        <f t="shared" si="6"/>
        <v>0.55555555555555558</v>
      </c>
      <c r="F47" s="4">
        <f t="shared" si="6"/>
        <v>1.2777777777777777</v>
      </c>
      <c r="G47" s="4">
        <f t="shared" si="6"/>
        <v>0.77777777777777779</v>
      </c>
      <c r="H47" s="4">
        <f t="shared" si="6"/>
        <v>4.333333333333333</v>
      </c>
      <c r="I47" s="4">
        <f t="shared" si="6"/>
        <v>7</v>
      </c>
      <c r="J47" s="4">
        <f t="shared" si="6"/>
        <v>5.5555555555555552E-2</v>
      </c>
      <c r="K47" s="4">
        <f t="shared" si="6"/>
        <v>0.1111111111111111</v>
      </c>
      <c r="L47" s="4">
        <f t="shared" si="6"/>
        <v>1.5555555555555556</v>
      </c>
      <c r="M47" s="4">
        <f t="shared" si="6"/>
        <v>2</v>
      </c>
      <c r="N47" s="4">
        <f t="shared" si="6"/>
        <v>1.8888888888888888</v>
      </c>
      <c r="O47" s="4">
        <f t="shared" si="6"/>
        <v>1.5555555555555556</v>
      </c>
      <c r="P47" s="4">
        <f t="shared" si="6"/>
        <v>0.88888888888888884</v>
      </c>
      <c r="Q47" s="2">
        <f>SUM(H2:H46)/SUM(I2:I46)</f>
        <v>0.61904761904761907</v>
      </c>
      <c r="R47" s="2">
        <f>SUM(J2:J46)/SUM(K2:K46)</f>
        <v>0.5</v>
      </c>
      <c r="S47" s="2">
        <f>SUM(L2:L46)/SUM(M2:M46)</f>
        <v>0.77777777777777779</v>
      </c>
      <c r="T47" s="4">
        <f t="shared" ref="T47:V47" si="7">AVERAGE(T2:T46)</f>
        <v>29</v>
      </c>
      <c r="U47" s="4">
        <f t="shared" si="7"/>
        <v>14.777777777777779</v>
      </c>
      <c r="V47" s="4">
        <f t="shared" si="7"/>
        <v>2.6666666666666665</v>
      </c>
      <c r="W47" s="3">
        <f>((H49*85.91) +(F49*53.897)+(J49*51.757)+(L49*46.845)+(E49*39.19)+(N49*39.19)+(D49*34.677)+((C49-N49)*14.707)-(O49*17.174)-((M49-L49)*20.091)-((I49-H49)*39.19)-(G49*53.897))/T49</f>
        <v>19.371553639846745</v>
      </c>
      <c r="X47" s="4">
        <f t="shared" ref="X47" si="8">B47+(C47*1.2)+(D47*1.5)+(E47*3)+(F47*3)-G47</f>
        <v>25.383333333333336</v>
      </c>
      <c r="Y47" s="4">
        <f t="shared" ref="Y47" si="9">B47+0.4*H47-0.7*I47-0.4*(M47-L47)+0.7*N47+0.3*(C47-N47)+F47+D47*0.7+0.7*E47-0.4*O47-G47</f>
        <v>11.183333333333335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185</v>
      </c>
      <c r="C49">
        <f t="shared" ref="C49:P49" si="10">SUM(C2:C46)</f>
        <v>112</v>
      </c>
      <c r="D49">
        <f t="shared" si="10"/>
        <v>35</v>
      </c>
      <c r="E49">
        <f t="shared" si="10"/>
        <v>10</v>
      </c>
      <c r="F49">
        <f t="shared" si="10"/>
        <v>23</v>
      </c>
      <c r="G49">
        <f t="shared" si="10"/>
        <v>14</v>
      </c>
      <c r="H49">
        <f t="shared" si="10"/>
        <v>78</v>
      </c>
      <c r="I49">
        <f t="shared" si="10"/>
        <v>126</v>
      </c>
      <c r="J49">
        <f t="shared" si="10"/>
        <v>1</v>
      </c>
      <c r="K49">
        <f t="shared" si="10"/>
        <v>2</v>
      </c>
      <c r="L49">
        <f t="shared" si="10"/>
        <v>28</v>
      </c>
      <c r="M49">
        <f t="shared" si="10"/>
        <v>36</v>
      </c>
      <c r="N49">
        <f t="shared" si="10"/>
        <v>34</v>
      </c>
      <c r="O49">
        <f t="shared" si="10"/>
        <v>28</v>
      </c>
      <c r="P49">
        <f t="shared" si="10"/>
        <v>16</v>
      </c>
      <c r="T49">
        <f>SUM(T2:T46)</f>
        <v>522</v>
      </c>
      <c r="U49">
        <f>SUM(U2:U46)</f>
        <v>266</v>
      </c>
      <c r="V49">
        <f>SUM(V2:V46)</f>
        <v>48</v>
      </c>
      <c r="X49" s="4">
        <f>SUM(X2:X46)</f>
        <v>456.90000000000003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'Jrue Holiday'!A2</f>
        <v>@ FRA</v>
      </c>
      <c r="B2">
        <v>3</v>
      </c>
      <c r="C2">
        <v>5</v>
      </c>
      <c r="D2">
        <v>0</v>
      </c>
      <c r="E2">
        <v>1</v>
      </c>
      <c r="F2">
        <v>0</v>
      </c>
      <c r="G2">
        <v>0</v>
      </c>
      <c r="H2">
        <v>1</v>
      </c>
      <c r="I2">
        <v>2</v>
      </c>
      <c r="J2">
        <v>0</v>
      </c>
      <c r="K2">
        <v>0</v>
      </c>
      <c r="L2">
        <v>0</v>
      </c>
      <c r="M2">
        <v>0</v>
      </c>
      <c r="N2">
        <v>2</v>
      </c>
      <c r="O2">
        <v>2</v>
      </c>
      <c r="P2">
        <v>-1</v>
      </c>
      <c r="Q2" s="2">
        <f t="shared" ref="Q2:Q46" si="0">H2/I2</f>
        <v>0.5</v>
      </c>
      <c r="R2" s="6" t="s">
        <v>45</v>
      </c>
      <c r="S2" s="6" t="s">
        <v>45</v>
      </c>
      <c r="T2">
        <v>19</v>
      </c>
      <c r="U2">
        <v>3</v>
      </c>
      <c r="V2">
        <v>1</v>
      </c>
      <c r="W2" s="3">
        <f t="shared" ref="W2:W46" si="1">((H2*85.91) +(F2*53.897)+(J2*51.757)+(L2*46.845)+(E2*39.19)+(N2*39.19)+(D2*34.677)+((C2-N2)*14.707)-(O2*17.174)-((M2-L2)*20.091)-((I2-H2)*39.19)-(G2*53.897))/T2</f>
        <v>9.1612105263157897</v>
      </c>
      <c r="X2" s="4">
        <f t="shared" ref="X2:X46" si="2">B2+(C2*1.2)+(D2*1.5)+(E2*3)+(F2*3)-G2</f>
        <v>12</v>
      </c>
      <c r="Y2" s="4">
        <f t="shared" ref="Y2:Y46" si="3">B2+0.4*H2-0.7*I2-0.4*(M2-L2)+0.7*N2+0.3*(C2-N2)+F2+D2*0.7+0.7*E2-0.4*O2-G2</f>
        <v>4.2</v>
      </c>
      <c r="Z2">
        <v>0</v>
      </c>
    </row>
    <row r="3" spans="1:26" x14ac:dyDescent="0.3">
      <c r="A3" s="1" t="str">
        <f>'Jrue Holiday'!A3</f>
        <v>vs INJ</v>
      </c>
      <c r="B3">
        <v>2</v>
      </c>
      <c r="C3">
        <v>3</v>
      </c>
      <c r="D3">
        <v>0</v>
      </c>
      <c r="E3">
        <v>0</v>
      </c>
      <c r="F3">
        <v>1</v>
      </c>
      <c r="G3">
        <v>1</v>
      </c>
      <c r="H3">
        <v>1</v>
      </c>
      <c r="I3">
        <v>3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1</v>
      </c>
      <c r="Q3" s="2">
        <f t="shared" si="0"/>
        <v>0.33333333333333331</v>
      </c>
      <c r="R3" s="6" t="s">
        <v>45</v>
      </c>
      <c r="S3" s="6" t="s">
        <v>45</v>
      </c>
      <c r="T3">
        <v>13</v>
      </c>
      <c r="U3">
        <v>2</v>
      </c>
      <c r="V3">
        <v>1</v>
      </c>
      <c r="W3" s="3">
        <f t="shared" si="1"/>
        <v>5.8564615384615397</v>
      </c>
      <c r="X3" s="4">
        <f t="shared" si="2"/>
        <v>7.6</v>
      </c>
      <c r="Y3" s="4">
        <f t="shared" si="3"/>
        <v>1.6</v>
      </c>
      <c r="Z3">
        <v>0</v>
      </c>
    </row>
    <row r="4" spans="1:26" x14ac:dyDescent="0.3">
      <c r="A4" s="1" t="str">
        <f>'Jrue Holiday'!A4</f>
        <v>@ EUR</v>
      </c>
      <c r="B4">
        <v>5</v>
      </c>
      <c r="C4">
        <v>4</v>
      </c>
      <c r="D4">
        <v>0</v>
      </c>
      <c r="E4">
        <v>0</v>
      </c>
      <c r="F4">
        <v>0</v>
      </c>
      <c r="G4">
        <v>0</v>
      </c>
      <c r="H4">
        <v>2</v>
      </c>
      <c r="I4">
        <v>5</v>
      </c>
      <c r="J4">
        <v>0</v>
      </c>
      <c r="K4">
        <v>0</v>
      </c>
      <c r="L4">
        <v>1</v>
      </c>
      <c r="M4">
        <v>2</v>
      </c>
      <c r="N4">
        <v>1</v>
      </c>
      <c r="O4">
        <v>1</v>
      </c>
      <c r="P4">
        <v>1</v>
      </c>
      <c r="Q4" s="2">
        <f t="shared" si="0"/>
        <v>0.4</v>
      </c>
      <c r="R4" s="6" t="s">
        <v>45</v>
      </c>
      <c r="S4" s="2">
        <f>L4/M4</f>
        <v>0.5</v>
      </c>
      <c r="T4">
        <v>19</v>
      </c>
      <c r="U4">
        <v>5</v>
      </c>
      <c r="V4">
        <v>1</v>
      </c>
      <c r="W4" s="3">
        <f t="shared" si="1"/>
        <v>7.7442631578947383</v>
      </c>
      <c r="X4" s="4">
        <f t="shared" si="2"/>
        <v>9.8000000000000007</v>
      </c>
      <c r="Y4" s="4">
        <f t="shared" si="3"/>
        <v>3.0999999999999996</v>
      </c>
      <c r="Z4">
        <v>0</v>
      </c>
    </row>
    <row r="5" spans="1:26" x14ac:dyDescent="0.3">
      <c r="A5" s="1" t="str">
        <f>'Jrue Holiday'!A5</f>
        <v>@ RKS</v>
      </c>
      <c r="B5">
        <v>2</v>
      </c>
      <c r="C5">
        <v>4</v>
      </c>
      <c r="D5">
        <v>0</v>
      </c>
      <c r="E5">
        <v>0</v>
      </c>
      <c r="F5">
        <v>0</v>
      </c>
      <c r="G5">
        <v>1</v>
      </c>
      <c r="H5">
        <v>1</v>
      </c>
      <c r="I5">
        <v>3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-11</v>
      </c>
      <c r="Q5" s="2">
        <f t="shared" si="0"/>
        <v>0.33333333333333331</v>
      </c>
      <c r="R5" s="6" t="s">
        <v>45</v>
      </c>
      <c r="S5" s="6" t="s">
        <v>45</v>
      </c>
      <c r="T5">
        <v>13</v>
      </c>
      <c r="U5">
        <v>2</v>
      </c>
      <c r="V5">
        <v>0</v>
      </c>
      <c r="W5" s="3">
        <f t="shared" si="1"/>
        <v>1.5207692307692311</v>
      </c>
      <c r="X5" s="4">
        <f t="shared" si="2"/>
        <v>5.8</v>
      </c>
      <c r="Y5" s="4">
        <f t="shared" si="3"/>
        <v>0.5</v>
      </c>
      <c r="Z5">
        <v>0</v>
      </c>
    </row>
    <row r="6" spans="1:26" x14ac:dyDescent="0.3">
      <c r="A6" s="1" t="str">
        <f>'Jrue Holiday'!A6</f>
        <v>vs AFR</v>
      </c>
      <c r="B6">
        <v>4</v>
      </c>
      <c r="C6">
        <v>4</v>
      </c>
      <c r="D6">
        <v>0</v>
      </c>
      <c r="E6">
        <v>0</v>
      </c>
      <c r="F6">
        <v>0</v>
      </c>
      <c r="G6">
        <v>0</v>
      </c>
      <c r="H6">
        <v>2</v>
      </c>
      <c r="I6">
        <v>2</v>
      </c>
      <c r="J6">
        <v>0</v>
      </c>
      <c r="K6">
        <v>0</v>
      </c>
      <c r="L6">
        <v>0</v>
      </c>
      <c r="M6">
        <v>2</v>
      </c>
      <c r="N6">
        <v>1</v>
      </c>
      <c r="O6">
        <v>1</v>
      </c>
      <c r="P6">
        <v>-2</v>
      </c>
      <c r="Q6" s="2">
        <f t="shared" si="0"/>
        <v>1</v>
      </c>
      <c r="R6" s="6" t="s">
        <v>45</v>
      </c>
      <c r="S6" s="2">
        <f t="shared" ref="S6:S46" si="4">L6/M6</f>
        <v>0</v>
      </c>
      <c r="T6">
        <v>17</v>
      </c>
      <c r="U6">
        <v>4</v>
      </c>
      <c r="V6">
        <v>0</v>
      </c>
      <c r="W6" s="3">
        <f t="shared" si="1"/>
        <v>11.633823529411764</v>
      </c>
      <c r="X6" s="4">
        <f t="shared" si="2"/>
        <v>8.8000000000000007</v>
      </c>
      <c r="Y6" s="4">
        <f t="shared" si="3"/>
        <v>3.7999999999999994</v>
      </c>
      <c r="Z6">
        <v>0</v>
      </c>
    </row>
    <row r="7" spans="1:26" x14ac:dyDescent="0.3">
      <c r="A7" s="1" t="str">
        <f>'Jrue Holiday'!A7</f>
        <v>@ OLD</v>
      </c>
      <c r="B7">
        <v>4</v>
      </c>
      <c r="C7">
        <v>1</v>
      </c>
      <c r="D7">
        <v>0</v>
      </c>
      <c r="E7">
        <v>0</v>
      </c>
      <c r="F7">
        <v>0</v>
      </c>
      <c r="G7">
        <v>0</v>
      </c>
      <c r="H7">
        <v>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8</v>
      </c>
      <c r="Q7" s="2">
        <f t="shared" si="0"/>
        <v>1</v>
      </c>
      <c r="R7" s="6" t="s">
        <v>45</v>
      </c>
      <c r="S7" s="6" t="s">
        <v>45</v>
      </c>
      <c r="T7">
        <v>5</v>
      </c>
      <c r="U7">
        <v>4</v>
      </c>
      <c r="V7">
        <v>1</v>
      </c>
      <c r="W7" s="3">
        <f t="shared" si="1"/>
        <v>30.435799999999993</v>
      </c>
      <c r="X7" s="4">
        <f t="shared" si="2"/>
        <v>5.2</v>
      </c>
      <c r="Y7" s="4">
        <f t="shared" si="3"/>
        <v>2.8999999999999995</v>
      </c>
      <c r="Z7">
        <v>0</v>
      </c>
    </row>
    <row r="8" spans="1:26" x14ac:dyDescent="0.3">
      <c r="A8" s="1" t="str">
        <f>'Jrue Holiday'!A8</f>
        <v>vs USA</v>
      </c>
      <c r="B8">
        <v>2</v>
      </c>
      <c r="C8">
        <v>2</v>
      </c>
      <c r="D8">
        <v>2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6</v>
      </c>
      <c r="Q8" s="2">
        <f t="shared" si="0"/>
        <v>1</v>
      </c>
      <c r="R8" s="6" t="s">
        <v>45</v>
      </c>
      <c r="S8" s="6" t="s">
        <v>45</v>
      </c>
      <c r="T8">
        <v>15</v>
      </c>
      <c r="U8">
        <v>6</v>
      </c>
      <c r="V8">
        <v>0</v>
      </c>
      <c r="W8" s="3">
        <f t="shared" si="1"/>
        <v>13.944066666666666</v>
      </c>
      <c r="X8" s="4">
        <f t="shared" si="2"/>
        <v>7.4</v>
      </c>
      <c r="Y8" s="4">
        <f t="shared" si="3"/>
        <v>4.0999999999999996</v>
      </c>
      <c r="Z8">
        <v>0</v>
      </c>
    </row>
    <row r="9" spans="1:26" x14ac:dyDescent="0.3">
      <c r="A9" s="1" t="str">
        <f>'Jrue Holiday'!A9</f>
        <v>@ SPA</v>
      </c>
      <c r="B9">
        <v>4</v>
      </c>
      <c r="C9">
        <v>3</v>
      </c>
      <c r="D9">
        <v>0</v>
      </c>
      <c r="E9">
        <v>0</v>
      </c>
      <c r="F9">
        <v>0</v>
      </c>
      <c r="G9">
        <v>0</v>
      </c>
      <c r="H9">
        <v>2</v>
      </c>
      <c r="I9">
        <v>2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3</v>
      </c>
      <c r="Q9" s="2">
        <f t="shared" si="0"/>
        <v>1</v>
      </c>
      <c r="R9" s="6" t="s">
        <v>45</v>
      </c>
      <c r="S9" s="6" t="s">
        <v>45</v>
      </c>
      <c r="T9">
        <v>11</v>
      </c>
      <c r="U9">
        <v>4</v>
      </c>
      <c r="V9">
        <v>2</v>
      </c>
      <c r="W9" s="3">
        <f t="shared" si="1"/>
        <v>21.856727272727269</v>
      </c>
      <c r="X9" s="4">
        <f t="shared" si="2"/>
        <v>7.6</v>
      </c>
      <c r="Y9" s="4">
        <f t="shared" si="3"/>
        <v>4.6999999999999993</v>
      </c>
      <c r="Z9">
        <v>0</v>
      </c>
    </row>
    <row r="10" spans="1:26" x14ac:dyDescent="0.3">
      <c r="A10" s="1" t="str">
        <f>'Jrue Holiday'!A10</f>
        <v>vs 6TH</v>
      </c>
      <c r="B10">
        <v>4</v>
      </c>
      <c r="C10">
        <v>5</v>
      </c>
      <c r="D10">
        <v>0</v>
      </c>
      <c r="E10">
        <v>0</v>
      </c>
      <c r="F10">
        <v>0</v>
      </c>
      <c r="G10">
        <v>0</v>
      </c>
      <c r="H10">
        <v>2</v>
      </c>
      <c r="I10">
        <v>2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6</v>
      </c>
      <c r="Q10" s="2">
        <f t="shared" si="0"/>
        <v>1</v>
      </c>
      <c r="R10" s="6" t="s">
        <v>45</v>
      </c>
      <c r="S10" s="6" t="s">
        <v>45</v>
      </c>
      <c r="T10">
        <v>9</v>
      </c>
      <c r="U10">
        <v>4</v>
      </c>
      <c r="V10">
        <v>2</v>
      </c>
      <c r="W10" s="3">
        <f t="shared" si="1"/>
        <v>29.981999999999996</v>
      </c>
      <c r="X10" s="4">
        <f t="shared" si="2"/>
        <v>10</v>
      </c>
      <c r="Y10" s="4">
        <f t="shared" si="3"/>
        <v>5.3</v>
      </c>
      <c r="Z10">
        <v>0</v>
      </c>
    </row>
    <row r="11" spans="1:26" x14ac:dyDescent="0.3">
      <c r="A11" s="1" t="str">
        <f>'Jrue Holiday'!A11</f>
        <v>@ CAN</v>
      </c>
      <c r="B11">
        <v>6</v>
      </c>
      <c r="C11">
        <v>6</v>
      </c>
      <c r="D11">
        <v>0</v>
      </c>
      <c r="E11">
        <v>0</v>
      </c>
      <c r="F11">
        <v>0</v>
      </c>
      <c r="G11">
        <v>0</v>
      </c>
      <c r="H11">
        <v>3</v>
      </c>
      <c r="I11">
        <v>8</v>
      </c>
      <c r="J11">
        <v>0</v>
      </c>
      <c r="K11">
        <v>0</v>
      </c>
      <c r="L11">
        <v>0</v>
      </c>
      <c r="M11">
        <v>0</v>
      </c>
      <c r="N11">
        <v>3</v>
      </c>
      <c r="O11">
        <v>1</v>
      </c>
      <c r="P11">
        <v>-5</v>
      </c>
      <c r="Q11" s="2">
        <f t="shared" si="0"/>
        <v>0.375</v>
      </c>
      <c r="R11" s="6" t="s">
        <v>45</v>
      </c>
      <c r="S11" s="6" t="s">
        <v>45</v>
      </c>
      <c r="T11">
        <v>19</v>
      </c>
      <c r="U11">
        <v>6</v>
      </c>
      <c r="V11">
        <v>0</v>
      </c>
      <c r="W11" s="3">
        <f t="shared" si="1"/>
        <v>10.857736842105265</v>
      </c>
      <c r="X11" s="4">
        <f t="shared" si="2"/>
        <v>13.2</v>
      </c>
      <c r="Y11" s="4">
        <f t="shared" si="3"/>
        <v>4.1999999999999993</v>
      </c>
      <c r="Z11">
        <v>0</v>
      </c>
    </row>
    <row r="12" spans="1:26" x14ac:dyDescent="0.3">
      <c r="A12" s="1" t="str">
        <f>'Jrue Holiday'!A12</f>
        <v>vs DNK</v>
      </c>
      <c r="B12">
        <v>4</v>
      </c>
      <c r="C12">
        <v>3</v>
      </c>
      <c r="D12">
        <v>0</v>
      </c>
      <c r="E12">
        <v>0</v>
      </c>
      <c r="F12">
        <v>0</v>
      </c>
      <c r="G12">
        <v>0</v>
      </c>
      <c r="H12">
        <v>2</v>
      </c>
      <c r="I12">
        <v>2</v>
      </c>
      <c r="J12">
        <v>0</v>
      </c>
      <c r="K12">
        <v>0</v>
      </c>
      <c r="L12">
        <v>0</v>
      </c>
      <c r="M12">
        <v>0</v>
      </c>
      <c r="N12">
        <v>1</v>
      </c>
      <c r="O12">
        <v>2</v>
      </c>
      <c r="P12">
        <v>1</v>
      </c>
      <c r="Q12" s="2">
        <f t="shared" si="0"/>
        <v>1</v>
      </c>
      <c r="R12" s="6" t="s">
        <v>45</v>
      </c>
      <c r="S12" s="6" t="s">
        <v>45</v>
      </c>
      <c r="T12">
        <v>12</v>
      </c>
      <c r="U12">
        <v>4</v>
      </c>
      <c r="V12">
        <v>0</v>
      </c>
      <c r="W12" s="3">
        <f t="shared" si="1"/>
        <v>17.172999999999998</v>
      </c>
      <c r="X12" s="4">
        <f t="shared" si="2"/>
        <v>7.6</v>
      </c>
      <c r="Y12" s="4">
        <f t="shared" si="3"/>
        <v>3.8999999999999995</v>
      </c>
      <c r="Z12">
        <v>0</v>
      </c>
    </row>
    <row r="13" spans="1:26" x14ac:dyDescent="0.3">
      <c r="A13" s="1" t="str">
        <f>'Jrue Holiday'!A13</f>
        <v>@ IMP</v>
      </c>
      <c r="B13">
        <v>8</v>
      </c>
      <c r="C13">
        <v>8</v>
      </c>
      <c r="D13">
        <v>0</v>
      </c>
      <c r="E13">
        <v>0</v>
      </c>
      <c r="F13">
        <v>0</v>
      </c>
      <c r="G13">
        <v>0</v>
      </c>
      <c r="H13">
        <v>4</v>
      </c>
      <c r="I13">
        <v>6</v>
      </c>
      <c r="J13">
        <v>0</v>
      </c>
      <c r="K13">
        <v>1</v>
      </c>
      <c r="L13">
        <v>0</v>
      </c>
      <c r="M13">
        <v>2</v>
      </c>
      <c r="N13">
        <v>3</v>
      </c>
      <c r="O13">
        <v>1</v>
      </c>
      <c r="P13">
        <v>-3</v>
      </c>
      <c r="Q13" s="2">
        <f t="shared" si="0"/>
        <v>0.66666666666666663</v>
      </c>
      <c r="R13" s="2">
        <f t="shared" ref="R13:R46" si="5">J13/K13</f>
        <v>0</v>
      </c>
      <c r="S13" s="2">
        <f t="shared" si="4"/>
        <v>0</v>
      </c>
      <c r="T13">
        <v>19</v>
      </c>
      <c r="U13">
        <v>8</v>
      </c>
      <c r="V13">
        <v>2</v>
      </c>
      <c r="W13" s="3">
        <f t="shared" si="1"/>
        <v>21.000473684210526</v>
      </c>
      <c r="X13" s="4">
        <f t="shared" si="2"/>
        <v>17.600000000000001</v>
      </c>
      <c r="Y13" s="4">
        <f t="shared" si="3"/>
        <v>7.7999999999999989</v>
      </c>
      <c r="Z13">
        <v>0</v>
      </c>
    </row>
    <row r="14" spans="1:26" x14ac:dyDescent="0.3">
      <c r="A14" s="1" t="str">
        <f>'Jrue Holiday'!A14</f>
        <v>vs 3PT</v>
      </c>
      <c r="B14">
        <v>6</v>
      </c>
      <c r="C14">
        <v>3</v>
      </c>
      <c r="D14">
        <v>1</v>
      </c>
      <c r="E14">
        <v>0</v>
      </c>
      <c r="F14">
        <v>0</v>
      </c>
      <c r="G14">
        <v>0</v>
      </c>
      <c r="H14">
        <v>3</v>
      </c>
      <c r="I14">
        <v>3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8</v>
      </c>
      <c r="Q14" s="2">
        <f t="shared" si="0"/>
        <v>1</v>
      </c>
      <c r="R14" s="6" t="s">
        <v>45</v>
      </c>
      <c r="S14" s="6" t="s">
        <v>45</v>
      </c>
      <c r="T14">
        <v>15</v>
      </c>
      <c r="U14">
        <v>9</v>
      </c>
      <c r="V14">
        <v>2</v>
      </c>
      <c r="W14" s="3">
        <f t="shared" si="1"/>
        <v>24.067400000000003</v>
      </c>
      <c r="X14" s="4">
        <f t="shared" si="2"/>
        <v>11.1</v>
      </c>
      <c r="Y14" s="4">
        <f t="shared" si="3"/>
        <v>7.1000000000000005</v>
      </c>
      <c r="Z14">
        <v>0</v>
      </c>
    </row>
    <row r="15" spans="1:26" x14ac:dyDescent="0.3">
      <c r="A15" s="1" t="str">
        <f>'Jrue Holiday'!A15</f>
        <v>vs CHI</v>
      </c>
      <c r="B15">
        <v>4</v>
      </c>
      <c r="C15">
        <v>3</v>
      </c>
      <c r="D15">
        <v>0</v>
      </c>
      <c r="E15">
        <v>0</v>
      </c>
      <c r="F15">
        <v>0</v>
      </c>
      <c r="G15">
        <v>1</v>
      </c>
      <c r="H15">
        <v>1</v>
      </c>
      <c r="I15">
        <v>2</v>
      </c>
      <c r="J15">
        <v>0</v>
      </c>
      <c r="K15">
        <v>0</v>
      </c>
      <c r="L15">
        <v>2</v>
      </c>
      <c r="M15">
        <v>2</v>
      </c>
      <c r="N15">
        <v>1</v>
      </c>
      <c r="O15">
        <v>0</v>
      </c>
      <c r="P15">
        <v>-2</v>
      </c>
      <c r="Q15" s="2">
        <f t="shared" si="0"/>
        <v>0.5</v>
      </c>
      <c r="R15" s="6" t="s">
        <v>45</v>
      </c>
      <c r="S15" s="2">
        <f t="shared" si="4"/>
        <v>1</v>
      </c>
      <c r="T15">
        <v>12</v>
      </c>
      <c r="U15">
        <v>4</v>
      </c>
      <c r="V15">
        <v>0</v>
      </c>
      <c r="W15" s="3">
        <f t="shared" si="1"/>
        <v>12.926416666666668</v>
      </c>
      <c r="X15" s="4">
        <f t="shared" si="2"/>
        <v>6.6</v>
      </c>
      <c r="Y15" s="4">
        <f t="shared" si="3"/>
        <v>3.3</v>
      </c>
      <c r="Z15">
        <v>0</v>
      </c>
    </row>
    <row r="16" spans="1:26" x14ac:dyDescent="0.3">
      <c r="A16" s="1" t="str">
        <f>'Jrue Holiday'!A16</f>
        <v>@ OCE</v>
      </c>
      <c r="B16">
        <v>2</v>
      </c>
      <c r="C16">
        <v>4</v>
      </c>
      <c r="D16">
        <v>0</v>
      </c>
      <c r="E16">
        <v>0</v>
      </c>
      <c r="F16">
        <v>1</v>
      </c>
      <c r="G16">
        <v>0</v>
      </c>
      <c r="H16">
        <v>1</v>
      </c>
      <c r="I16">
        <v>2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14</v>
      </c>
      <c r="Q16" s="2">
        <f t="shared" si="0"/>
        <v>0.5</v>
      </c>
      <c r="R16" s="6" t="s">
        <v>45</v>
      </c>
      <c r="S16" s="6" t="s">
        <v>45</v>
      </c>
      <c r="T16">
        <v>11</v>
      </c>
      <c r="U16">
        <v>2</v>
      </c>
      <c r="V16">
        <v>0</v>
      </c>
      <c r="W16" s="3">
        <f t="shared" si="1"/>
        <v>16.720727272727274</v>
      </c>
      <c r="X16" s="4">
        <f t="shared" si="2"/>
        <v>9.8000000000000007</v>
      </c>
      <c r="Y16" s="4">
        <f t="shared" si="3"/>
        <v>3.5999999999999996</v>
      </c>
      <c r="Z16">
        <v>0</v>
      </c>
    </row>
    <row r="17" spans="1:26" x14ac:dyDescent="0.3">
      <c r="A17" s="1" t="str">
        <f>'Jrue Holiday'!A17</f>
        <v>vs FRA</v>
      </c>
      <c r="B17">
        <v>15</v>
      </c>
      <c r="C17">
        <v>6</v>
      </c>
      <c r="D17">
        <v>0</v>
      </c>
      <c r="E17">
        <v>1</v>
      </c>
      <c r="F17">
        <v>0</v>
      </c>
      <c r="G17">
        <v>0</v>
      </c>
      <c r="H17">
        <v>7</v>
      </c>
      <c r="I17">
        <v>8</v>
      </c>
      <c r="J17">
        <v>0</v>
      </c>
      <c r="K17">
        <v>0</v>
      </c>
      <c r="L17">
        <v>1</v>
      </c>
      <c r="M17">
        <v>1</v>
      </c>
      <c r="N17">
        <v>2</v>
      </c>
      <c r="O17">
        <v>0</v>
      </c>
      <c r="P17">
        <v>6</v>
      </c>
      <c r="Q17" s="2">
        <f t="shared" si="0"/>
        <v>0.875</v>
      </c>
      <c r="R17" s="6" t="s">
        <v>45</v>
      </c>
      <c r="S17" s="2">
        <f t="shared" si="4"/>
        <v>1</v>
      </c>
      <c r="T17">
        <v>17</v>
      </c>
      <c r="U17">
        <v>15</v>
      </c>
      <c r="V17">
        <v>3</v>
      </c>
      <c r="W17" s="3">
        <f t="shared" si="1"/>
        <v>46.201352941176474</v>
      </c>
      <c r="X17" s="4">
        <f t="shared" si="2"/>
        <v>25.2</v>
      </c>
      <c r="Y17" s="4">
        <f t="shared" si="3"/>
        <v>15.5</v>
      </c>
      <c r="Z17">
        <v>0</v>
      </c>
    </row>
    <row r="18" spans="1:26" x14ac:dyDescent="0.3">
      <c r="A18" s="1" t="str">
        <f>'Jrue Holiday'!A18</f>
        <v>@ INJ</v>
      </c>
      <c r="B18">
        <v>12</v>
      </c>
      <c r="C18">
        <v>5</v>
      </c>
      <c r="D18">
        <v>0</v>
      </c>
      <c r="E18">
        <v>0</v>
      </c>
      <c r="F18">
        <v>0</v>
      </c>
      <c r="G18">
        <v>0</v>
      </c>
      <c r="H18">
        <v>5</v>
      </c>
      <c r="I18">
        <v>8</v>
      </c>
      <c r="J18">
        <v>0</v>
      </c>
      <c r="K18">
        <v>0</v>
      </c>
      <c r="L18">
        <v>2</v>
      </c>
      <c r="M18">
        <v>3</v>
      </c>
      <c r="N18">
        <v>2</v>
      </c>
      <c r="O18">
        <v>1</v>
      </c>
      <c r="P18">
        <v>-1</v>
      </c>
      <c r="Q18" s="2">
        <f t="shared" si="0"/>
        <v>0.625</v>
      </c>
      <c r="R18" s="6" t="s">
        <v>45</v>
      </c>
      <c r="S18" s="2">
        <f t="shared" si="4"/>
        <v>0.66666666666666663</v>
      </c>
      <c r="T18">
        <v>19</v>
      </c>
      <c r="U18">
        <v>12</v>
      </c>
      <c r="V18">
        <v>2</v>
      </c>
      <c r="W18" s="3">
        <f t="shared" si="1"/>
        <v>25.837157894736844</v>
      </c>
      <c r="X18" s="4">
        <f t="shared" si="2"/>
        <v>18</v>
      </c>
      <c r="Y18" s="4">
        <f t="shared" si="3"/>
        <v>9.9</v>
      </c>
      <c r="Z18">
        <v>0</v>
      </c>
    </row>
    <row r="19" spans="1:26" x14ac:dyDescent="0.3">
      <c r="A19" s="1" t="str">
        <f>'Jrue Holiday'!A19</f>
        <v>vs EUR</v>
      </c>
      <c r="B19">
        <v>3</v>
      </c>
      <c r="C19">
        <v>5</v>
      </c>
      <c r="D19">
        <v>0</v>
      </c>
      <c r="E19">
        <v>0</v>
      </c>
      <c r="F19">
        <v>1</v>
      </c>
      <c r="G19">
        <v>0</v>
      </c>
      <c r="H19">
        <v>0</v>
      </c>
      <c r="I19">
        <v>2</v>
      </c>
      <c r="J19">
        <v>0</v>
      </c>
      <c r="K19">
        <v>0</v>
      </c>
      <c r="L19">
        <v>3</v>
      </c>
      <c r="M19">
        <v>4</v>
      </c>
      <c r="N19">
        <v>3</v>
      </c>
      <c r="O19">
        <v>0</v>
      </c>
      <c r="P19">
        <v>-3</v>
      </c>
      <c r="Q19" s="2">
        <f t="shared" si="0"/>
        <v>0</v>
      </c>
      <c r="R19" s="6" t="s">
        <v>45</v>
      </c>
      <c r="S19" s="2">
        <f t="shared" si="4"/>
        <v>0.75</v>
      </c>
      <c r="T19">
        <v>19</v>
      </c>
      <c r="U19">
        <v>3</v>
      </c>
      <c r="V19">
        <v>0</v>
      </c>
      <c r="W19" s="3">
        <f t="shared" si="1"/>
        <v>12.786578947368417</v>
      </c>
      <c r="X19" s="4">
        <f t="shared" si="2"/>
        <v>12</v>
      </c>
      <c r="Y19" s="4">
        <f t="shared" si="3"/>
        <v>4.9000000000000004</v>
      </c>
      <c r="Z19">
        <v>0</v>
      </c>
    </row>
    <row r="20" spans="1:26" x14ac:dyDescent="0.3">
      <c r="A20" s="1">
        <f>'Jrue Holiday'!A20</f>
        <v>0</v>
      </c>
      <c r="Q20" s="2" t="e">
        <f t="shared" si="0"/>
        <v>#DIV/0!</v>
      </c>
      <c r="R20" s="2" t="e">
        <f t="shared" si="5"/>
        <v>#DIV/0!</v>
      </c>
      <c r="S20" s="2" t="e">
        <f t="shared" si="4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'Jrue Holiday'!A21</f>
        <v>0</v>
      </c>
      <c r="Q21" s="2" t="e">
        <f t="shared" si="0"/>
        <v>#DIV/0!</v>
      </c>
      <c r="R21" s="2" t="e">
        <f t="shared" si="5"/>
        <v>#DIV/0!</v>
      </c>
      <c r="S21" s="2" t="e">
        <f t="shared" si="4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'Jrue Holiday'!A22</f>
        <v>0</v>
      </c>
      <c r="Q22" s="2" t="e">
        <f t="shared" si="0"/>
        <v>#DIV/0!</v>
      </c>
      <c r="R22" s="2" t="e">
        <f t="shared" si="5"/>
        <v>#DIV/0!</v>
      </c>
      <c r="S22" s="2" t="e">
        <f t="shared" si="4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'Jrue Holiday'!A23</f>
        <v>0</v>
      </c>
      <c r="Q23" s="2" t="e">
        <f t="shared" si="0"/>
        <v>#DIV/0!</v>
      </c>
      <c r="R23" s="2" t="e">
        <f t="shared" si="5"/>
        <v>#DIV/0!</v>
      </c>
      <c r="S23" s="2" t="e">
        <f t="shared" si="4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'Jrue Holiday'!A24</f>
        <v>0</v>
      </c>
      <c r="Q24" s="2" t="e">
        <f t="shared" si="0"/>
        <v>#DIV/0!</v>
      </c>
      <c r="R24" s="2" t="e">
        <f t="shared" si="5"/>
        <v>#DIV/0!</v>
      </c>
      <c r="S24" s="2" t="e">
        <f t="shared" si="4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'Jrue Holiday'!A25</f>
        <v>0</v>
      </c>
      <c r="Q25" s="2" t="e">
        <f t="shared" si="0"/>
        <v>#DIV/0!</v>
      </c>
      <c r="R25" s="2" t="e">
        <f t="shared" si="5"/>
        <v>#DIV/0!</v>
      </c>
      <c r="S25" s="2" t="e">
        <f t="shared" si="4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'Jrue Holiday'!A26</f>
        <v>0</v>
      </c>
      <c r="Q26" s="2" t="e">
        <f t="shared" si="0"/>
        <v>#DIV/0!</v>
      </c>
      <c r="R26" s="2" t="e">
        <f t="shared" si="5"/>
        <v>#DIV/0!</v>
      </c>
      <c r="S26" s="2" t="e">
        <f t="shared" si="4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'Jrue Holiday'!A27</f>
        <v>0</v>
      </c>
      <c r="Q27" s="2" t="e">
        <f t="shared" si="0"/>
        <v>#DIV/0!</v>
      </c>
      <c r="R27" s="2" t="e">
        <f t="shared" si="5"/>
        <v>#DIV/0!</v>
      </c>
      <c r="S27" s="2" t="e">
        <f t="shared" si="4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'Jrue Holiday'!A28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'Jrue Holiday'!A29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'Jrue Holiday'!A30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'Jrue Holiday'!A31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'Jrue Holiday'!A32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'Jrue Holiday'!A33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'Jrue Holiday'!A34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'Jrue Holiday'!A35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'Jrue Holiday'!A36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'Jrue Holiday'!A37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'Jrue Holiday'!A38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'Jrue Holiday'!A39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'Jrue Holiday'!A40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'Jrue Holiday'!A41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'Jrue Holiday'!A42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'Jrue Holiday'!A43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'Jrue Holiday'!A44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'Jrue Holiday'!A45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'Jrue Holiday'!A46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5</v>
      </c>
      <c r="C47" s="4">
        <f t="shared" ref="C47:P47" si="6">AVERAGE(C2:C46)</f>
        <v>4.1111111111111107</v>
      </c>
      <c r="D47" s="4">
        <f t="shared" si="6"/>
        <v>0.16666666666666666</v>
      </c>
      <c r="E47" s="4">
        <f t="shared" si="6"/>
        <v>0.1111111111111111</v>
      </c>
      <c r="F47" s="4">
        <f t="shared" si="6"/>
        <v>0.16666666666666666</v>
      </c>
      <c r="G47" s="4">
        <f t="shared" si="6"/>
        <v>0.16666666666666666</v>
      </c>
      <c r="H47" s="4">
        <f t="shared" si="6"/>
        <v>2.2222222222222223</v>
      </c>
      <c r="I47" s="4">
        <f t="shared" si="6"/>
        <v>3.5</v>
      </c>
      <c r="J47" s="4">
        <f t="shared" si="6"/>
        <v>0</v>
      </c>
      <c r="K47" s="4">
        <f t="shared" si="6"/>
        <v>5.5555555555555552E-2</v>
      </c>
      <c r="L47" s="4">
        <f t="shared" si="6"/>
        <v>0.5</v>
      </c>
      <c r="M47" s="4">
        <f t="shared" si="6"/>
        <v>0.88888888888888884</v>
      </c>
      <c r="N47" s="4">
        <f t="shared" si="6"/>
        <v>1.4444444444444444</v>
      </c>
      <c r="O47" s="4">
        <f t="shared" si="6"/>
        <v>0.66666666666666663</v>
      </c>
      <c r="P47" s="4">
        <f t="shared" si="6"/>
        <v>1.4444444444444444</v>
      </c>
      <c r="Q47" s="2">
        <f>SUM(H2:H46)/SUM(I2:I46)</f>
        <v>0.63492063492063489</v>
      </c>
      <c r="R47" s="2">
        <f>SUM(J2:J46)/SUM(K2:K46)</f>
        <v>0</v>
      </c>
      <c r="S47" s="2">
        <f>SUM(L2:L46)/SUM(M2:M46)</f>
        <v>0.5625</v>
      </c>
      <c r="T47" s="4">
        <f t="shared" ref="T47:V47" si="7">AVERAGE(T2:T46)</f>
        <v>14.666666666666666</v>
      </c>
      <c r="U47" s="4">
        <f t="shared" si="7"/>
        <v>5.3888888888888893</v>
      </c>
      <c r="V47" s="4">
        <f t="shared" si="7"/>
        <v>0.94444444444444442</v>
      </c>
      <c r="W47" s="3">
        <f>((H49*85.91) +(F49*53.897)+(J49*51.757)+(L49*46.845)+(E49*39.19)+(N49*39.19)+(D49*34.677)+((C49-N49)*14.707)-(O49*17.174)-((M49-L49)*20.091)-((I49-H49)*39.19)-(G49*53.897))/T49</f>
        <v>17.110594696969695</v>
      </c>
      <c r="X47" s="4">
        <f t="shared" ref="X47" si="8">B47+(C47*1.2)+(D47*1.5)+(E47*3)+(F47*3)-G47</f>
        <v>10.850000000000001</v>
      </c>
      <c r="Y47" s="4">
        <f t="shared" ref="Y47" si="9">B47+0.4*H47-0.7*I47-0.4*(M47-L47)+0.7*N47+0.3*(C47-N47)+F47+D47*0.7+0.7*E47-0.4*O47-G47</f>
        <v>5.0222222222222221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90</v>
      </c>
      <c r="C49">
        <f t="shared" ref="C49:P49" si="10">SUM(C2:C46)</f>
        <v>74</v>
      </c>
      <c r="D49">
        <f t="shared" si="10"/>
        <v>3</v>
      </c>
      <c r="E49">
        <f t="shared" si="10"/>
        <v>2</v>
      </c>
      <c r="F49">
        <f t="shared" si="10"/>
        <v>3</v>
      </c>
      <c r="G49">
        <f t="shared" si="10"/>
        <v>3</v>
      </c>
      <c r="H49">
        <f t="shared" si="10"/>
        <v>40</v>
      </c>
      <c r="I49">
        <f t="shared" si="10"/>
        <v>63</v>
      </c>
      <c r="J49">
        <f t="shared" si="10"/>
        <v>0</v>
      </c>
      <c r="K49">
        <f t="shared" si="10"/>
        <v>1</v>
      </c>
      <c r="L49">
        <f t="shared" si="10"/>
        <v>9</v>
      </c>
      <c r="M49">
        <f t="shared" si="10"/>
        <v>16</v>
      </c>
      <c r="N49">
        <f t="shared" si="10"/>
        <v>26</v>
      </c>
      <c r="O49">
        <f t="shared" si="10"/>
        <v>12</v>
      </c>
      <c r="P49">
        <f t="shared" si="10"/>
        <v>26</v>
      </c>
      <c r="T49">
        <f>SUM(T2:T46)</f>
        <v>264</v>
      </c>
      <c r="U49">
        <f>SUM(U2:U46)</f>
        <v>97</v>
      </c>
      <c r="V49">
        <f>SUM(V2:V46)</f>
        <v>17</v>
      </c>
      <c r="X49" s="4">
        <f>SUM(X2:X46)</f>
        <v>195.29999999999998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'Jrue Holiday'!A2</f>
        <v>@ FRA</v>
      </c>
      <c r="B2">
        <v>5</v>
      </c>
      <c r="C2">
        <v>1</v>
      </c>
      <c r="D2">
        <v>0</v>
      </c>
      <c r="E2">
        <v>0</v>
      </c>
      <c r="F2">
        <v>0</v>
      </c>
      <c r="G2">
        <v>0</v>
      </c>
      <c r="H2">
        <v>2</v>
      </c>
      <c r="I2">
        <v>5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-5</v>
      </c>
      <c r="Q2" s="2">
        <f t="shared" ref="Q2:Q46" si="0">H2/I2</f>
        <v>0.4</v>
      </c>
      <c r="R2" s="2">
        <f t="shared" ref="R2:R46" si="1">J2/K2</f>
        <v>1</v>
      </c>
      <c r="S2" s="6" t="s">
        <v>45</v>
      </c>
      <c r="T2">
        <v>13</v>
      </c>
      <c r="U2">
        <v>5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9.8479230769230774</v>
      </c>
      <c r="X2" s="4">
        <f t="shared" ref="X2:X46" si="3">B2+(C2*1.2)+(D2*1.5)+(E2*3)+(F2*3)-G2</f>
        <v>6.2</v>
      </c>
      <c r="Y2" s="4">
        <f t="shared" ref="Y2:Y46" si="4">B2+0.4*H2-0.7*I2-0.4*(M2-L2)+0.7*N2+0.3*(C2-N2)+F2+D2*0.7+0.7*E2-0.4*O2-G2</f>
        <v>2.6</v>
      </c>
      <c r="Z2">
        <v>0</v>
      </c>
    </row>
    <row r="3" spans="1:26" x14ac:dyDescent="0.3">
      <c r="A3" s="1" t="str">
        <f>'Jrue Holiday'!A3</f>
        <v>vs INJ</v>
      </c>
      <c r="B3">
        <v>11</v>
      </c>
      <c r="C3">
        <v>1</v>
      </c>
      <c r="D3">
        <v>2</v>
      </c>
      <c r="E3">
        <v>0</v>
      </c>
      <c r="F3">
        <v>0</v>
      </c>
      <c r="G3">
        <v>1</v>
      </c>
      <c r="H3">
        <v>5</v>
      </c>
      <c r="I3">
        <v>7</v>
      </c>
      <c r="J3">
        <v>0</v>
      </c>
      <c r="K3">
        <v>1</v>
      </c>
      <c r="L3">
        <v>1</v>
      </c>
      <c r="M3">
        <v>3</v>
      </c>
      <c r="N3">
        <v>0</v>
      </c>
      <c r="O3">
        <v>2</v>
      </c>
      <c r="P3">
        <v>-5</v>
      </c>
      <c r="Q3" s="2">
        <f t="shared" si="0"/>
        <v>0.7142857142857143</v>
      </c>
      <c r="R3" s="2">
        <f t="shared" si="1"/>
        <v>0</v>
      </c>
      <c r="S3" s="2">
        <f>L3/M3</f>
        <v>0.33333333333333331</v>
      </c>
      <c r="T3">
        <v>14</v>
      </c>
      <c r="U3">
        <v>16</v>
      </c>
      <c r="V3">
        <v>2</v>
      </c>
      <c r="W3" s="3">
        <f t="shared" si="2"/>
        <v>25.260642857142862</v>
      </c>
      <c r="X3" s="4">
        <f t="shared" si="3"/>
        <v>14.2</v>
      </c>
      <c r="Y3" s="4">
        <f t="shared" si="4"/>
        <v>7.2000000000000011</v>
      </c>
      <c r="Z3">
        <v>0</v>
      </c>
    </row>
    <row r="4" spans="1:26" x14ac:dyDescent="0.3">
      <c r="A4" s="1" t="str">
        <f>'Jrue Holiday'!A4</f>
        <v>@ EUR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4</v>
      </c>
      <c r="J4">
        <v>0</v>
      </c>
      <c r="K4">
        <v>2</v>
      </c>
      <c r="L4">
        <v>1</v>
      </c>
      <c r="M4">
        <v>2</v>
      </c>
      <c r="N4">
        <v>0</v>
      </c>
      <c r="O4">
        <v>0</v>
      </c>
      <c r="P4">
        <v>-6</v>
      </c>
      <c r="Q4" s="2">
        <f t="shared" si="0"/>
        <v>0</v>
      </c>
      <c r="R4" s="2">
        <f t="shared" si="1"/>
        <v>0</v>
      </c>
      <c r="S4" s="2">
        <f>L4/M4</f>
        <v>0.5</v>
      </c>
      <c r="T4">
        <v>11</v>
      </c>
      <c r="U4">
        <v>1</v>
      </c>
      <c r="V4">
        <v>0</v>
      </c>
      <c r="W4" s="3">
        <f t="shared" si="2"/>
        <v>-10.481727272727271</v>
      </c>
      <c r="X4" s="4">
        <f t="shared" si="3"/>
        <v>2.2000000000000002</v>
      </c>
      <c r="Y4" s="4">
        <f t="shared" si="4"/>
        <v>-1.8999999999999997</v>
      </c>
      <c r="Z4">
        <v>0</v>
      </c>
    </row>
    <row r="5" spans="1:26" x14ac:dyDescent="0.3">
      <c r="A5" s="1" t="str">
        <f>'Jrue Holiday'!A5</f>
        <v>@ RKS</v>
      </c>
      <c r="B5">
        <v>5</v>
      </c>
      <c r="C5">
        <v>4</v>
      </c>
      <c r="D5">
        <v>2</v>
      </c>
      <c r="E5">
        <v>0</v>
      </c>
      <c r="F5">
        <v>0</v>
      </c>
      <c r="G5">
        <v>2</v>
      </c>
      <c r="H5">
        <v>2</v>
      </c>
      <c r="I5">
        <v>6</v>
      </c>
      <c r="J5">
        <v>1</v>
      </c>
      <c r="K5">
        <v>1</v>
      </c>
      <c r="L5">
        <v>0</v>
      </c>
      <c r="M5">
        <v>0</v>
      </c>
      <c r="N5">
        <v>0</v>
      </c>
      <c r="O5">
        <v>1</v>
      </c>
      <c r="P5">
        <v>8</v>
      </c>
      <c r="Q5" s="2">
        <f t="shared" si="0"/>
        <v>0.33333333333333331</v>
      </c>
      <c r="R5" s="2">
        <f t="shared" si="1"/>
        <v>1</v>
      </c>
      <c r="S5" s="6" t="s">
        <v>45</v>
      </c>
      <c r="T5">
        <v>15</v>
      </c>
      <c r="U5">
        <v>9</v>
      </c>
      <c r="V5">
        <v>0</v>
      </c>
      <c r="W5" s="3">
        <f t="shared" si="2"/>
        <v>4.6687333333333365</v>
      </c>
      <c r="X5" s="4">
        <f t="shared" si="3"/>
        <v>10.8</v>
      </c>
      <c r="Y5" s="4">
        <f t="shared" si="4"/>
        <v>1.8000000000000012</v>
      </c>
      <c r="Z5">
        <v>0</v>
      </c>
    </row>
    <row r="6" spans="1:26" x14ac:dyDescent="0.3">
      <c r="A6" s="1" t="str">
        <f>'Jrue Holiday'!A6</f>
        <v>vs AFR</v>
      </c>
      <c r="B6">
        <v>5</v>
      </c>
      <c r="C6">
        <v>0</v>
      </c>
      <c r="D6">
        <v>1</v>
      </c>
      <c r="E6">
        <v>0</v>
      </c>
      <c r="F6">
        <v>1</v>
      </c>
      <c r="G6">
        <v>0</v>
      </c>
      <c r="H6">
        <v>2</v>
      </c>
      <c r="I6">
        <v>4</v>
      </c>
      <c r="J6">
        <v>0</v>
      </c>
      <c r="K6">
        <v>0</v>
      </c>
      <c r="L6">
        <v>1</v>
      </c>
      <c r="M6">
        <v>2</v>
      </c>
      <c r="N6">
        <v>0</v>
      </c>
      <c r="O6">
        <v>2</v>
      </c>
      <c r="P6">
        <v>1</v>
      </c>
      <c r="Q6" s="2">
        <f t="shared" si="0"/>
        <v>0.5</v>
      </c>
      <c r="R6" s="6" t="s">
        <v>45</v>
      </c>
      <c r="S6" s="2">
        <f t="shared" ref="S6:S46" si="5">L6/M6</f>
        <v>0.5</v>
      </c>
      <c r="T6">
        <v>13</v>
      </c>
      <c r="U6">
        <v>7</v>
      </c>
      <c r="V6">
        <v>0</v>
      </c>
      <c r="W6" s="3">
        <f t="shared" si="2"/>
        <v>13.416923076923078</v>
      </c>
      <c r="X6" s="4">
        <f t="shared" si="3"/>
        <v>9.5</v>
      </c>
      <c r="Y6" s="4">
        <f t="shared" si="4"/>
        <v>3.5</v>
      </c>
      <c r="Z6">
        <v>0</v>
      </c>
    </row>
    <row r="7" spans="1:26" x14ac:dyDescent="0.3">
      <c r="A7" s="1" t="str">
        <f>'Jrue Holiday'!A7</f>
        <v>@ OLD</v>
      </c>
      <c r="B7">
        <v>8</v>
      </c>
      <c r="C7">
        <v>2</v>
      </c>
      <c r="D7">
        <v>1</v>
      </c>
      <c r="E7">
        <v>0</v>
      </c>
      <c r="F7">
        <v>0</v>
      </c>
      <c r="G7">
        <v>1</v>
      </c>
      <c r="H7">
        <v>4</v>
      </c>
      <c r="I7">
        <v>6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-3</v>
      </c>
      <c r="Q7" s="2">
        <f t="shared" si="0"/>
        <v>0.66666666666666663</v>
      </c>
      <c r="R7" s="2">
        <f t="shared" si="1"/>
        <v>0</v>
      </c>
      <c r="S7" s="6" t="s">
        <v>45</v>
      </c>
      <c r="T7">
        <v>13</v>
      </c>
      <c r="U7">
        <v>10</v>
      </c>
      <c r="V7">
        <v>0</v>
      </c>
      <c r="W7" s="3">
        <f t="shared" si="2"/>
        <v>21.188769230769232</v>
      </c>
      <c r="X7" s="4">
        <f t="shared" si="3"/>
        <v>10.9</v>
      </c>
      <c r="Y7" s="4">
        <f t="shared" si="4"/>
        <v>5.7</v>
      </c>
      <c r="Z7">
        <v>0</v>
      </c>
    </row>
    <row r="8" spans="1:26" x14ac:dyDescent="0.3">
      <c r="A8" s="1" t="str">
        <f>'Jrue Holiday'!A8</f>
        <v>vs USA</v>
      </c>
      <c r="B8">
        <v>3</v>
      </c>
      <c r="C8">
        <v>2</v>
      </c>
      <c r="D8">
        <v>0</v>
      </c>
      <c r="E8">
        <v>0</v>
      </c>
      <c r="F8">
        <v>0</v>
      </c>
      <c r="G8">
        <v>0</v>
      </c>
      <c r="H8">
        <v>1</v>
      </c>
      <c r="I8">
        <v>5</v>
      </c>
      <c r="J8">
        <v>0</v>
      </c>
      <c r="K8">
        <v>1</v>
      </c>
      <c r="L8">
        <v>1</v>
      </c>
      <c r="M8">
        <v>2</v>
      </c>
      <c r="N8">
        <v>0</v>
      </c>
      <c r="O8">
        <v>1</v>
      </c>
      <c r="P8">
        <v>2</v>
      </c>
      <c r="Q8" s="2">
        <f t="shared" si="0"/>
        <v>0.2</v>
      </c>
      <c r="R8" s="2">
        <f t="shared" si="1"/>
        <v>0</v>
      </c>
      <c r="S8" s="2">
        <f t="shared" si="5"/>
        <v>0.5</v>
      </c>
      <c r="T8">
        <v>14</v>
      </c>
      <c r="U8">
        <v>3</v>
      </c>
      <c r="V8">
        <v>0</v>
      </c>
      <c r="W8" s="3">
        <f t="shared" si="2"/>
        <v>-2.2754285714285731</v>
      </c>
      <c r="X8" s="4">
        <f t="shared" si="3"/>
        <v>5.4</v>
      </c>
      <c r="Y8" s="4">
        <f t="shared" si="4"/>
        <v>-0.30000000000000016</v>
      </c>
      <c r="Z8">
        <v>0</v>
      </c>
    </row>
    <row r="9" spans="1:26" x14ac:dyDescent="0.3">
      <c r="A9" s="1" t="str">
        <f>'Jrue Holiday'!A9</f>
        <v>@ SPA</v>
      </c>
      <c r="B9">
        <v>10</v>
      </c>
      <c r="C9">
        <v>1</v>
      </c>
      <c r="D9">
        <v>0</v>
      </c>
      <c r="E9">
        <v>0</v>
      </c>
      <c r="F9">
        <v>0</v>
      </c>
      <c r="G9">
        <v>1</v>
      </c>
      <c r="H9">
        <v>4</v>
      </c>
      <c r="I9">
        <v>8</v>
      </c>
      <c r="J9">
        <v>2</v>
      </c>
      <c r="K9">
        <v>3</v>
      </c>
      <c r="L9">
        <v>0</v>
      </c>
      <c r="M9">
        <v>0</v>
      </c>
      <c r="N9">
        <v>0</v>
      </c>
      <c r="O9">
        <v>1</v>
      </c>
      <c r="P9">
        <v>-6</v>
      </c>
      <c r="Q9" s="2">
        <f t="shared" si="0"/>
        <v>0.5</v>
      </c>
      <c r="R9" s="2">
        <f t="shared" si="1"/>
        <v>0.66666666666666663</v>
      </c>
      <c r="S9" s="6" t="s">
        <v>45</v>
      </c>
      <c r="T9">
        <v>12</v>
      </c>
      <c r="U9">
        <v>10</v>
      </c>
      <c r="V9">
        <v>0</v>
      </c>
      <c r="W9" s="3">
        <f t="shared" si="2"/>
        <v>19.502500000000001</v>
      </c>
      <c r="X9" s="4">
        <f t="shared" si="3"/>
        <v>10.199999999999999</v>
      </c>
      <c r="Y9" s="4">
        <f t="shared" si="4"/>
        <v>4.8999999999999995</v>
      </c>
      <c r="Z9">
        <v>0</v>
      </c>
    </row>
    <row r="10" spans="1:26" x14ac:dyDescent="0.3">
      <c r="A10" s="1" t="str">
        <f>'Jrue Holiday'!A10</f>
        <v>vs 6TH</v>
      </c>
      <c r="B10">
        <v>9</v>
      </c>
      <c r="C10">
        <v>4</v>
      </c>
      <c r="D10">
        <v>1</v>
      </c>
      <c r="E10">
        <v>0</v>
      </c>
      <c r="F10">
        <v>0</v>
      </c>
      <c r="G10">
        <v>0</v>
      </c>
      <c r="H10">
        <v>3</v>
      </c>
      <c r="I10">
        <v>3</v>
      </c>
      <c r="J10">
        <v>0</v>
      </c>
      <c r="K10">
        <v>0</v>
      </c>
      <c r="L10">
        <v>3</v>
      </c>
      <c r="M10">
        <v>4</v>
      </c>
      <c r="N10">
        <v>0</v>
      </c>
      <c r="O10">
        <v>1</v>
      </c>
      <c r="P10">
        <v>9</v>
      </c>
      <c r="Q10" s="2">
        <f t="shared" si="0"/>
        <v>1</v>
      </c>
      <c r="R10" s="6" t="s">
        <v>45</v>
      </c>
      <c r="S10" s="2">
        <f t="shared" si="5"/>
        <v>0.75</v>
      </c>
      <c r="T10">
        <v>22</v>
      </c>
      <c r="U10">
        <v>12</v>
      </c>
      <c r="V10">
        <v>0</v>
      </c>
      <c r="W10" s="3">
        <f t="shared" si="2"/>
        <v>20.659318181818183</v>
      </c>
      <c r="X10" s="4">
        <f t="shared" si="3"/>
        <v>15.3</v>
      </c>
      <c r="Y10" s="4">
        <f t="shared" si="4"/>
        <v>9.1999999999999975</v>
      </c>
      <c r="Z10">
        <v>0</v>
      </c>
    </row>
    <row r="11" spans="1:26" x14ac:dyDescent="0.3">
      <c r="A11" s="1" t="str">
        <f>'Jrue Holiday'!A11</f>
        <v>@ CAN</v>
      </c>
      <c r="B11">
        <v>8</v>
      </c>
      <c r="C11">
        <v>0</v>
      </c>
      <c r="D11">
        <v>2</v>
      </c>
      <c r="E11">
        <v>0</v>
      </c>
      <c r="F11">
        <v>0</v>
      </c>
      <c r="G11">
        <v>0</v>
      </c>
      <c r="H11">
        <v>3</v>
      </c>
      <c r="I11">
        <v>5</v>
      </c>
      <c r="J11">
        <v>2</v>
      </c>
      <c r="K11">
        <v>3</v>
      </c>
      <c r="L11">
        <v>0</v>
      </c>
      <c r="M11">
        <v>0</v>
      </c>
      <c r="N11">
        <v>0</v>
      </c>
      <c r="O11">
        <v>0</v>
      </c>
      <c r="P11">
        <v>10</v>
      </c>
      <c r="Q11" s="2">
        <f t="shared" si="0"/>
        <v>0.6</v>
      </c>
      <c r="R11" s="2">
        <f t="shared" si="1"/>
        <v>0.66666666666666663</v>
      </c>
      <c r="S11" s="6" t="s">
        <v>45</v>
      </c>
      <c r="T11">
        <v>12</v>
      </c>
      <c r="U11">
        <v>14</v>
      </c>
      <c r="V11">
        <v>0</v>
      </c>
      <c r="W11" s="3">
        <f t="shared" si="2"/>
        <v>29.351500000000001</v>
      </c>
      <c r="X11" s="4">
        <f t="shared" si="3"/>
        <v>11</v>
      </c>
      <c r="Y11" s="4">
        <f t="shared" si="4"/>
        <v>7.1</v>
      </c>
      <c r="Z11">
        <v>0</v>
      </c>
    </row>
    <row r="12" spans="1:26" x14ac:dyDescent="0.3">
      <c r="A12" s="1" t="str">
        <f>'Jrue Holiday'!A12</f>
        <v>vs DNK</v>
      </c>
      <c r="B12">
        <v>2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-12</v>
      </c>
      <c r="Q12" s="2">
        <f t="shared" si="0"/>
        <v>0.33333333333333331</v>
      </c>
      <c r="R12" s="2">
        <f t="shared" si="1"/>
        <v>0</v>
      </c>
      <c r="S12" s="6" t="s">
        <v>45</v>
      </c>
      <c r="T12">
        <v>11</v>
      </c>
      <c r="U12">
        <v>2</v>
      </c>
      <c r="V12">
        <v>0</v>
      </c>
      <c r="W12" s="3">
        <f t="shared" si="2"/>
        <v>-2.8781818181818184</v>
      </c>
      <c r="X12" s="4">
        <f t="shared" si="3"/>
        <v>2.2000000000000002</v>
      </c>
      <c r="Y12" s="4">
        <f t="shared" si="4"/>
        <v>-0.39999999999999969</v>
      </c>
      <c r="Z12">
        <v>0</v>
      </c>
    </row>
    <row r="13" spans="1:26" x14ac:dyDescent="0.3">
      <c r="A13" s="1" t="str">
        <f>'Jrue Holiday'!A13</f>
        <v>@ IMP</v>
      </c>
      <c r="B13">
        <v>14</v>
      </c>
      <c r="C13">
        <v>2</v>
      </c>
      <c r="D13">
        <v>1</v>
      </c>
      <c r="E13">
        <v>0</v>
      </c>
      <c r="F13">
        <v>0</v>
      </c>
      <c r="G13">
        <v>2</v>
      </c>
      <c r="H13">
        <v>6</v>
      </c>
      <c r="I13">
        <v>8</v>
      </c>
      <c r="J13">
        <v>2</v>
      </c>
      <c r="K13">
        <v>2</v>
      </c>
      <c r="L13">
        <v>0</v>
      </c>
      <c r="M13">
        <v>0</v>
      </c>
      <c r="N13">
        <v>0</v>
      </c>
      <c r="O13">
        <v>1</v>
      </c>
      <c r="P13">
        <v>3</v>
      </c>
      <c r="Q13" s="2">
        <f t="shared" si="0"/>
        <v>0.75</v>
      </c>
      <c r="R13" s="2">
        <f t="shared" si="1"/>
        <v>1</v>
      </c>
      <c r="S13" s="6" t="s">
        <v>45</v>
      </c>
      <c r="T13">
        <v>14</v>
      </c>
      <c r="U13">
        <v>16</v>
      </c>
      <c r="V13">
        <v>0</v>
      </c>
      <c r="W13" s="3">
        <f t="shared" si="2"/>
        <v>34.26550000000001</v>
      </c>
      <c r="X13" s="4">
        <f t="shared" si="3"/>
        <v>15.899999999999999</v>
      </c>
      <c r="Y13" s="4">
        <f t="shared" si="4"/>
        <v>9.6999999999999975</v>
      </c>
      <c r="Z13">
        <v>0</v>
      </c>
    </row>
    <row r="14" spans="1:26" x14ac:dyDescent="0.3">
      <c r="A14" s="1" t="str">
        <f>'Jrue Holiday'!A14</f>
        <v>vs 3PT</v>
      </c>
      <c r="B14">
        <v>4</v>
      </c>
      <c r="C14">
        <v>3</v>
      </c>
      <c r="D14">
        <v>2</v>
      </c>
      <c r="E14">
        <v>0</v>
      </c>
      <c r="F14">
        <v>0</v>
      </c>
      <c r="G14">
        <v>0</v>
      </c>
      <c r="H14">
        <v>2</v>
      </c>
      <c r="I14">
        <v>5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13</v>
      </c>
      <c r="Q14" s="2">
        <f t="shared" si="0"/>
        <v>0.4</v>
      </c>
      <c r="R14" s="2">
        <f t="shared" si="1"/>
        <v>0</v>
      </c>
      <c r="S14" s="6" t="s">
        <v>45</v>
      </c>
      <c r="T14">
        <v>14</v>
      </c>
      <c r="U14">
        <v>9</v>
      </c>
      <c r="V14">
        <v>1</v>
      </c>
      <c r="W14" s="3">
        <f t="shared" si="2"/>
        <v>13.729142857142856</v>
      </c>
      <c r="X14" s="4">
        <f t="shared" si="3"/>
        <v>10.6</v>
      </c>
      <c r="Y14" s="4">
        <f t="shared" si="4"/>
        <v>3.9999999999999996</v>
      </c>
      <c r="Z14">
        <v>0</v>
      </c>
    </row>
    <row r="15" spans="1:26" x14ac:dyDescent="0.3">
      <c r="A15" s="1" t="str">
        <f>'Jrue Holiday'!A15</f>
        <v>vs CHI</v>
      </c>
      <c r="B15">
        <v>10</v>
      </c>
      <c r="C15">
        <v>0</v>
      </c>
      <c r="D15">
        <v>2</v>
      </c>
      <c r="E15">
        <v>1</v>
      </c>
      <c r="F15">
        <v>0</v>
      </c>
      <c r="G15">
        <v>0</v>
      </c>
      <c r="H15">
        <v>4</v>
      </c>
      <c r="I15">
        <v>7</v>
      </c>
      <c r="J15">
        <v>2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 s="2">
        <f t="shared" si="0"/>
        <v>0.5714285714285714</v>
      </c>
      <c r="R15" s="2">
        <f t="shared" si="1"/>
        <v>1</v>
      </c>
      <c r="S15" s="6" t="s">
        <v>45</v>
      </c>
      <c r="T15">
        <v>11</v>
      </c>
      <c r="U15">
        <v>16</v>
      </c>
      <c r="V15">
        <v>1</v>
      </c>
      <c r="W15" s="3">
        <f t="shared" si="2"/>
        <v>39.829818181818183</v>
      </c>
      <c r="X15" s="4">
        <f t="shared" si="3"/>
        <v>16</v>
      </c>
      <c r="Y15" s="4">
        <f t="shared" si="4"/>
        <v>8.7999999999999989</v>
      </c>
      <c r="Z15">
        <v>0</v>
      </c>
    </row>
    <row r="16" spans="1:26" x14ac:dyDescent="0.3">
      <c r="A16" s="1" t="str">
        <f>'Jrue Holiday'!A16</f>
        <v>@ OCE</v>
      </c>
      <c r="B16">
        <v>6</v>
      </c>
      <c r="C16">
        <v>3</v>
      </c>
      <c r="D16">
        <v>1</v>
      </c>
      <c r="E16">
        <v>2</v>
      </c>
      <c r="F16">
        <v>0</v>
      </c>
      <c r="G16">
        <v>0</v>
      </c>
      <c r="H16">
        <v>1</v>
      </c>
      <c r="I16">
        <v>3</v>
      </c>
      <c r="J16">
        <v>0</v>
      </c>
      <c r="K16">
        <v>1</v>
      </c>
      <c r="L16">
        <v>4</v>
      </c>
      <c r="M16">
        <v>6</v>
      </c>
      <c r="N16">
        <v>0</v>
      </c>
      <c r="O16">
        <v>0</v>
      </c>
      <c r="P16">
        <v>6</v>
      </c>
      <c r="Q16" s="2">
        <f t="shared" si="0"/>
        <v>0.33333333333333331</v>
      </c>
      <c r="R16" s="2">
        <f t="shared" si="1"/>
        <v>0</v>
      </c>
      <c r="S16" s="2">
        <f t="shared" si="5"/>
        <v>0.66666666666666663</v>
      </c>
      <c r="T16">
        <v>11</v>
      </c>
      <c r="U16">
        <v>9</v>
      </c>
      <c r="V16">
        <v>0</v>
      </c>
      <c r="W16" s="3">
        <f t="shared" si="2"/>
        <v>28.355090909090904</v>
      </c>
      <c r="X16" s="4">
        <f t="shared" si="3"/>
        <v>17.100000000000001</v>
      </c>
      <c r="Y16" s="4">
        <f t="shared" si="4"/>
        <v>6.5</v>
      </c>
      <c r="Z16">
        <v>0</v>
      </c>
    </row>
    <row r="17" spans="1:26" x14ac:dyDescent="0.3">
      <c r="A17" s="1" t="str">
        <f>'Jrue Holiday'!A17</f>
        <v>vs FRA</v>
      </c>
      <c r="B17">
        <v>11</v>
      </c>
      <c r="C17">
        <v>2</v>
      </c>
      <c r="D17">
        <v>1</v>
      </c>
      <c r="E17">
        <v>0</v>
      </c>
      <c r="F17">
        <v>0</v>
      </c>
      <c r="G17">
        <v>1</v>
      </c>
      <c r="H17">
        <v>4</v>
      </c>
      <c r="I17">
        <v>6</v>
      </c>
      <c r="J17">
        <v>3</v>
      </c>
      <c r="K17">
        <v>3</v>
      </c>
      <c r="L17">
        <v>0</v>
      </c>
      <c r="M17">
        <v>0</v>
      </c>
      <c r="N17">
        <v>0</v>
      </c>
      <c r="O17">
        <v>1</v>
      </c>
      <c r="P17">
        <v>8</v>
      </c>
      <c r="Q17" s="2">
        <f t="shared" si="0"/>
        <v>0.66666666666666663</v>
      </c>
      <c r="R17" s="2">
        <f t="shared" si="1"/>
        <v>1</v>
      </c>
      <c r="S17" s="6" t="s">
        <v>45</v>
      </c>
      <c r="T17">
        <v>15</v>
      </c>
      <c r="U17">
        <v>13</v>
      </c>
      <c r="V17">
        <v>0</v>
      </c>
      <c r="W17" s="3">
        <f t="shared" si="2"/>
        <v>27.570066666666666</v>
      </c>
      <c r="X17" s="4">
        <f t="shared" si="3"/>
        <v>13.9</v>
      </c>
      <c r="Y17" s="4">
        <f t="shared" si="4"/>
        <v>8.2999999999999989</v>
      </c>
      <c r="Z17">
        <v>0</v>
      </c>
    </row>
    <row r="18" spans="1:26" x14ac:dyDescent="0.3">
      <c r="A18" s="1" t="str">
        <f>'Jrue Holiday'!A18</f>
        <v>@ INJ</v>
      </c>
      <c r="B18">
        <v>3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3</v>
      </c>
      <c r="J18">
        <v>0</v>
      </c>
      <c r="K18">
        <v>2</v>
      </c>
      <c r="L18">
        <v>1</v>
      </c>
      <c r="M18">
        <v>2</v>
      </c>
      <c r="N18">
        <v>0</v>
      </c>
      <c r="O18">
        <v>0</v>
      </c>
      <c r="P18">
        <v>-2</v>
      </c>
      <c r="Q18" s="2">
        <f t="shared" si="0"/>
        <v>0.33333333333333331</v>
      </c>
      <c r="R18" s="2">
        <f t="shared" si="1"/>
        <v>0</v>
      </c>
      <c r="S18" s="2">
        <f t="shared" si="5"/>
        <v>0.5</v>
      </c>
      <c r="T18">
        <v>12</v>
      </c>
      <c r="U18">
        <v>5</v>
      </c>
      <c r="V18">
        <v>0</v>
      </c>
      <c r="W18" s="3">
        <f t="shared" si="2"/>
        <v>6.9723333333333315</v>
      </c>
      <c r="X18" s="4">
        <f t="shared" si="3"/>
        <v>5.7</v>
      </c>
      <c r="Y18" s="4">
        <f t="shared" si="4"/>
        <v>1.9000000000000001</v>
      </c>
      <c r="Z18">
        <v>0</v>
      </c>
    </row>
    <row r="19" spans="1:26" x14ac:dyDescent="0.3">
      <c r="A19" s="1" t="str">
        <f>'Jrue Holiday'!A19</f>
        <v>vs EUR</v>
      </c>
      <c r="B19">
        <v>2</v>
      </c>
      <c r="C19">
        <v>1</v>
      </c>
      <c r="D19">
        <v>1</v>
      </c>
      <c r="E19">
        <v>0</v>
      </c>
      <c r="F19">
        <v>2</v>
      </c>
      <c r="G19">
        <v>0</v>
      </c>
      <c r="H19">
        <v>1</v>
      </c>
      <c r="I19">
        <v>4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P19">
        <v>10</v>
      </c>
      <c r="Q19" s="2">
        <f t="shared" si="0"/>
        <v>0.25</v>
      </c>
      <c r="R19" s="2">
        <f t="shared" si="1"/>
        <v>0</v>
      </c>
      <c r="S19" s="6" t="s">
        <v>45</v>
      </c>
      <c r="T19">
        <v>11</v>
      </c>
      <c r="U19">
        <v>5</v>
      </c>
      <c r="V19">
        <v>0</v>
      </c>
      <c r="W19" s="3">
        <f t="shared" si="2"/>
        <v>13.636454545454548</v>
      </c>
      <c r="X19" s="4">
        <f t="shared" si="3"/>
        <v>10.7</v>
      </c>
      <c r="Y19" s="4">
        <f t="shared" si="4"/>
        <v>3</v>
      </c>
      <c r="Z19">
        <v>0</v>
      </c>
    </row>
    <row r="20" spans="1:26" x14ac:dyDescent="0.3">
      <c r="A20" s="1">
        <f>'Jrue Holiday'!A20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'Jrue Holiday'!A21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'Jrue Holiday'!A22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'Jrue Holiday'!A23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'Jrue Holiday'!A24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'Jrue Holiday'!A25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'Jrue Holiday'!A26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'Jrue Holiday'!A27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'Jrue Holiday'!A28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'Jrue Holiday'!A29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'Jrue Holiday'!A30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'Jrue Holiday'!A31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'Jrue Holiday'!A32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'Jrue Holiday'!A33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'Jrue Holiday'!A34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'Jrue Holiday'!A35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'Jrue Holiday'!A36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'Jrue Holiday'!A37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'Jrue Holiday'!A38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'Jrue Holiday'!A39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'Jrue Holiday'!A40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'Jrue Holiday'!A41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'Jrue Holiday'!A42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'Jrue Holiday'!A43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'Jrue Holiday'!A44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'Jrue Holiday'!A45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'Jrue Holiday'!A46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6.5</v>
      </c>
      <c r="C47" s="4">
        <f t="shared" ref="C47:P47" si="6">AVERAGE(C2:C46)</f>
        <v>1.6111111111111112</v>
      </c>
      <c r="D47" s="4">
        <f t="shared" si="6"/>
        <v>1</v>
      </c>
      <c r="E47" s="4">
        <f t="shared" si="6"/>
        <v>0.16666666666666666</v>
      </c>
      <c r="F47" s="4">
        <f t="shared" si="6"/>
        <v>0.16666666666666666</v>
      </c>
      <c r="G47" s="4">
        <f t="shared" si="6"/>
        <v>0.5</v>
      </c>
      <c r="H47" s="4">
        <f t="shared" si="6"/>
        <v>2.5555555555555554</v>
      </c>
      <c r="I47" s="4">
        <f t="shared" si="6"/>
        <v>5.1111111111111107</v>
      </c>
      <c r="J47" s="4">
        <f t="shared" si="6"/>
        <v>0.72222222222222221</v>
      </c>
      <c r="K47" s="4">
        <f t="shared" si="6"/>
        <v>1.5</v>
      </c>
      <c r="L47" s="4">
        <f t="shared" si="6"/>
        <v>0.66666666666666663</v>
      </c>
      <c r="M47" s="4">
        <f t="shared" si="6"/>
        <v>1.1666666666666667</v>
      </c>
      <c r="N47" s="4">
        <f t="shared" si="6"/>
        <v>0.16666666666666666</v>
      </c>
      <c r="O47" s="4">
        <f t="shared" si="6"/>
        <v>0.61111111111111116</v>
      </c>
      <c r="P47" s="4">
        <f t="shared" si="6"/>
        <v>1.7222222222222223</v>
      </c>
      <c r="Q47" s="2">
        <f>SUM(H2:H46)/SUM(I2:I46)</f>
        <v>0.5</v>
      </c>
      <c r="R47" s="2">
        <f>SUM(J2:J46)/SUM(K2:K46)</f>
        <v>0.48148148148148145</v>
      </c>
      <c r="S47" s="2">
        <f>SUM(L2:L46)/SUM(M2:M46)</f>
        <v>0.5714285714285714</v>
      </c>
      <c r="T47" s="4">
        <f t="shared" ref="T47:V47" si="7">AVERAGE(T2:T46)</f>
        <v>13.222222222222221</v>
      </c>
      <c r="U47" s="4">
        <f t="shared" si="7"/>
        <v>9</v>
      </c>
      <c r="V47" s="4">
        <f t="shared" si="7"/>
        <v>0.22222222222222221</v>
      </c>
      <c r="W47" s="3">
        <f>((H49*85.91) +(F49*53.897)+(J49*51.757)+(L49*46.845)+(E49*39.19)+(N49*39.19)+(D49*34.677)+((C49-N49)*14.707)-(O49*17.174)-((M49-L49)*20.091)-((I49-H49)*39.19)-(G49*53.897))/T49</f>
        <v>16.523924369747895</v>
      </c>
      <c r="X47" s="4">
        <f t="shared" ref="X47" si="8">B47+(C47*1.2)+(D47*1.5)+(E47*3)+(F47*3)-G47</f>
        <v>10.433333333333334</v>
      </c>
      <c r="Y47" s="4">
        <f t="shared" ref="Y47" si="9">B47+0.4*H47-0.7*I47-0.4*(M47-L47)+0.7*N47+0.3*(C47-N47)+F47+D47*0.7+0.7*E47-0.4*O47-G47</f>
        <v>4.5333333333333341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117</v>
      </c>
      <c r="C49">
        <f t="shared" ref="C49:P49" si="10">SUM(C2:C46)</f>
        <v>29</v>
      </c>
      <c r="D49">
        <f t="shared" si="10"/>
        <v>18</v>
      </c>
      <c r="E49">
        <f t="shared" si="10"/>
        <v>3</v>
      </c>
      <c r="F49">
        <f t="shared" si="10"/>
        <v>3</v>
      </c>
      <c r="G49">
        <f t="shared" si="10"/>
        <v>9</v>
      </c>
      <c r="H49">
        <f t="shared" si="10"/>
        <v>46</v>
      </c>
      <c r="I49">
        <f t="shared" si="10"/>
        <v>92</v>
      </c>
      <c r="J49">
        <f t="shared" si="10"/>
        <v>13</v>
      </c>
      <c r="K49">
        <f t="shared" si="10"/>
        <v>27</v>
      </c>
      <c r="L49">
        <f t="shared" si="10"/>
        <v>12</v>
      </c>
      <c r="M49">
        <f t="shared" si="10"/>
        <v>21</v>
      </c>
      <c r="N49">
        <f t="shared" si="10"/>
        <v>3</v>
      </c>
      <c r="O49">
        <f t="shared" si="10"/>
        <v>11</v>
      </c>
      <c r="P49">
        <f t="shared" si="10"/>
        <v>31</v>
      </c>
      <c r="T49">
        <f>SUM(T2:T46)</f>
        <v>238</v>
      </c>
      <c r="U49">
        <f>SUM(U2:U46)</f>
        <v>162</v>
      </c>
      <c r="V49">
        <f>SUM(V2:V46)</f>
        <v>4</v>
      </c>
      <c r="X49" s="4">
        <f>SUM(X2:X46)</f>
        <v>187.79999999999995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topLeftCell="A25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'Jrue Holiday'!A2</f>
        <v>@ FRA</v>
      </c>
      <c r="B2">
        <v>3</v>
      </c>
      <c r="C2">
        <v>1</v>
      </c>
      <c r="D2">
        <v>1</v>
      </c>
      <c r="E2">
        <v>0</v>
      </c>
      <c r="F2">
        <v>0</v>
      </c>
      <c r="G2">
        <v>1</v>
      </c>
      <c r="H2">
        <v>1</v>
      </c>
      <c r="I2">
        <v>2</v>
      </c>
      <c r="J2">
        <v>1</v>
      </c>
      <c r="K2">
        <v>2</v>
      </c>
      <c r="L2">
        <v>0</v>
      </c>
      <c r="M2">
        <v>0</v>
      </c>
      <c r="N2">
        <v>0</v>
      </c>
      <c r="O2">
        <v>1</v>
      </c>
      <c r="P2">
        <v>-6</v>
      </c>
      <c r="Q2" s="2">
        <f t="shared" ref="Q2:Q46" si="0">H2/I2</f>
        <v>0.5</v>
      </c>
      <c r="R2" s="2">
        <f t="shared" ref="R2:R46" si="1">J2/K2</f>
        <v>0.5</v>
      </c>
      <c r="S2" s="6" t="s">
        <v>45</v>
      </c>
      <c r="T2">
        <v>11</v>
      </c>
      <c r="U2">
        <v>5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6.9809090909090905</v>
      </c>
      <c r="X2" s="4">
        <f t="shared" ref="X2:X46" si="3">B2+(C2*1.2)+(D2*1.5)+(E2*3)+(F2*3)-G2</f>
        <v>4.7</v>
      </c>
      <c r="Y2" s="4">
        <f t="shared" ref="Y2:Y46" si="4">B2+0.4*H2-0.7*I2-0.4*(M2-L2)+0.7*N2+0.3*(C2-N2)+F2+D2*0.7+0.7*E2-0.4*O2-G2</f>
        <v>1.6</v>
      </c>
      <c r="Z2">
        <v>0</v>
      </c>
    </row>
    <row r="3" spans="1:26" x14ac:dyDescent="0.3">
      <c r="A3" s="1" t="str">
        <f>'Jrue Holiday'!A3</f>
        <v>vs INJ</v>
      </c>
      <c r="B3">
        <v>0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5</v>
      </c>
      <c r="Q3" s="6" t="s">
        <v>45</v>
      </c>
      <c r="R3" s="6" t="s">
        <v>45</v>
      </c>
      <c r="S3" s="6" t="s">
        <v>45</v>
      </c>
      <c r="T3">
        <v>5</v>
      </c>
      <c r="U3">
        <v>2</v>
      </c>
      <c r="V3">
        <v>0</v>
      </c>
      <c r="W3" s="3">
        <f t="shared" si="2"/>
        <v>20.656200000000002</v>
      </c>
      <c r="X3" s="4">
        <f t="shared" si="3"/>
        <v>5.7</v>
      </c>
      <c r="Y3" s="4">
        <f t="shared" si="4"/>
        <v>2</v>
      </c>
      <c r="Z3">
        <v>0</v>
      </c>
    </row>
    <row r="4" spans="1:26" x14ac:dyDescent="0.3">
      <c r="A4" s="1" t="str">
        <f>'Jrue Holiday'!A4</f>
        <v>@ EUR</v>
      </c>
      <c r="B4">
        <v>8</v>
      </c>
      <c r="C4">
        <v>3</v>
      </c>
      <c r="D4">
        <v>3</v>
      </c>
      <c r="E4">
        <v>0</v>
      </c>
      <c r="F4">
        <v>1</v>
      </c>
      <c r="G4">
        <v>0</v>
      </c>
      <c r="H4">
        <v>3</v>
      </c>
      <c r="I4">
        <v>3</v>
      </c>
      <c r="J4">
        <v>2</v>
      </c>
      <c r="K4">
        <v>2</v>
      </c>
      <c r="L4">
        <v>0</v>
      </c>
      <c r="M4">
        <v>0</v>
      </c>
      <c r="N4">
        <v>0</v>
      </c>
      <c r="O4">
        <v>0</v>
      </c>
      <c r="P4">
        <v>-1</v>
      </c>
      <c r="Q4" s="2">
        <f t="shared" si="0"/>
        <v>1</v>
      </c>
      <c r="R4" s="2">
        <f t="shared" si="1"/>
        <v>1</v>
      </c>
      <c r="S4" s="6" t="s">
        <v>45</v>
      </c>
      <c r="T4">
        <v>12</v>
      </c>
      <c r="U4">
        <v>15</v>
      </c>
      <c r="V4">
        <v>0</v>
      </c>
      <c r="W4" s="3">
        <f t="shared" si="2"/>
        <v>46.941083333333331</v>
      </c>
      <c r="X4" s="4">
        <f t="shared" si="3"/>
        <v>19.100000000000001</v>
      </c>
      <c r="Y4" s="4">
        <f t="shared" si="4"/>
        <v>11.1</v>
      </c>
      <c r="Z4">
        <v>0</v>
      </c>
    </row>
    <row r="5" spans="1:26" x14ac:dyDescent="0.3">
      <c r="A5" s="1" t="str">
        <f>'Jrue Holiday'!A5</f>
        <v>@ RKS</v>
      </c>
      <c r="B5">
        <v>3</v>
      </c>
      <c r="C5">
        <v>0</v>
      </c>
      <c r="D5">
        <v>0</v>
      </c>
      <c r="E5">
        <v>1</v>
      </c>
      <c r="F5">
        <v>1</v>
      </c>
      <c r="G5">
        <v>0</v>
      </c>
      <c r="H5">
        <v>1</v>
      </c>
      <c r="I5">
        <v>2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2</v>
      </c>
      <c r="Q5" s="2">
        <f t="shared" si="0"/>
        <v>0.5</v>
      </c>
      <c r="R5" s="2">
        <f t="shared" si="1"/>
        <v>1</v>
      </c>
      <c r="S5" s="6" t="s">
        <v>45</v>
      </c>
      <c r="T5">
        <v>9</v>
      </c>
      <c r="U5">
        <v>3</v>
      </c>
      <c r="V5">
        <v>0</v>
      </c>
      <c r="W5" s="3">
        <f t="shared" si="2"/>
        <v>21.284888888888887</v>
      </c>
      <c r="X5" s="4">
        <f t="shared" si="3"/>
        <v>9</v>
      </c>
      <c r="Y5" s="4">
        <f t="shared" si="4"/>
        <v>3.7</v>
      </c>
      <c r="Z5">
        <v>0</v>
      </c>
    </row>
    <row r="6" spans="1:26" x14ac:dyDescent="0.3">
      <c r="A6" s="1" t="str">
        <f>'Jrue Holiday'!A6</f>
        <v>vs AFR</v>
      </c>
      <c r="B6">
        <v>0</v>
      </c>
      <c r="C6">
        <v>1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</v>
      </c>
      <c r="Q6" s="6" t="s">
        <v>45</v>
      </c>
      <c r="R6" s="6" t="s">
        <v>45</v>
      </c>
      <c r="S6" s="6" t="s">
        <v>45</v>
      </c>
      <c r="T6">
        <v>11</v>
      </c>
      <c r="U6">
        <v>5</v>
      </c>
      <c r="V6">
        <v>0</v>
      </c>
      <c r="W6" s="3">
        <f t="shared" si="2"/>
        <v>7.6419090909090919</v>
      </c>
      <c r="X6" s="4">
        <f t="shared" si="3"/>
        <v>4.2</v>
      </c>
      <c r="Y6" s="4">
        <f t="shared" si="4"/>
        <v>1.7</v>
      </c>
      <c r="Z6">
        <v>0</v>
      </c>
    </row>
    <row r="7" spans="1:26" x14ac:dyDescent="0.3">
      <c r="A7" s="1" t="str">
        <f>'Jrue Holiday'!A7</f>
        <v>@ OLD</v>
      </c>
      <c r="B7">
        <v>4</v>
      </c>
      <c r="C7">
        <v>3</v>
      </c>
      <c r="D7">
        <v>1</v>
      </c>
      <c r="E7">
        <v>0</v>
      </c>
      <c r="F7">
        <v>0</v>
      </c>
      <c r="G7">
        <v>0</v>
      </c>
      <c r="H7">
        <v>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18</v>
      </c>
      <c r="Q7" s="2">
        <f t="shared" si="0"/>
        <v>1</v>
      </c>
      <c r="R7" s="6" t="s">
        <v>45</v>
      </c>
      <c r="S7" s="6" t="s">
        <v>45</v>
      </c>
      <c r="T7">
        <v>9</v>
      </c>
      <c r="U7">
        <v>7</v>
      </c>
      <c r="V7">
        <v>2</v>
      </c>
      <c r="W7" s="3">
        <f t="shared" si="2"/>
        <v>27.846444444444444</v>
      </c>
      <c r="X7" s="4">
        <f t="shared" si="3"/>
        <v>9.1</v>
      </c>
      <c r="Y7" s="4">
        <f t="shared" si="4"/>
        <v>5</v>
      </c>
      <c r="Z7">
        <v>0</v>
      </c>
    </row>
    <row r="8" spans="1:26" x14ac:dyDescent="0.3">
      <c r="A8" s="1" t="str">
        <f>'Jrue Holiday'!A8</f>
        <v>vs USA</v>
      </c>
      <c r="B8">
        <v>5</v>
      </c>
      <c r="C8">
        <v>1</v>
      </c>
      <c r="D8">
        <v>3</v>
      </c>
      <c r="E8">
        <v>1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1</v>
      </c>
      <c r="M8">
        <v>1</v>
      </c>
      <c r="N8">
        <v>0</v>
      </c>
      <c r="O8">
        <v>1</v>
      </c>
      <c r="P8">
        <v>3</v>
      </c>
      <c r="Q8" s="2">
        <f t="shared" si="0"/>
        <v>1</v>
      </c>
      <c r="R8" s="6" t="s">
        <v>45</v>
      </c>
      <c r="S8" s="2">
        <f t="shared" ref="S8:S46" si="5">L8/M8</f>
        <v>1</v>
      </c>
      <c r="T8">
        <v>11</v>
      </c>
      <c r="U8">
        <v>12</v>
      </c>
      <c r="V8">
        <v>1</v>
      </c>
      <c r="W8" s="3">
        <f t="shared" si="2"/>
        <v>32.674454545454552</v>
      </c>
      <c r="X8" s="4">
        <f t="shared" si="3"/>
        <v>13.7</v>
      </c>
      <c r="Y8" s="4">
        <f t="shared" si="4"/>
        <v>7.1</v>
      </c>
      <c r="Z8">
        <v>0</v>
      </c>
    </row>
    <row r="9" spans="1:26" x14ac:dyDescent="0.3">
      <c r="A9" s="1" t="str">
        <f>'Jrue Holiday'!A9</f>
        <v>@ SPA</v>
      </c>
      <c r="B9">
        <v>0</v>
      </c>
      <c r="C9">
        <v>1</v>
      </c>
      <c r="D9">
        <v>3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4</v>
      </c>
      <c r="Q9" s="2">
        <f t="shared" si="0"/>
        <v>0</v>
      </c>
      <c r="R9" s="6" t="s">
        <v>45</v>
      </c>
      <c r="S9" s="6" t="s">
        <v>45</v>
      </c>
      <c r="T9">
        <v>11</v>
      </c>
      <c r="U9">
        <v>7</v>
      </c>
      <c r="V9">
        <v>0</v>
      </c>
      <c r="W9" s="3">
        <f t="shared" si="2"/>
        <v>4.3333636363636359</v>
      </c>
      <c r="X9" s="4">
        <f t="shared" si="3"/>
        <v>7.6999999999999993</v>
      </c>
      <c r="Y9" s="4">
        <f t="shared" si="4"/>
        <v>0.99999999999999956</v>
      </c>
      <c r="Z9">
        <v>0</v>
      </c>
    </row>
    <row r="10" spans="1:26" x14ac:dyDescent="0.3">
      <c r="A10" s="1" t="str">
        <f>'Jrue Holiday'!A10</f>
        <v>vs 6TH</v>
      </c>
      <c r="B10">
        <v>5</v>
      </c>
      <c r="C10">
        <v>2</v>
      </c>
      <c r="D10">
        <v>5</v>
      </c>
      <c r="E10">
        <v>0</v>
      </c>
      <c r="F10">
        <v>1</v>
      </c>
      <c r="G10">
        <v>3</v>
      </c>
      <c r="H10">
        <v>2</v>
      </c>
      <c r="I10">
        <v>3</v>
      </c>
      <c r="J10">
        <v>0</v>
      </c>
      <c r="K10">
        <v>0</v>
      </c>
      <c r="L10">
        <v>1</v>
      </c>
      <c r="M10">
        <v>1</v>
      </c>
      <c r="N10">
        <v>2</v>
      </c>
      <c r="O10">
        <v>2</v>
      </c>
      <c r="P10">
        <v>7</v>
      </c>
      <c r="Q10" s="2">
        <f t="shared" si="0"/>
        <v>0.66666666666666663</v>
      </c>
      <c r="R10" s="6" t="s">
        <v>45</v>
      </c>
      <c r="S10" s="2">
        <f t="shared" si="5"/>
        <v>1</v>
      </c>
      <c r="T10">
        <v>16</v>
      </c>
      <c r="U10">
        <v>16</v>
      </c>
      <c r="V10">
        <v>0</v>
      </c>
      <c r="W10" s="3">
        <f t="shared" si="2"/>
        <v>18.068624999999997</v>
      </c>
      <c r="X10" s="4">
        <f t="shared" si="3"/>
        <v>14.899999999999999</v>
      </c>
      <c r="Y10" s="4">
        <f t="shared" si="4"/>
        <v>5.7999999999999989</v>
      </c>
      <c r="Z10">
        <v>0</v>
      </c>
    </row>
    <row r="11" spans="1:26" x14ac:dyDescent="0.3">
      <c r="A11" s="1" t="str">
        <f>'Jrue Holiday'!A11</f>
        <v>@ CAN</v>
      </c>
      <c r="B11">
        <v>0</v>
      </c>
      <c r="C11">
        <v>2</v>
      </c>
      <c r="D11">
        <v>4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5</v>
      </c>
      <c r="Q11" s="2">
        <f t="shared" si="0"/>
        <v>0</v>
      </c>
      <c r="R11" s="6" t="s">
        <v>45</v>
      </c>
      <c r="S11" s="6" t="s">
        <v>45</v>
      </c>
      <c r="T11">
        <v>18</v>
      </c>
      <c r="U11">
        <v>9</v>
      </c>
      <c r="V11">
        <v>0</v>
      </c>
      <c r="W11" s="3">
        <f t="shared" si="2"/>
        <v>6.2087777777777786</v>
      </c>
      <c r="X11" s="4">
        <f t="shared" si="3"/>
        <v>10.4</v>
      </c>
      <c r="Y11" s="4">
        <f t="shared" si="4"/>
        <v>2.2999999999999998</v>
      </c>
      <c r="Z11">
        <v>0</v>
      </c>
    </row>
    <row r="12" spans="1:26" x14ac:dyDescent="0.3">
      <c r="A12" s="1" t="str">
        <f>'Jrue Holiday'!A12</f>
        <v>vs DNK</v>
      </c>
      <c r="B12">
        <v>0</v>
      </c>
      <c r="C12">
        <v>1</v>
      </c>
      <c r="D12">
        <v>3</v>
      </c>
      <c r="E12">
        <v>0</v>
      </c>
      <c r="F12">
        <v>0</v>
      </c>
      <c r="G12">
        <v>2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-13</v>
      </c>
      <c r="Q12" s="2">
        <f t="shared" si="0"/>
        <v>0</v>
      </c>
      <c r="R12" s="6" t="s">
        <v>45</v>
      </c>
      <c r="S12" s="6" t="s">
        <v>45</v>
      </c>
      <c r="T12">
        <v>18</v>
      </c>
      <c r="U12">
        <v>8</v>
      </c>
      <c r="V12">
        <v>0</v>
      </c>
      <c r="W12" s="3">
        <f t="shared" si="2"/>
        <v>-4.7005555555555558</v>
      </c>
      <c r="X12" s="4">
        <f t="shared" si="3"/>
        <v>3.7</v>
      </c>
      <c r="Y12" s="4">
        <f t="shared" si="4"/>
        <v>-1.4000000000000004</v>
      </c>
      <c r="Z12">
        <v>0</v>
      </c>
    </row>
    <row r="13" spans="1:26" x14ac:dyDescent="0.3">
      <c r="A13" s="1" t="str">
        <f>'Jrue Holiday'!A13</f>
        <v>@ IMP</v>
      </c>
      <c r="B13">
        <v>2</v>
      </c>
      <c r="C13">
        <v>3</v>
      </c>
      <c r="D13">
        <v>3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2</v>
      </c>
      <c r="P13">
        <v>-10</v>
      </c>
      <c r="Q13" s="2">
        <f t="shared" si="0"/>
        <v>1</v>
      </c>
      <c r="R13" s="6" t="s">
        <v>45</v>
      </c>
      <c r="S13" s="6" t="s">
        <v>45</v>
      </c>
      <c r="T13">
        <v>24</v>
      </c>
      <c r="U13">
        <v>9</v>
      </c>
      <c r="V13">
        <v>0</v>
      </c>
      <c r="W13" s="3">
        <f t="shared" si="2"/>
        <v>8.321416666666666</v>
      </c>
      <c r="X13" s="4">
        <f t="shared" si="3"/>
        <v>10.1</v>
      </c>
      <c r="Y13" s="4">
        <f t="shared" si="4"/>
        <v>3.8999999999999995</v>
      </c>
      <c r="Z13">
        <v>0</v>
      </c>
    </row>
    <row r="14" spans="1:26" x14ac:dyDescent="0.3">
      <c r="A14" s="1" t="str">
        <f>'Jrue Holiday'!A14</f>
        <v>vs 3PT</v>
      </c>
      <c r="B14">
        <v>5</v>
      </c>
      <c r="C14">
        <v>3</v>
      </c>
      <c r="D14">
        <v>5</v>
      </c>
      <c r="E14">
        <v>0</v>
      </c>
      <c r="F14">
        <v>3</v>
      </c>
      <c r="G14">
        <v>0</v>
      </c>
      <c r="H14">
        <v>2</v>
      </c>
      <c r="I14">
        <v>3</v>
      </c>
      <c r="J14">
        <v>0</v>
      </c>
      <c r="K14">
        <v>0</v>
      </c>
      <c r="L14">
        <v>1</v>
      </c>
      <c r="M14">
        <v>2</v>
      </c>
      <c r="N14">
        <v>1</v>
      </c>
      <c r="O14">
        <v>0</v>
      </c>
      <c r="P14">
        <v>19</v>
      </c>
      <c r="Q14" s="2">
        <f t="shared" si="0"/>
        <v>0.66666666666666663</v>
      </c>
      <c r="R14" s="6" t="s">
        <v>45</v>
      </c>
      <c r="S14" s="2">
        <f t="shared" si="5"/>
        <v>0.5</v>
      </c>
      <c r="T14">
        <v>17</v>
      </c>
      <c r="U14">
        <v>15</v>
      </c>
      <c r="V14">
        <v>1</v>
      </c>
      <c r="W14" s="3">
        <f t="shared" si="2"/>
        <v>33.12141176470589</v>
      </c>
      <c r="X14" s="4">
        <f t="shared" si="3"/>
        <v>25.1</v>
      </c>
      <c r="Y14" s="4">
        <f t="shared" si="4"/>
        <v>11.1</v>
      </c>
      <c r="Z14">
        <v>0</v>
      </c>
    </row>
    <row r="15" spans="1:26" x14ac:dyDescent="0.3">
      <c r="A15" s="1" t="str">
        <f>'Jrue Holiday'!A15</f>
        <v>vs CHI</v>
      </c>
      <c r="B15">
        <v>0</v>
      </c>
      <c r="C15">
        <v>2</v>
      </c>
      <c r="D15">
        <v>2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</v>
      </c>
      <c r="Q15" s="6" t="s">
        <v>45</v>
      </c>
      <c r="R15" s="6" t="s">
        <v>45</v>
      </c>
      <c r="S15" s="6" t="s">
        <v>45</v>
      </c>
      <c r="T15">
        <v>13</v>
      </c>
      <c r="U15">
        <v>5</v>
      </c>
      <c r="V15">
        <v>0</v>
      </c>
      <c r="W15" s="3">
        <f t="shared" si="2"/>
        <v>7.5975384615384636</v>
      </c>
      <c r="X15" s="4">
        <f t="shared" si="3"/>
        <v>7.4</v>
      </c>
      <c r="Y15" s="4">
        <f t="shared" si="4"/>
        <v>2</v>
      </c>
      <c r="Z15">
        <v>0</v>
      </c>
    </row>
    <row r="16" spans="1:26" x14ac:dyDescent="0.3">
      <c r="A16" s="1" t="str">
        <f>'Jrue Holiday'!A16</f>
        <v>@ OCE</v>
      </c>
      <c r="B16">
        <v>5</v>
      </c>
      <c r="C16">
        <v>3</v>
      </c>
      <c r="D16">
        <v>3</v>
      </c>
      <c r="E16">
        <v>0</v>
      </c>
      <c r="F16">
        <v>0</v>
      </c>
      <c r="G16">
        <v>1</v>
      </c>
      <c r="H16">
        <v>2</v>
      </c>
      <c r="I16">
        <v>2</v>
      </c>
      <c r="J16">
        <v>1</v>
      </c>
      <c r="K16">
        <v>1</v>
      </c>
      <c r="L16">
        <v>0</v>
      </c>
      <c r="M16">
        <v>0</v>
      </c>
      <c r="N16">
        <v>0</v>
      </c>
      <c r="O16">
        <v>1</v>
      </c>
      <c r="P16">
        <v>10</v>
      </c>
      <c r="Q16" s="2">
        <f t="shared" si="0"/>
        <v>1</v>
      </c>
      <c r="R16" s="2">
        <f t="shared" si="1"/>
        <v>1</v>
      </c>
      <c r="S16" s="6" t="s">
        <v>45</v>
      </c>
      <c r="T16">
        <v>15</v>
      </c>
      <c r="U16">
        <v>11</v>
      </c>
      <c r="V16">
        <v>0</v>
      </c>
      <c r="W16" s="3">
        <f t="shared" si="2"/>
        <v>20.043866666666666</v>
      </c>
      <c r="X16" s="4">
        <f t="shared" si="3"/>
        <v>12.1</v>
      </c>
      <c r="Y16" s="4">
        <f t="shared" si="4"/>
        <v>6</v>
      </c>
      <c r="Z16">
        <v>0</v>
      </c>
    </row>
    <row r="17" spans="1:26" x14ac:dyDescent="0.3">
      <c r="A17" s="1" t="str">
        <f>'Jrue Holiday'!A17</f>
        <v>vs FRA</v>
      </c>
      <c r="B17">
        <v>5</v>
      </c>
      <c r="C17">
        <v>5</v>
      </c>
      <c r="D17">
        <v>3</v>
      </c>
      <c r="E17">
        <v>0</v>
      </c>
      <c r="F17">
        <v>2</v>
      </c>
      <c r="G17">
        <v>1</v>
      </c>
      <c r="H17">
        <v>2</v>
      </c>
      <c r="I17">
        <v>2</v>
      </c>
      <c r="J17">
        <v>0</v>
      </c>
      <c r="K17">
        <v>0</v>
      </c>
      <c r="L17">
        <v>1</v>
      </c>
      <c r="M17">
        <v>2</v>
      </c>
      <c r="N17">
        <v>0</v>
      </c>
      <c r="O17">
        <v>0</v>
      </c>
      <c r="P17">
        <v>2</v>
      </c>
      <c r="Q17" s="2">
        <f t="shared" si="0"/>
        <v>1</v>
      </c>
      <c r="R17" s="6" t="s">
        <v>45</v>
      </c>
      <c r="S17" s="2">
        <f t="shared" si="5"/>
        <v>0.5</v>
      </c>
      <c r="T17">
        <v>20</v>
      </c>
      <c r="U17">
        <v>12</v>
      </c>
      <c r="V17">
        <v>1</v>
      </c>
      <c r="W17" s="3">
        <f t="shared" si="2"/>
        <v>21.501849999999997</v>
      </c>
      <c r="X17" s="4">
        <f t="shared" si="3"/>
        <v>20.5</v>
      </c>
      <c r="Y17" s="4">
        <f t="shared" si="4"/>
        <v>8.6</v>
      </c>
      <c r="Z17">
        <v>0</v>
      </c>
    </row>
    <row r="18" spans="1:26" x14ac:dyDescent="0.3">
      <c r="A18" s="1" t="str">
        <f>'Jrue Holiday'!A18</f>
        <v>@ INJ</v>
      </c>
      <c r="B18">
        <v>0</v>
      </c>
      <c r="C18">
        <v>0</v>
      </c>
      <c r="D18">
        <v>3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</v>
      </c>
      <c r="Q18" s="6" t="s">
        <v>45</v>
      </c>
      <c r="R18" s="6" t="s">
        <v>45</v>
      </c>
      <c r="S18" s="6" t="s">
        <v>45</v>
      </c>
      <c r="T18">
        <v>14</v>
      </c>
      <c r="U18">
        <v>8</v>
      </c>
      <c r="V18">
        <v>0</v>
      </c>
      <c r="W18" s="3">
        <f t="shared" si="2"/>
        <v>10.23007142857143</v>
      </c>
      <c r="X18" s="4">
        <f t="shared" si="3"/>
        <v>7.5</v>
      </c>
      <c r="Y18" s="4">
        <f t="shared" si="4"/>
        <v>2.8</v>
      </c>
      <c r="Z18">
        <v>0</v>
      </c>
    </row>
    <row r="19" spans="1:26" x14ac:dyDescent="0.3">
      <c r="A19" s="1" t="str">
        <f>'Jrue Holiday'!A19</f>
        <v>vs EUR</v>
      </c>
      <c r="B19">
        <v>2</v>
      </c>
      <c r="C19">
        <v>2</v>
      </c>
      <c r="D19">
        <v>5</v>
      </c>
      <c r="E19">
        <v>0</v>
      </c>
      <c r="F19">
        <v>1</v>
      </c>
      <c r="G19">
        <v>0</v>
      </c>
      <c r="H19">
        <v>1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 s="2">
        <f t="shared" si="0"/>
        <v>0.33333333333333331</v>
      </c>
      <c r="R19" s="6" t="s">
        <v>45</v>
      </c>
      <c r="S19" s="6" t="s">
        <v>45</v>
      </c>
      <c r="T19">
        <v>19</v>
      </c>
      <c r="U19">
        <v>13</v>
      </c>
      <c r="V19">
        <v>1</v>
      </c>
      <c r="W19" s="3">
        <f t="shared" si="2"/>
        <v>13.002736842105264</v>
      </c>
      <c r="X19" s="4">
        <f t="shared" si="3"/>
        <v>14.9</v>
      </c>
      <c r="Y19" s="4">
        <f t="shared" si="4"/>
        <v>5</v>
      </c>
      <c r="Z19">
        <v>0</v>
      </c>
    </row>
    <row r="20" spans="1:26" x14ac:dyDescent="0.3">
      <c r="A20" s="1">
        <f>'Jrue Holiday'!A20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'Jrue Holiday'!A21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'Jrue Holiday'!A22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'Jrue Holiday'!A23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'Jrue Holiday'!A24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'Jrue Holiday'!A25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'Jrue Holiday'!A26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'Jrue Holiday'!A27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'Jrue Holiday'!A28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'Jrue Holiday'!A29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'Jrue Holiday'!A30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'Jrue Holiday'!A31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'Jrue Holiday'!A32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'Jrue Holiday'!A33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'Jrue Holiday'!A34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'Jrue Holiday'!A35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'Jrue Holiday'!A36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'Jrue Holiday'!A37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'Jrue Holiday'!A38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'Jrue Holiday'!A39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'Jrue Holiday'!A40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'Jrue Holiday'!A41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'Jrue Holiday'!A42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'Jrue Holiday'!A43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'Jrue Holiday'!A44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'Jrue Holiday'!A45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'Jrue Holiday'!A46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2.6111111111111112</v>
      </c>
      <c r="C47" s="4">
        <f t="shared" ref="C47:P47" si="6">AVERAGE(C2:C46)</f>
        <v>1.8888888888888888</v>
      </c>
      <c r="D47" s="4">
        <f t="shared" si="6"/>
        <v>2.7777777777777777</v>
      </c>
      <c r="E47" s="4">
        <f t="shared" si="6"/>
        <v>0.22222222222222221</v>
      </c>
      <c r="F47" s="4">
        <f t="shared" si="6"/>
        <v>0.66666666666666663</v>
      </c>
      <c r="G47" s="4">
        <f t="shared" si="6"/>
        <v>0.61111111111111116</v>
      </c>
      <c r="H47" s="4">
        <f t="shared" si="6"/>
        <v>1.0555555555555556</v>
      </c>
      <c r="I47" s="4">
        <f t="shared" si="6"/>
        <v>1.6111111111111112</v>
      </c>
      <c r="J47" s="4">
        <f t="shared" si="6"/>
        <v>0.27777777777777779</v>
      </c>
      <c r="K47" s="4">
        <f t="shared" si="6"/>
        <v>0.33333333333333331</v>
      </c>
      <c r="L47" s="4">
        <f t="shared" si="6"/>
        <v>0.22222222222222221</v>
      </c>
      <c r="M47" s="4">
        <f t="shared" si="6"/>
        <v>0.33333333333333331</v>
      </c>
      <c r="N47" s="4">
        <f t="shared" si="6"/>
        <v>0.16666666666666666</v>
      </c>
      <c r="O47" s="4">
        <f t="shared" si="6"/>
        <v>0.61111111111111116</v>
      </c>
      <c r="P47" s="4">
        <f t="shared" si="6"/>
        <v>3.1666666666666665</v>
      </c>
      <c r="Q47" s="2">
        <f>SUM(H2:H46)/SUM(I2:I46)</f>
        <v>0.65517241379310343</v>
      </c>
      <c r="R47" s="2">
        <f>SUM(J2:J46)/SUM(K2:K46)</f>
        <v>0.83333333333333337</v>
      </c>
      <c r="S47" s="2">
        <f>SUM(L2:L46)/SUM(M2:M46)</f>
        <v>0.66666666666666663</v>
      </c>
      <c r="T47" s="4">
        <f t="shared" ref="T47:V47" si="7">AVERAGE(T2:T46)</f>
        <v>14.055555555555555</v>
      </c>
      <c r="U47" s="4">
        <f t="shared" si="7"/>
        <v>9</v>
      </c>
      <c r="V47" s="4">
        <f t="shared" si="7"/>
        <v>0.33333333333333331</v>
      </c>
      <c r="W47" s="3">
        <f>((H49*85.91) +(F49*53.897)+(J49*51.757)+(L49*46.845)+(E49*39.19)+(N49*39.19)+(D49*34.677)+((C49-N49)*14.707)-(O49*17.174)-((M49-L49)*20.091)-((I49-H49)*39.19)-(G49*53.897))/T49</f>
        <v>15.713252964426882</v>
      </c>
      <c r="X47" s="4">
        <f t="shared" ref="X47" si="8">B47+(C47*1.2)+(D47*1.5)+(E47*3)+(F47*3)-G47</f>
        <v>11.1</v>
      </c>
      <c r="Y47" s="4">
        <f t="shared" ref="Y47" si="9">B47+0.4*H47-0.7*I47-0.4*(M47-L47)+0.7*N47+0.3*(C47-N47)+F47+D47*0.7+0.7*E47-0.4*O47-G47</f>
        <v>4.405555555555555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47</v>
      </c>
      <c r="C49">
        <f t="shared" ref="C49:P49" si="10">SUM(C2:C46)</f>
        <v>34</v>
      </c>
      <c r="D49">
        <f t="shared" si="10"/>
        <v>50</v>
      </c>
      <c r="E49">
        <f t="shared" si="10"/>
        <v>4</v>
      </c>
      <c r="F49">
        <f t="shared" si="10"/>
        <v>12</v>
      </c>
      <c r="G49">
        <f t="shared" si="10"/>
        <v>11</v>
      </c>
      <c r="H49">
        <f t="shared" si="10"/>
        <v>19</v>
      </c>
      <c r="I49">
        <f t="shared" si="10"/>
        <v>29</v>
      </c>
      <c r="J49">
        <f t="shared" si="10"/>
        <v>5</v>
      </c>
      <c r="K49">
        <f t="shared" si="10"/>
        <v>6</v>
      </c>
      <c r="L49">
        <f t="shared" si="10"/>
        <v>4</v>
      </c>
      <c r="M49">
        <f t="shared" si="10"/>
        <v>6</v>
      </c>
      <c r="N49">
        <f t="shared" si="10"/>
        <v>3</v>
      </c>
      <c r="O49">
        <f t="shared" si="10"/>
        <v>11</v>
      </c>
      <c r="P49">
        <f t="shared" si="10"/>
        <v>57</v>
      </c>
      <c r="T49">
        <f>SUM(T2:T46)</f>
        <v>253</v>
      </c>
      <c r="U49">
        <f>SUM(U2:U46)</f>
        <v>162</v>
      </c>
      <c r="V49">
        <f>SUM(V2:V46)</f>
        <v>6</v>
      </c>
      <c r="X49" s="4">
        <f>SUM(X2:X46)</f>
        <v>199.8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'Jrue Holiday'!A2</f>
        <v>@ FRA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 s="6" t="s">
        <v>45</v>
      </c>
      <c r="R2" s="6" t="s">
        <v>45</v>
      </c>
      <c r="S2" s="6" t="s">
        <v>45</v>
      </c>
      <c r="T2">
        <v>8</v>
      </c>
      <c r="U2">
        <v>0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4.5903749999999999</v>
      </c>
      <c r="X2" s="4">
        <f t="shared" ref="X2:X46" si="1">B2+(C2*1.2)+(D2*1.5)+(E2*3)+(F2*3)-G2</f>
        <v>3</v>
      </c>
      <c r="Y2" s="4">
        <f t="shared" ref="Y2:Y46" si="2">B2+0.4*H2-0.7*I2-0.4*(M2-L2)+0.7*N2+0.3*(C2-N2)+F2+D2*0.7+0.7*E2-0.4*O2-G2</f>
        <v>0.6</v>
      </c>
      <c r="Z2">
        <v>0</v>
      </c>
    </row>
    <row r="3" spans="1:26" x14ac:dyDescent="0.3">
      <c r="A3" s="1" t="str">
        <f>'Jrue Holiday'!A3</f>
        <v>vs INJ</v>
      </c>
      <c r="B3">
        <v>2</v>
      </c>
      <c r="C3">
        <v>0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2</v>
      </c>
      <c r="Q3" s="2">
        <f t="shared" ref="Q3:Q46" si="3">H3/I3</f>
        <v>1</v>
      </c>
      <c r="R3" s="6" t="s">
        <v>45</v>
      </c>
      <c r="S3" s="6" t="s">
        <v>45</v>
      </c>
      <c r="T3">
        <v>8</v>
      </c>
      <c r="U3">
        <v>5</v>
      </c>
      <c r="V3">
        <v>0</v>
      </c>
      <c r="W3" s="3">
        <f t="shared" si="0"/>
        <v>24.562499999999996</v>
      </c>
      <c r="X3" s="4">
        <f t="shared" si="1"/>
        <v>9.5</v>
      </c>
      <c r="Y3" s="4">
        <f t="shared" si="2"/>
        <v>3.7000000000000006</v>
      </c>
      <c r="Z3">
        <v>0</v>
      </c>
    </row>
    <row r="4" spans="1:26" x14ac:dyDescent="0.3">
      <c r="A4" s="1" t="str">
        <f>'Jrue Holiday'!A4</f>
        <v>@ EUR</v>
      </c>
      <c r="B4">
        <v>3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3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-6</v>
      </c>
      <c r="Q4" s="2">
        <f t="shared" si="3"/>
        <v>0.33333333333333331</v>
      </c>
      <c r="R4" s="2">
        <f t="shared" ref="R4:R46" si="4">J4/K4</f>
        <v>1</v>
      </c>
      <c r="S4" s="6" t="s">
        <v>45</v>
      </c>
      <c r="T4">
        <v>10</v>
      </c>
      <c r="U4">
        <v>5</v>
      </c>
      <c r="V4">
        <v>0</v>
      </c>
      <c r="W4" s="3">
        <f t="shared" si="0"/>
        <v>9.3963999999999999</v>
      </c>
      <c r="X4" s="4">
        <f t="shared" si="1"/>
        <v>4.5</v>
      </c>
      <c r="Y4" s="4">
        <f t="shared" si="2"/>
        <v>2</v>
      </c>
      <c r="Z4">
        <v>0</v>
      </c>
    </row>
    <row r="5" spans="1:26" x14ac:dyDescent="0.3">
      <c r="A5" s="1" t="str">
        <f>'Jrue Holiday'!A5</f>
        <v>@ RKS</v>
      </c>
      <c r="B5">
        <v>4</v>
      </c>
      <c r="C5">
        <v>0</v>
      </c>
      <c r="D5">
        <v>2</v>
      </c>
      <c r="E5">
        <v>0</v>
      </c>
      <c r="F5">
        <v>1</v>
      </c>
      <c r="G5">
        <v>1</v>
      </c>
      <c r="H5">
        <v>2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 s="2">
        <f t="shared" si="3"/>
        <v>1</v>
      </c>
      <c r="R5" s="6" t="s">
        <v>45</v>
      </c>
      <c r="S5" s="6" t="s">
        <v>45</v>
      </c>
      <c r="T5">
        <v>10</v>
      </c>
      <c r="U5">
        <v>9</v>
      </c>
      <c r="V5">
        <v>1</v>
      </c>
      <c r="W5" s="3">
        <f t="shared" si="0"/>
        <v>24.117399999999996</v>
      </c>
      <c r="X5" s="4">
        <f t="shared" si="1"/>
        <v>9</v>
      </c>
      <c r="Y5" s="4">
        <f t="shared" si="2"/>
        <v>4.8000000000000007</v>
      </c>
      <c r="Z5">
        <v>0</v>
      </c>
    </row>
    <row r="6" spans="1:26" x14ac:dyDescent="0.3">
      <c r="A6" s="1" t="str">
        <f>'Jrue Holiday'!A6</f>
        <v>vs AFR</v>
      </c>
      <c r="B6">
        <v>3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2</v>
      </c>
      <c r="J6">
        <v>1</v>
      </c>
      <c r="K6">
        <v>2</v>
      </c>
      <c r="L6">
        <v>0</v>
      </c>
      <c r="M6">
        <v>0</v>
      </c>
      <c r="N6">
        <v>0</v>
      </c>
      <c r="O6">
        <v>0</v>
      </c>
      <c r="P6">
        <v>3</v>
      </c>
      <c r="Q6" s="2">
        <f t="shared" si="3"/>
        <v>0.5</v>
      </c>
      <c r="R6" s="2">
        <f t="shared" si="4"/>
        <v>0.5</v>
      </c>
      <c r="S6" s="6" t="s">
        <v>45</v>
      </c>
      <c r="T6">
        <v>8</v>
      </c>
      <c r="U6">
        <v>6</v>
      </c>
      <c r="V6">
        <v>0</v>
      </c>
      <c r="W6" s="3">
        <f t="shared" si="0"/>
        <v>18.482624999999999</v>
      </c>
      <c r="X6" s="4">
        <f t="shared" si="1"/>
        <v>5.7</v>
      </c>
      <c r="Y6" s="4">
        <f t="shared" si="2"/>
        <v>3</v>
      </c>
      <c r="Z6">
        <v>0</v>
      </c>
    </row>
    <row r="7" spans="1:26" x14ac:dyDescent="0.3">
      <c r="A7" s="1" t="str">
        <f>'Jrue Holiday'!A7</f>
        <v>@ OLD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</v>
      </c>
      <c r="Q7" s="6" t="s">
        <v>45</v>
      </c>
      <c r="R7" s="6" t="s">
        <v>45</v>
      </c>
      <c r="S7" s="6" t="s">
        <v>45</v>
      </c>
      <c r="T7">
        <v>8</v>
      </c>
      <c r="U7">
        <v>0</v>
      </c>
      <c r="V7">
        <v>0</v>
      </c>
      <c r="W7" s="3">
        <f t="shared" si="0"/>
        <v>-6.7371249999999998</v>
      </c>
      <c r="X7" s="4">
        <f t="shared" si="1"/>
        <v>-1</v>
      </c>
      <c r="Y7" s="4">
        <f t="shared" si="2"/>
        <v>-1</v>
      </c>
      <c r="Z7">
        <v>0</v>
      </c>
    </row>
    <row r="8" spans="1:26" x14ac:dyDescent="0.3">
      <c r="A8" s="1" t="str">
        <f>'Jrue Holiday'!A8</f>
        <v>vs USA</v>
      </c>
      <c r="B8">
        <v>9</v>
      </c>
      <c r="C8">
        <v>0</v>
      </c>
      <c r="D8">
        <v>3</v>
      </c>
      <c r="E8">
        <v>0</v>
      </c>
      <c r="F8">
        <v>0</v>
      </c>
      <c r="G8">
        <v>0</v>
      </c>
      <c r="H8">
        <v>4</v>
      </c>
      <c r="I8">
        <v>4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4</v>
      </c>
      <c r="Q8" s="2">
        <f t="shared" si="3"/>
        <v>1</v>
      </c>
      <c r="R8" s="2">
        <f t="shared" si="4"/>
        <v>1</v>
      </c>
      <c r="S8" s="6" t="s">
        <v>45</v>
      </c>
      <c r="T8">
        <v>9</v>
      </c>
      <c r="U8">
        <v>17</v>
      </c>
      <c r="V8">
        <v>1</v>
      </c>
      <c r="W8" s="3">
        <f t="shared" si="0"/>
        <v>55.491999999999997</v>
      </c>
      <c r="X8" s="4">
        <f t="shared" si="1"/>
        <v>13.5</v>
      </c>
      <c r="Y8" s="4">
        <f t="shared" si="2"/>
        <v>9.8999999999999986</v>
      </c>
      <c r="Z8">
        <v>0</v>
      </c>
    </row>
    <row r="9" spans="1:26" x14ac:dyDescent="0.3">
      <c r="A9" s="1" t="str">
        <f>'Jrue Holiday'!A9</f>
        <v>@ SPA</v>
      </c>
      <c r="B9">
        <v>0</v>
      </c>
      <c r="C9">
        <v>1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-1</v>
      </c>
      <c r="Q9" s="6" t="s">
        <v>45</v>
      </c>
      <c r="R9" s="6" t="s">
        <v>45</v>
      </c>
      <c r="S9" s="6" t="s">
        <v>45</v>
      </c>
      <c r="T9">
        <v>8</v>
      </c>
      <c r="U9">
        <v>4</v>
      </c>
      <c r="V9">
        <v>0</v>
      </c>
      <c r="W9" s="3">
        <f t="shared" si="0"/>
        <v>10.507625000000001</v>
      </c>
      <c r="X9" s="4">
        <f t="shared" si="1"/>
        <v>4.2</v>
      </c>
      <c r="Y9" s="4">
        <f t="shared" si="2"/>
        <v>1.7</v>
      </c>
      <c r="Z9">
        <v>0</v>
      </c>
    </row>
    <row r="10" spans="1:26" x14ac:dyDescent="0.3">
      <c r="A10" s="1" t="str">
        <f>'Jrue Holiday'!A10</f>
        <v>vs 6TH</v>
      </c>
      <c r="B10">
        <v>20</v>
      </c>
      <c r="C10">
        <v>1</v>
      </c>
      <c r="D10">
        <v>2</v>
      </c>
      <c r="E10">
        <v>0</v>
      </c>
      <c r="F10">
        <v>1</v>
      </c>
      <c r="G10">
        <v>1</v>
      </c>
      <c r="H10">
        <v>8</v>
      </c>
      <c r="I10">
        <v>10</v>
      </c>
      <c r="J10">
        <v>2</v>
      </c>
      <c r="K10">
        <v>3</v>
      </c>
      <c r="L10">
        <v>2</v>
      </c>
      <c r="M10">
        <v>2</v>
      </c>
      <c r="N10">
        <v>0</v>
      </c>
      <c r="O10">
        <v>1</v>
      </c>
      <c r="P10">
        <v>9</v>
      </c>
      <c r="Q10" s="2">
        <f t="shared" si="3"/>
        <v>0.8</v>
      </c>
      <c r="R10" s="2">
        <f t="shared" si="4"/>
        <v>0.66666666666666663</v>
      </c>
      <c r="S10" s="2">
        <f t="shared" ref="S10:S46" si="5">L10/M10</f>
        <v>1</v>
      </c>
      <c r="T10">
        <v>19</v>
      </c>
      <c r="U10">
        <v>24</v>
      </c>
      <c r="V10">
        <v>3</v>
      </c>
      <c r="W10" s="3">
        <f t="shared" si="0"/>
        <v>45.946894736842111</v>
      </c>
      <c r="X10" s="4">
        <f t="shared" si="1"/>
        <v>26.2</v>
      </c>
      <c r="Y10" s="4">
        <f t="shared" si="2"/>
        <v>17.5</v>
      </c>
      <c r="Z10">
        <v>0</v>
      </c>
    </row>
    <row r="11" spans="1:26" x14ac:dyDescent="0.3">
      <c r="A11" s="1" t="str">
        <f>'Jrue Holiday'!A11</f>
        <v>@ CAN</v>
      </c>
      <c r="B11">
        <v>6</v>
      </c>
      <c r="C11">
        <v>1</v>
      </c>
      <c r="D11">
        <v>1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8</v>
      </c>
      <c r="Q11" s="2">
        <f t="shared" si="3"/>
        <v>1</v>
      </c>
      <c r="R11" s="6" t="s">
        <v>45</v>
      </c>
      <c r="S11" s="6" t="s">
        <v>45</v>
      </c>
      <c r="T11">
        <v>9</v>
      </c>
      <c r="U11">
        <v>9</v>
      </c>
      <c r="V11">
        <v>0</v>
      </c>
      <c r="W11" s="3">
        <f t="shared" si="0"/>
        <v>32.215555555555561</v>
      </c>
      <c r="X11" s="4">
        <f t="shared" si="1"/>
        <v>8.6999999999999993</v>
      </c>
      <c r="Y11" s="4">
        <f t="shared" si="2"/>
        <v>5.7</v>
      </c>
      <c r="Z11">
        <v>0</v>
      </c>
    </row>
    <row r="12" spans="1:26" x14ac:dyDescent="0.3">
      <c r="A12" s="1" t="str">
        <f>'Jrue Holiday'!A12</f>
        <v>vs DNK</v>
      </c>
      <c r="B12">
        <v>4</v>
      </c>
      <c r="C12">
        <v>1</v>
      </c>
      <c r="D12">
        <v>0</v>
      </c>
      <c r="E12">
        <v>1</v>
      </c>
      <c r="F12">
        <v>1</v>
      </c>
      <c r="G12">
        <v>0</v>
      </c>
      <c r="H12">
        <v>2</v>
      </c>
      <c r="I12">
        <v>3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-11</v>
      </c>
      <c r="Q12" s="2">
        <f t="shared" si="3"/>
        <v>0.66666666666666663</v>
      </c>
      <c r="R12" s="2">
        <f t="shared" si="4"/>
        <v>0</v>
      </c>
      <c r="S12" s="6" t="s">
        <v>45</v>
      </c>
      <c r="T12">
        <v>9</v>
      </c>
      <c r="U12">
        <v>4</v>
      </c>
      <c r="V12">
        <v>1</v>
      </c>
      <c r="W12" s="3">
        <f t="shared" si="0"/>
        <v>24.805555555555557</v>
      </c>
      <c r="X12" s="4">
        <f t="shared" si="1"/>
        <v>11.2</v>
      </c>
      <c r="Y12" s="4">
        <f t="shared" si="2"/>
        <v>4.3</v>
      </c>
      <c r="Z12">
        <v>0</v>
      </c>
    </row>
    <row r="13" spans="1:26" x14ac:dyDescent="0.3">
      <c r="A13" s="1" t="str">
        <f>'Jrue Holiday'!A13</f>
        <v>@ IMP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-1</v>
      </c>
      <c r="Q13" s="2">
        <f t="shared" si="3"/>
        <v>0</v>
      </c>
      <c r="R13" s="2">
        <f t="shared" si="4"/>
        <v>0</v>
      </c>
      <c r="S13" s="6" t="s">
        <v>45</v>
      </c>
      <c r="T13">
        <v>9</v>
      </c>
      <c r="U13">
        <v>2</v>
      </c>
      <c r="V13">
        <v>0</v>
      </c>
      <c r="W13" s="3">
        <f t="shared" si="0"/>
        <v>1.1326666666666669</v>
      </c>
      <c r="X13" s="4">
        <f t="shared" si="1"/>
        <v>2.7</v>
      </c>
      <c r="Y13" s="4">
        <f t="shared" si="2"/>
        <v>0.3</v>
      </c>
      <c r="Z13">
        <v>0</v>
      </c>
    </row>
    <row r="14" spans="1:26" x14ac:dyDescent="0.3">
      <c r="A14" s="1" t="str">
        <f>'Jrue Holiday'!A14</f>
        <v>vs 3PT</v>
      </c>
      <c r="B14">
        <v>6</v>
      </c>
      <c r="C14">
        <v>3</v>
      </c>
      <c r="D14">
        <v>0</v>
      </c>
      <c r="E14">
        <v>1</v>
      </c>
      <c r="F14">
        <v>0</v>
      </c>
      <c r="G14">
        <v>0</v>
      </c>
      <c r="H14">
        <v>3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 s="2">
        <f t="shared" si="3"/>
        <v>0.75</v>
      </c>
      <c r="R14" s="6" t="s">
        <v>45</v>
      </c>
      <c r="S14" s="6" t="s">
        <v>45</v>
      </c>
      <c r="T14">
        <v>9</v>
      </c>
      <c r="U14">
        <v>6</v>
      </c>
      <c r="V14">
        <v>0</v>
      </c>
      <c r="W14" s="3">
        <f t="shared" si="0"/>
        <v>33.539000000000001</v>
      </c>
      <c r="X14" s="4">
        <f t="shared" si="1"/>
        <v>12.6</v>
      </c>
      <c r="Y14" s="4">
        <f t="shared" si="2"/>
        <v>6.0000000000000009</v>
      </c>
      <c r="Z14">
        <v>0</v>
      </c>
    </row>
    <row r="15" spans="1:26" x14ac:dyDescent="0.3">
      <c r="A15" s="1" t="str">
        <f>'Jrue Holiday'!A15</f>
        <v>vs CHI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 s="6" t="s">
        <v>45</v>
      </c>
      <c r="R15" s="6" t="s">
        <v>45</v>
      </c>
      <c r="S15" s="6" t="s">
        <v>45</v>
      </c>
      <c r="T15">
        <v>8</v>
      </c>
      <c r="U15">
        <v>2</v>
      </c>
      <c r="V15">
        <v>0</v>
      </c>
      <c r="W15" s="3">
        <f t="shared" si="0"/>
        <v>4.334625</v>
      </c>
      <c r="X15" s="4">
        <f t="shared" si="1"/>
        <v>1.5</v>
      </c>
      <c r="Y15" s="4">
        <f t="shared" si="2"/>
        <v>0.7</v>
      </c>
      <c r="Z15">
        <v>0</v>
      </c>
    </row>
    <row r="16" spans="1:26" x14ac:dyDescent="0.3">
      <c r="A16" s="1" t="str">
        <f>'Jrue Holiday'!A16</f>
        <v>@ OCE</v>
      </c>
      <c r="B16">
        <v>5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3</v>
      </c>
      <c r="J16">
        <v>1</v>
      </c>
      <c r="K16">
        <v>2</v>
      </c>
      <c r="L16">
        <v>0</v>
      </c>
      <c r="M16">
        <v>0</v>
      </c>
      <c r="N16">
        <v>0</v>
      </c>
      <c r="O16">
        <v>0</v>
      </c>
      <c r="P16">
        <v>2</v>
      </c>
      <c r="Q16" s="2">
        <f t="shared" si="3"/>
        <v>0.66666666666666663</v>
      </c>
      <c r="R16" s="2">
        <f t="shared" si="4"/>
        <v>0.5</v>
      </c>
      <c r="S16" s="6" t="s">
        <v>45</v>
      </c>
      <c r="T16">
        <v>8</v>
      </c>
      <c r="U16">
        <v>5</v>
      </c>
      <c r="V16">
        <v>0</v>
      </c>
      <c r="W16" s="3">
        <f t="shared" si="0"/>
        <v>23.048375</v>
      </c>
      <c r="X16" s="4">
        <f t="shared" si="1"/>
        <v>5</v>
      </c>
      <c r="Y16" s="4">
        <f t="shared" si="2"/>
        <v>3.7</v>
      </c>
      <c r="Z16">
        <v>0</v>
      </c>
    </row>
    <row r="17" spans="1:26" x14ac:dyDescent="0.3">
      <c r="A17" s="1" t="str">
        <f>'Jrue Holiday'!A17</f>
        <v>vs FRA</v>
      </c>
      <c r="B17">
        <v>0</v>
      </c>
      <c r="C17">
        <v>1</v>
      </c>
      <c r="D17">
        <v>2</v>
      </c>
      <c r="E17">
        <v>0</v>
      </c>
      <c r="F17">
        <v>1</v>
      </c>
      <c r="G17">
        <v>0</v>
      </c>
      <c r="H17">
        <v>0</v>
      </c>
      <c r="I17">
        <v>3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5</v>
      </c>
      <c r="Q17" s="2">
        <f t="shared" si="3"/>
        <v>0</v>
      </c>
      <c r="R17" s="2">
        <f t="shared" si="4"/>
        <v>0</v>
      </c>
      <c r="S17" s="6" t="s">
        <v>45</v>
      </c>
      <c r="T17">
        <v>9</v>
      </c>
      <c r="U17">
        <v>5</v>
      </c>
      <c r="V17">
        <v>0</v>
      </c>
      <c r="W17" s="3">
        <f t="shared" si="0"/>
        <v>0.35711111111111093</v>
      </c>
      <c r="X17" s="4">
        <f t="shared" si="1"/>
        <v>7.2</v>
      </c>
      <c r="Y17" s="4">
        <f t="shared" si="2"/>
        <v>0.20000000000000029</v>
      </c>
      <c r="Z17">
        <v>0</v>
      </c>
    </row>
    <row r="18" spans="1:26" x14ac:dyDescent="0.3">
      <c r="A18" s="1" t="str">
        <f>'Jrue Holiday'!A18</f>
        <v>@ INJ</v>
      </c>
      <c r="B18">
        <v>4</v>
      </c>
      <c r="C18">
        <v>0</v>
      </c>
      <c r="D18">
        <v>1</v>
      </c>
      <c r="E18">
        <v>0</v>
      </c>
      <c r="F18">
        <v>0</v>
      </c>
      <c r="G18">
        <v>2</v>
      </c>
      <c r="H18">
        <v>1</v>
      </c>
      <c r="I18">
        <v>2</v>
      </c>
      <c r="J18">
        <v>1</v>
      </c>
      <c r="K18">
        <v>1</v>
      </c>
      <c r="L18">
        <v>1</v>
      </c>
      <c r="M18">
        <v>2</v>
      </c>
      <c r="N18">
        <v>0</v>
      </c>
      <c r="O18">
        <v>0</v>
      </c>
      <c r="P18">
        <v>0</v>
      </c>
      <c r="Q18" s="2">
        <f t="shared" si="3"/>
        <v>0.5</v>
      </c>
      <c r="R18" s="2">
        <f t="shared" si="4"/>
        <v>1</v>
      </c>
      <c r="S18" s="2">
        <f t="shared" si="5"/>
        <v>0.5</v>
      </c>
      <c r="T18">
        <v>9</v>
      </c>
      <c r="U18">
        <v>6</v>
      </c>
      <c r="V18">
        <v>0</v>
      </c>
      <c r="W18" s="3">
        <f t="shared" si="0"/>
        <v>5.790444444444443</v>
      </c>
      <c r="X18" s="4">
        <f t="shared" si="1"/>
        <v>3.5</v>
      </c>
      <c r="Y18" s="4">
        <f t="shared" si="2"/>
        <v>1.3000000000000007</v>
      </c>
      <c r="Z18">
        <v>0</v>
      </c>
    </row>
    <row r="19" spans="1:26" x14ac:dyDescent="0.3">
      <c r="A19" s="1" t="str">
        <f>'Jrue Holiday'!A19</f>
        <v>vs EUR</v>
      </c>
      <c r="B19">
        <v>7</v>
      </c>
      <c r="C19">
        <v>0</v>
      </c>
      <c r="D19">
        <v>1</v>
      </c>
      <c r="E19">
        <v>0</v>
      </c>
      <c r="F19">
        <v>0</v>
      </c>
      <c r="G19">
        <v>0</v>
      </c>
      <c r="H19">
        <v>3</v>
      </c>
      <c r="I19">
        <v>3</v>
      </c>
      <c r="J19">
        <v>0</v>
      </c>
      <c r="K19">
        <v>0</v>
      </c>
      <c r="L19">
        <v>1</v>
      </c>
      <c r="M19">
        <v>1</v>
      </c>
      <c r="N19">
        <v>0</v>
      </c>
      <c r="O19">
        <v>1</v>
      </c>
      <c r="P19">
        <v>5</v>
      </c>
      <c r="Q19" s="2">
        <f t="shared" si="3"/>
        <v>1</v>
      </c>
      <c r="R19" s="6" t="s">
        <v>45</v>
      </c>
      <c r="S19" s="2">
        <f t="shared" si="5"/>
        <v>1</v>
      </c>
      <c r="T19">
        <v>8</v>
      </c>
      <c r="U19">
        <v>9</v>
      </c>
      <c r="V19">
        <v>2</v>
      </c>
      <c r="W19" s="3">
        <f t="shared" si="0"/>
        <v>40.259750000000011</v>
      </c>
      <c r="X19" s="4">
        <f t="shared" si="1"/>
        <v>8.5</v>
      </c>
      <c r="Y19" s="4">
        <f t="shared" si="2"/>
        <v>6.3999999999999995</v>
      </c>
      <c r="Z19">
        <v>0</v>
      </c>
    </row>
    <row r="20" spans="1:26" x14ac:dyDescent="0.3">
      <c r="A20" s="1">
        <f>'Jrue Holiday'!A20</f>
        <v>0</v>
      </c>
      <c r="Q20" s="2" t="e">
        <f t="shared" si="3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0"/>
        <v>#DIV/0!</v>
      </c>
      <c r="X20" s="4">
        <f t="shared" si="1"/>
        <v>0</v>
      </c>
      <c r="Y20" s="4">
        <f t="shared" si="2"/>
        <v>0</v>
      </c>
      <c r="Z20">
        <v>0</v>
      </c>
    </row>
    <row r="21" spans="1:26" x14ac:dyDescent="0.3">
      <c r="A21" s="1">
        <f>'Jrue Holiday'!A21</f>
        <v>0</v>
      </c>
      <c r="Q21" s="2" t="e">
        <f t="shared" si="3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0"/>
        <v>#DIV/0!</v>
      </c>
      <c r="X21" s="4">
        <f t="shared" si="1"/>
        <v>0</v>
      </c>
      <c r="Y21" s="4">
        <f t="shared" si="2"/>
        <v>0</v>
      </c>
      <c r="Z21">
        <v>0</v>
      </c>
    </row>
    <row r="22" spans="1:26" x14ac:dyDescent="0.3">
      <c r="A22" s="1">
        <f>'Jrue Holiday'!A22</f>
        <v>0</v>
      </c>
      <c r="Q22" s="2" t="e">
        <f t="shared" si="3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0"/>
        <v>#DIV/0!</v>
      </c>
      <c r="X22" s="4">
        <f t="shared" si="1"/>
        <v>0</v>
      </c>
      <c r="Y22" s="4">
        <f t="shared" si="2"/>
        <v>0</v>
      </c>
      <c r="Z22">
        <v>0</v>
      </c>
    </row>
    <row r="23" spans="1:26" x14ac:dyDescent="0.3">
      <c r="A23" s="1">
        <f>'Jrue Holiday'!A23</f>
        <v>0</v>
      </c>
      <c r="Q23" s="2" t="e">
        <f t="shared" si="3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0"/>
        <v>#DIV/0!</v>
      </c>
      <c r="X23" s="4">
        <f t="shared" si="1"/>
        <v>0</v>
      </c>
      <c r="Y23" s="4">
        <f t="shared" si="2"/>
        <v>0</v>
      </c>
      <c r="Z23">
        <v>0</v>
      </c>
    </row>
    <row r="24" spans="1:26" x14ac:dyDescent="0.3">
      <c r="A24" s="1">
        <f>'Jrue Holiday'!A24</f>
        <v>0</v>
      </c>
      <c r="Q24" s="2" t="e">
        <f t="shared" si="3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0"/>
        <v>#DIV/0!</v>
      </c>
      <c r="X24" s="4">
        <f t="shared" si="1"/>
        <v>0</v>
      </c>
      <c r="Y24" s="4">
        <f t="shared" si="2"/>
        <v>0</v>
      </c>
      <c r="Z24">
        <v>0</v>
      </c>
    </row>
    <row r="25" spans="1:26" x14ac:dyDescent="0.3">
      <c r="A25" s="1">
        <f>'Jrue Holiday'!A25</f>
        <v>0</v>
      </c>
      <c r="Q25" s="2" t="e">
        <f t="shared" si="3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0"/>
        <v>#DIV/0!</v>
      </c>
      <c r="X25" s="4">
        <f t="shared" si="1"/>
        <v>0</v>
      </c>
      <c r="Y25" s="4">
        <f t="shared" si="2"/>
        <v>0</v>
      </c>
      <c r="Z25">
        <v>0</v>
      </c>
    </row>
    <row r="26" spans="1:26" x14ac:dyDescent="0.3">
      <c r="A26" s="1">
        <f>'Jrue Holiday'!A26</f>
        <v>0</v>
      </c>
      <c r="Q26" s="2" t="e">
        <f t="shared" si="3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0"/>
        <v>#DIV/0!</v>
      </c>
      <c r="X26" s="4">
        <f t="shared" si="1"/>
        <v>0</v>
      </c>
      <c r="Y26" s="4">
        <f t="shared" si="2"/>
        <v>0</v>
      </c>
      <c r="Z26">
        <v>0</v>
      </c>
    </row>
    <row r="27" spans="1:26" x14ac:dyDescent="0.3">
      <c r="A27" s="1">
        <f>'Jrue Holiday'!A27</f>
        <v>0</v>
      </c>
      <c r="Q27" s="2" t="e">
        <f t="shared" si="3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0"/>
        <v>#DIV/0!</v>
      </c>
      <c r="X27" s="4">
        <f t="shared" si="1"/>
        <v>0</v>
      </c>
      <c r="Y27" s="4">
        <f t="shared" si="2"/>
        <v>0</v>
      </c>
      <c r="Z27">
        <v>0</v>
      </c>
    </row>
    <row r="28" spans="1:26" x14ac:dyDescent="0.3">
      <c r="A28" s="1">
        <f>'Jrue Holiday'!A28</f>
        <v>0</v>
      </c>
      <c r="Q28" s="2" t="e">
        <f t="shared" si="3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'Jrue Holiday'!A29</f>
        <v>0</v>
      </c>
      <c r="Q29" s="2" t="e">
        <f t="shared" si="3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'Jrue Holiday'!A30</f>
        <v>0</v>
      </c>
      <c r="Q30" s="2" t="e">
        <f t="shared" si="3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'Jrue Holiday'!A31</f>
        <v>0</v>
      </c>
      <c r="Q31" s="2" t="e">
        <f t="shared" si="3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'Jrue Holiday'!A32</f>
        <v>0</v>
      </c>
      <c r="Q32" s="2" t="e">
        <f t="shared" si="3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'Jrue Holiday'!A33</f>
        <v>0</v>
      </c>
      <c r="Q33" s="2" t="e">
        <f t="shared" si="3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'Jrue Holiday'!A34</f>
        <v>0</v>
      </c>
      <c r="Q34" s="2" t="e">
        <f t="shared" si="3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'Jrue Holiday'!A35</f>
        <v>0</v>
      </c>
      <c r="Q35" s="2" t="e">
        <f t="shared" si="3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'Jrue Holiday'!A36</f>
        <v>0</v>
      </c>
      <c r="Q36" s="2" t="e">
        <f t="shared" si="3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'Jrue Holiday'!A37</f>
        <v>0</v>
      </c>
      <c r="Q37" s="2" t="e">
        <f t="shared" si="3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'Jrue Holiday'!A38</f>
        <v>0</v>
      </c>
      <c r="Q38" s="2" t="e">
        <f t="shared" si="3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'Jrue Holiday'!A39</f>
        <v>0</v>
      </c>
      <c r="Q39" s="2" t="e">
        <f t="shared" si="3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'Jrue Holiday'!A40</f>
        <v>0</v>
      </c>
      <c r="Q40" s="2" t="e">
        <f t="shared" si="3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'Jrue Holiday'!A41</f>
        <v>0</v>
      </c>
      <c r="Q41" s="2" t="e">
        <f t="shared" si="3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'Jrue Holiday'!A42</f>
        <v>0</v>
      </c>
      <c r="Q42" s="2" t="e">
        <f t="shared" si="3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'Jrue Holiday'!A43</f>
        <v>0</v>
      </c>
      <c r="Q43" s="2" t="e">
        <f t="shared" si="3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'Jrue Holiday'!A44</f>
        <v>0</v>
      </c>
      <c r="Q44" s="2" t="e">
        <f t="shared" si="3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'Jrue Holiday'!A45</f>
        <v>0</v>
      </c>
      <c r="Q45" s="2" t="e">
        <f t="shared" si="3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'Jrue Holiday'!A46</f>
        <v>0</v>
      </c>
      <c r="Q46" s="2" t="e">
        <f t="shared" si="3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4.0555555555555554</v>
      </c>
      <c r="C47" s="4">
        <f t="shared" ref="C47:P47" si="6">AVERAGE(C2:C46)</f>
        <v>0.55555555555555558</v>
      </c>
      <c r="D47" s="4">
        <f t="shared" si="6"/>
        <v>1.0555555555555556</v>
      </c>
      <c r="E47" s="4">
        <f t="shared" si="6"/>
        <v>0.16666666666666666</v>
      </c>
      <c r="F47" s="4">
        <f t="shared" si="6"/>
        <v>0.33333333333333331</v>
      </c>
      <c r="G47" s="4">
        <f t="shared" si="6"/>
        <v>0.27777777777777779</v>
      </c>
      <c r="H47" s="4">
        <f t="shared" si="6"/>
        <v>1.7222222222222223</v>
      </c>
      <c r="I47" s="4">
        <f t="shared" si="6"/>
        <v>2.4444444444444446</v>
      </c>
      <c r="J47" s="4">
        <f t="shared" si="6"/>
        <v>0.3888888888888889</v>
      </c>
      <c r="K47" s="4">
        <f t="shared" si="6"/>
        <v>0.72222222222222221</v>
      </c>
      <c r="L47" s="4">
        <f t="shared" si="6"/>
        <v>0.22222222222222221</v>
      </c>
      <c r="M47" s="4">
        <f t="shared" si="6"/>
        <v>0.27777777777777779</v>
      </c>
      <c r="N47" s="4">
        <f t="shared" si="6"/>
        <v>0</v>
      </c>
      <c r="O47" s="4">
        <f t="shared" si="6"/>
        <v>0.3888888888888889</v>
      </c>
      <c r="P47" s="4">
        <f t="shared" si="6"/>
        <v>1.8888888888888888</v>
      </c>
      <c r="Q47" s="2">
        <f>SUM(H2:H46)/SUM(I2:I46)</f>
        <v>0.70454545454545459</v>
      </c>
      <c r="R47" s="2">
        <f>SUM(J2:J46)/SUM(K2:K46)</f>
        <v>0.53846153846153844</v>
      </c>
      <c r="S47" s="2">
        <f>SUM(L2:L46)/SUM(M2:M46)</f>
        <v>0.8</v>
      </c>
      <c r="T47" s="4">
        <f t="shared" ref="T47:V47" si="7">AVERAGE(T2:T46)</f>
        <v>9.2222222222222214</v>
      </c>
      <c r="U47" s="4">
        <f t="shared" si="7"/>
        <v>6.5555555555555554</v>
      </c>
      <c r="V47" s="4">
        <f t="shared" si="7"/>
        <v>0.44444444444444442</v>
      </c>
      <c r="W47" s="3">
        <f>((H49*85.91) +(F49*53.897)+(J49*51.757)+(L49*46.845)+(E49*39.19)+(N49*39.19)+(D49*34.677)+((C49-N49)*14.707)-(O49*17.174)-((M49-L49)*20.091)-((I49-H49)*39.19)-(G49*53.897))/T49</f>
        <v>21.328373493975906</v>
      </c>
      <c r="X47" s="4">
        <f t="shared" ref="X47" si="8">B47+(C47*1.2)+(D47*1.5)+(E47*3)+(F47*3)-G47</f>
        <v>7.5277777777777777</v>
      </c>
      <c r="Y47" s="4">
        <f t="shared" ref="Y47" si="9">B47+0.4*H47-0.7*I47-0.4*(M47-L47)+0.7*N47+0.3*(C47-N47)+F47+D47*0.7+0.7*E47-0.4*O47-G47</f>
        <v>3.9333333333333327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73</v>
      </c>
      <c r="C49">
        <f t="shared" ref="C49:P49" si="10">SUM(C2:C46)</f>
        <v>10</v>
      </c>
      <c r="D49">
        <f t="shared" si="10"/>
        <v>19</v>
      </c>
      <c r="E49">
        <f t="shared" si="10"/>
        <v>3</v>
      </c>
      <c r="F49">
        <f t="shared" si="10"/>
        <v>6</v>
      </c>
      <c r="G49">
        <f t="shared" si="10"/>
        <v>5</v>
      </c>
      <c r="H49">
        <f t="shared" si="10"/>
        <v>31</v>
      </c>
      <c r="I49">
        <f t="shared" si="10"/>
        <v>44</v>
      </c>
      <c r="J49">
        <f t="shared" si="10"/>
        <v>7</v>
      </c>
      <c r="K49">
        <f t="shared" si="10"/>
        <v>13</v>
      </c>
      <c r="L49">
        <f t="shared" si="10"/>
        <v>4</v>
      </c>
      <c r="M49">
        <f t="shared" si="10"/>
        <v>5</v>
      </c>
      <c r="N49">
        <f t="shared" si="10"/>
        <v>0</v>
      </c>
      <c r="O49">
        <f t="shared" si="10"/>
        <v>7</v>
      </c>
      <c r="P49">
        <f t="shared" si="10"/>
        <v>34</v>
      </c>
      <c r="T49">
        <f>SUM(T2:T46)</f>
        <v>166</v>
      </c>
      <c r="U49">
        <f>SUM(U2:U46)</f>
        <v>118</v>
      </c>
      <c r="V49">
        <f>SUM(V2:V46)</f>
        <v>8</v>
      </c>
      <c r="X49" s="4">
        <f>SUM(X2:X46)</f>
        <v>135.5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Jrue Holiday</vt:lpstr>
      <vt:lpstr>Derrick White</vt:lpstr>
      <vt:lpstr>Kawhi Leonard</vt:lpstr>
      <vt:lpstr>Evan Mobley</vt:lpstr>
      <vt:lpstr>Bam Adebayo</vt:lpstr>
      <vt:lpstr>Robert Williams</vt:lpstr>
      <vt:lpstr>OG Anunoby</vt:lpstr>
      <vt:lpstr>Draymond Green</vt:lpstr>
      <vt:lpstr>Alex Caruso</vt:lpstr>
      <vt:lpstr>Brook Lopez</vt:lpstr>
      <vt:lpstr>Marcus Smart</vt:lpstr>
      <vt:lpstr>Mitchell Robinson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2024-03-31T05:50:20Z</dcterms:modified>
</cp:coreProperties>
</file>