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so\eclipse-workspace\NBATournamentProject\"/>
    </mc:Choice>
  </mc:AlternateContent>
  <xr:revisionPtr revIDLastSave="0" documentId="13_ncr:1_{4A712C0A-1F08-41F3-B350-5B19CCAECA05}" xr6:coauthVersionLast="47" xr6:coauthVersionMax="47" xr10:uidLastSave="{00000000-0000-0000-0000-000000000000}"/>
  <bookViews>
    <workbookView xWindow="-108" yWindow="-108" windowWidth="23256" windowHeight="12456" firstSheet="9" activeTab="12" xr2:uid="{0D40A248-FF8F-46CA-B1D1-6E3AD099E80C}"/>
  </bookViews>
  <sheets>
    <sheet name="Luka Doncic" sheetId="4" r:id="rId1"/>
    <sheet name="Lauri Markkanen" sheetId="1" r:id="rId2"/>
    <sheet name="Domantas Sabonis" sheetId="3" r:id="rId3"/>
    <sheet name="Kristaps Porzingis" sheetId="12" r:id="rId4"/>
    <sheet name="Nikola Jokic" sheetId="5" r:id="rId5"/>
    <sheet name="Nikola Vucevic" sheetId="2" r:id="rId6"/>
    <sheet name="Jakob Poeltl" sheetId="10" r:id="rId7"/>
    <sheet name="Franz Wagner" sheetId="6" r:id="rId8"/>
    <sheet name="Danilo Gallinari" sheetId="8" r:id="rId9"/>
    <sheet name="Bojan Bogdanovic" sheetId="9" r:id="rId10"/>
    <sheet name="Thabo Sefolosha" sheetId="15" r:id="rId11"/>
    <sheet name="Sviatoslav Mykhailiuk" sheetId="11" r:id="rId12"/>
    <sheet name="Team Stats" sheetId="13" r:id="rId13"/>
    <sheet name="Opponent Stat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8" i="14" l="1"/>
  <c r="Z18" i="14"/>
  <c r="Y18" i="14"/>
  <c r="X18" i="14"/>
  <c r="Q18" i="14"/>
  <c r="AA18" i="13"/>
  <c r="Z18" i="13"/>
  <c r="Y18" i="13"/>
  <c r="X18" i="13"/>
  <c r="Q18" i="13"/>
  <c r="AA16" i="14"/>
  <c r="Z16" i="14"/>
  <c r="Y16" i="14"/>
  <c r="X16" i="14"/>
  <c r="Q16" i="14"/>
  <c r="AA16" i="13"/>
  <c r="Z16" i="13"/>
  <c r="Y16" i="13"/>
  <c r="X16" i="13"/>
  <c r="Q16" i="13"/>
  <c r="AA14" i="14"/>
  <c r="Z14" i="14"/>
  <c r="Y14" i="14"/>
  <c r="X14" i="14"/>
  <c r="Q14" i="14"/>
  <c r="AA14" i="13"/>
  <c r="Z14" i="13"/>
  <c r="Y14" i="13"/>
  <c r="X14" i="13"/>
  <c r="Q14" i="13"/>
  <c r="Q12" i="4"/>
  <c r="R12" i="4"/>
  <c r="W12" i="4"/>
  <c r="X12" i="4"/>
  <c r="Y12" i="4"/>
  <c r="Q2" i="4"/>
  <c r="R2" i="4"/>
  <c r="S2" i="4"/>
  <c r="W2" i="4"/>
  <c r="X2" i="4"/>
  <c r="Y2" i="4"/>
  <c r="Q3" i="4"/>
  <c r="R3" i="4"/>
  <c r="S3" i="4"/>
  <c r="W3" i="4"/>
  <c r="X3" i="4"/>
  <c r="Y3" i="4"/>
  <c r="Q4" i="4"/>
  <c r="R4" i="4"/>
  <c r="S4" i="4"/>
  <c r="W4" i="4"/>
  <c r="X4" i="4"/>
  <c r="Y4" i="4"/>
  <c r="Q5" i="4"/>
  <c r="R5" i="4"/>
  <c r="S5" i="4"/>
  <c r="W5" i="4"/>
  <c r="X5" i="4"/>
  <c r="Y5" i="4"/>
  <c r="Q6" i="4"/>
  <c r="R6" i="4"/>
  <c r="S6" i="4"/>
  <c r="W6" i="4"/>
  <c r="X6" i="4"/>
  <c r="Y6" i="4"/>
  <c r="AA12" i="14" l="1"/>
  <c r="Z12" i="14"/>
  <c r="Y12" i="14"/>
  <c r="X12" i="14"/>
  <c r="Q12" i="14"/>
  <c r="AA12" i="13"/>
  <c r="Z12" i="13"/>
  <c r="Y12" i="13"/>
  <c r="X12" i="13"/>
  <c r="Q12" i="13"/>
  <c r="AA10" i="14"/>
  <c r="Z10" i="14"/>
  <c r="Y10" i="14"/>
  <c r="X10" i="14"/>
  <c r="Q10" i="14"/>
  <c r="AA10" i="13"/>
  <c r="Z10" i="13"/>
  <c r="Y10" i="13"/>
  <c r="X10" i="13"/>
  <c r="Q10" i="13"/>
  <c r="S9" i="11"/>
  <c r="Y9" i="11"/>
  <c r="X9" i="11"/>
  <c r="W9" i="11"/>
  <c r="Q9" i="15"/>
  <c r="R9" i="15"/>
  <c r="W9" i="15"/>
  <c r="X9" i="15"/>
  <c r="Y9" i="15"/>
  <c r="Y9" i="9"/>
  <c r="X9" i="9"/>
  <c r="W9" i="9"/>
  <c r="R9" i="9"/>
  <c r="Q9" i="9"/>
  <c r="Q9" i="8"/>
  <c r="R9" i="8"/>
  <c r="W9" i="8"/>
  <c r="X9" i="8"/>
  <c r="Y9" i="8"/>
  <c r="Q9" i="6"/>
  <c r="R9" i="6"/>
  <c r="W9" i="6"/>
  <c r="X9" i="6"/>
  <c r="Y9" i="6"/>
  <c r="AA8" i="14" l="1"/>
  <c r="Z8" i="14"/>
  <c r="Y8" i="14"/>
  <c r="X8" i="14"/>
  <c r="Q8" i="14"/>
  <c r="AA8" i="13"/>
  <c r="Z8" i="13"/>
  <c r="Y8" i="13"/>
  <c r="X8" i="13"/>
  <c r="Q8" i="13"/>
  <c r="R7" i="6"/>
  <c r="AA6" i="14" l="1"/>
  <c r="Z6" i="14"/>
  <c r="Y6" i="14"/>
  <c r="X6" i="14"/>
  <c r="Q6" i="14"/>
  <c r="AA6" i="13"/>
  <c r="Z6" i="13"/>
  <c r="Y6" i="13"/>
  <c r="X6" i="13"/>
  <c r="Q6" i="13"/>
  <c r="AA4" i="14" l="1"/>
  <c r="Z4" i="14"/>
  <c r="Y4" i="14"/>
  <c r="X4" i="14"/>
  <c r="Q4" i="14"/>
  <c r="AA4" i="13"/>
  <c r="Z4" i="13"/>
  <c r="Y4" i="13"/>
  <c r="X4" i="13"/>
  <c r="Q4" i="13"/>
  <c r="AA2" i="14" l="1"/>
  <c r="Z2" i="14"/>
  <c r="Y2" i="14"/>
  <c r="X2" i="14"/>
  <c r="Q2" i="14"/>
  <c r="AA2" i="13"/>
  <c r="Z2" i="13"/>
  <c r="Y2" i="13"/>
  <c r="X2" i="13"/>
  <c r="Q2" i="13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2" i="1"/>
  <c r="V49" i="14" l="1"/>
  <c r="U49" i="14"/>
  <c r="T49" i="14"/>
  <c r="S49" i="14"/>
  <c r="R49" i="14"/>
  <c r="P49" i="14"/>
  <c r="O49" i="14"/>
  <c r="N49" i="14"/>
  <c r="M49" i="14"/>
  <c r="L49" i="14"/>
  <c r="K49" i="14"/>
  <c r="J49" i="14"/>
  <c r="I49" i="14"/>
  <c r="H49" i="14"/>
  <c r="G49" i="14"/>
  <c r="F49" i="14"/>
  <c r="E49" i="14"/>
  <c r="D49" i="14"/>
  <c r="C49" i="14"/>
  <c r="B49" i="14"/>
  <c r="Z47" i="14"/>
  <c r="Y47" i="14"/>
  <c r="X47" i="14"/>
  <c r="W47" i="14"/>
  <c r="V47" i="14"/>
  <c r="U47" i="14"/>
  <c r="T47" i="14"/>
  <c r="S47" i="14"/>
  <c r="R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D47" i="14"/>
  <c r="C47" i="14"/>
  <c r="B47" i="14"/>
  <c r="AA46" i="14"/>
  <c r="Z46" i="14"/>
  <c r="Y46" i="14"/>
  <c r="X46" i="14"/>
  <c r="Q46" i="14"/>
  <c r="AA45" i="14"/>
  <c r="Z45" i="14"/>
  <c r="Y45" i="14"/>
  <c r="X45" i="14"/>
  <c r="Q45" i="14"/>
  <c r="AA44" i="14"/>
  <c r="Z44" i="14"/>
  <c r="Y44" i="14"/>
  <c r="X44" i="14"/>
  <c r="Q44" i="14"/>
  <c r="AA43" i="14"/>
  <c r="Z43" i="14"/>
  <c r="Y43" i="14"/>
  <c r="X43" i="14"/>
  <c r="Q43" i="14"/>
  <c r="AA42" i="14"/>
  <c r="Z42" i="14"/>
  <c r="Y42" i="14"/>
  <c r="X42" i="14"/>
  <c r="Q42" i="14"/>
  <c r="AA41" i="14"/>
  <c r="Z41" i="14"/>
  <c r="Y41" i="14"/>
  <c r="X41" i="14"/>
  <c r="Q41" i="14"/>
  <c r="AA40" i="14"/>
  <c r="Z40" i="14"/>
  <c r="Y40" i="14"/>
  <c r="X40" i="14"/>
  <c r="Q40" i="14"/>
  <c r="AA39" i="14"/>
  <c r="Z39" i="14"/>
  <c r="Y39" i="14"/>
  <c r="X39" i="14"/>
  <c r="Q39" i="14"/>
  <c r="AA38" i="14"/>
  <c r="Z38" i="14"/>
  <c r="Y38" i="14"/>
  <c r="X38" i="14"/>
  <c r="Q38" i="14"/>
  <c r="AA37" i="14"/>
  <c r="Z37" i="14"/>
  <c r="Y37" i="14"/>
  <c r="X37" i="14"/>
  <c r="Q37" i="14"/>
  <c r="AA36" i="14"/>
  <c r="Z36" i="14"/>
  <c r="Y36" i="14"/>
  <c r="X36" i="14"/>
  <c r="Q36" i="14"/>
  <c r="AA35" i="14"/>
  <c r="Z35" i="14"/>
  <c r="Y35" i="14"/>
  <c r="X35" i="14"/>
  <c r="Q35" i="14"/>
  <c r="AA34" i="14"/>
  <c r="Z34" i="14"/>
  <c r="Y34" i="14"/>
  <c r="X34" i="14"/>
  <c r="Q34" i="14"/>
  <c r="AA33" i="14"/>
  <c r="Z33" i="14"/>
  <c r="Y33" i="14"/>
  <c r="X33" i="14"/>
  <c r="Q33" i="14"/>
  <c r="AA32" i="14"/>
  <c r="Z32" i="14"/>
  <c r="Y32" i="14"/>
  <c r="X32" i="14"/>
  <c r="Q32" i="14"/>
  <c r="AA31" i="14"/>
  <c r="Z31" i="14"/>
  <c r="Y31" i="14"/>
  <c r="X31" i="14"/>
  <c r="Q31" i="14"/>
  <c r="AA30" i="14"/>
  <c r="Z30" i="14"/>
  <c r="Y30" i="14"/>
  <c r="X30" i="14"/>
  <c r="Q30" i="14"/>
  <c r="AA29" i="14"/>
  <c r="Z29" i="14"/>
  <c r="Y29" i="14"/>
  <c r="X29" i="14"/>
  <c r="Q29" i="14"/>
  <c r="AA28" i="14"/>
  <c r="Z28" i="14"/>
  <c r="Y28" i="14"/>
  <c r="X28" i="14"/>
  <c r="Q28" i="14"/>
  <c r="AA27" i="14"/>
  <c r="Z27" i="14"/>
  <c r="Y27" i="14"/>
  <c r="X27" i="14"/>
  <c r="Q27" i="14"/>
  <c r="AA26" i="14"/>
  <c r="Z26" i="14"/>
  <c r="Y26" i="14"/>
  <c r="X26" i="14"/>
  <c r="Q26" i="14"/>
  <c r="AA25" i="14"/>
  <c r="Z25" i="14"/>
  <c r="Y25" i="14"/>
  <c r="X25" i="14"/>
  <c r="Q25" i="14"/>
  <c r="AA24" i="14"/>
  <c r="Z24" i="14"/>
  <c r="Y24" i="14"/>
  <c r="X24" i="14"/>
  <c r="Q24" i="14"/>
  <c r="AA23" i="14"/>
  <c r="Z23" i="14"/>
  <c r="Y23" i="14"/>
  <c r="X23" i="14"/>
  <c r="Q23" i="14"/>
  <c r="AA22" i="14"/>
  <c r="Z22" i="14"/>
  <c r="Y22" i="14"/>
  <c r="X22" i="14"/>
  <c r="Q22" i="14"/>
  <c r="AA21" i="14"/>
  <c r="Z21" i="14"/>
  <c r="Y21" i="14"/>
  <c r="X21" i="14"/>
  <c r="Q21" i="14"/>
  <c r="AA20" i="14"/>
  <c r="Z20" i="14"/>
  <c r="Y20" i="14"/>
  <c r="X20" i="14"/>
  <c r="Q20" i="14"/>
  <c r="AA19" i="14"/>
  <c r="Z19" i="14"/>
  <c r="Y19" i="14"/>
  <c r="X19" i="14"/>
  <c r="Q19" i="14"/>
  <c r="AA17" i="14"/>
  <c r="Z17" i="14"/>
  <c r="Y17" i="14"/>
  <c r="X17" i="14"/>
  <c r="Q17" i="14"/>
  <c r="AA15" i="14"/>
  <c r="Z15" i="14"/>
  <c r="Y15" i="14"/>
  <c r="X15" i="14"/>
  <c r="Q15" i="14"/>
  <c r="AA13" i="14"/>
  <c r="Z13" i="14"/>
  <c r="Y13" i="14"/>
  <c r="X13" i="14"/>
  <c r="Q13" i="14"/>
  <c r="AA11" i="14"/>
  <c r="Z11" i="14"/>
  <c r="Y11" i="14"/>
  <c r="X11" i="14"/>
  <c r="Q11" i="14"/>
  <c r="AA9" i="14"/>
  <c r="Z9" i="14"/>
  <c r="Y9" i="14"/>
  <c r="X9" i="14"/>
  <c r="Q9" i="14"/>
  <c r="AA7" i="14"/>
  <c r="Z7" i="14"/>
  <c r="Y7" i="14"/>
  <c r="X7" i="14"/>
  <c r="Q7" i="14"/>
  <c r="AA5" i="14"/>
  <c r="Z5" i="14"/>
  <c r="Y5" i="14"/>
  <c r="X5" i="14"/>
  <c r="Q5" i="14"/>
  <c r="AA3" i="14"/>
  <c r="Z3" i="14"/>
  <c r="Y3" i="14"/>
  <c r="X3" i="14"/>
  <c r="Q3" i="14"/>
  <c r="Z49" i="11"/>
  <c r="V49" i="11"/>
  <c r="U49" i="11"/>
  <c r="T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B49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B47" i="11"/>
  <c r="Y46" i="11"/>
  <c r="X46" i="11"/>
  <c r="W46" i="11"/>
  <c r="S46" i="11"/>
  <c r="R46" i="11"/>
  <c r="Q46" i="11"/>
  <c r="Y45" i="11"/>
  <c r="X45" i="11"/>
  <c r="W45" i="11"/>
  <c r="S45" i="11"/>
  <c r="R45" i="11"/>
  <c r="Q45" i="11"/>
  <c r="Y44" i="11"/>
  <c r="X44" i="11"/>
  <c r="W44" i="11"/>
  <c r="S44" i="11"/>
  <c r="R44" i="11"/>
  <c r="Q44" i="11"/>
  <c r="Y43" i="11"/>
  <c r="X43" i="11"/>
  <c r="W43" i="11"/>
  <c r="S43" i="11"/>
  <c r="R43" i="11"/>
  <c r="Q43" i="11"/>
  <c r="Y42" i="11"/>
  <c r="X42" i="11"/>
  <c r="W42" i="11"/>
  <c r="S42" i="11"/>
  <c r="R42" i="11"/>
  <c r="Q42" i="11"/>
  <c r="Y41" i="11"/>
  <c r="X41" i="11"/>
  <c r="W41" i="11"/>
  <c r="S41" i="11"/>
  <c r="R41" i="11"/>
  <c r="Q41" i="11"/>
  <c r="Y40" i="11"/>
  <c r="X40" i="11"/>
  <c r="W40" i="11"/>
  <c r="S40" i="11"/>
  <c r="R40" i="11"/>
  <c r="Q40" i="11"/>
  <c r="Y39" i="11"/>
  <c r="X39" i="11"/>
  <c r="W39" i="11"/>
  <c r="S39" i="11"/>
  <c r="R39" i="11"/>
  <c r="Q39" i="11"/>
  <c r="Y38" i="11"/>
  <c r="X38" i="11"/>
  <c r="W38" i="11"/>
  <c r="S38" i="11"/>
  <c r="R38" i="11"/>
  <c r="Q38" i="11"/>
  <c r="Y37" i="11"/>
  <c r="X37" i="11"/>
  <c r="W37" i="11"/>
  <c r="S37" i="11"/>
  <c r="R37" i="11"/>
  <c r="Q37" i="11"/>
  <c r="Y36" i="11"/>
  <c r="X36" i="11"/>
  <c r="W36" i="11"/>
  <c r="S36" i="11"/>
  <c r="R36" i="11"/>
  <c r="Q36" i="11"/>
  <c r="Y35" i="11"/>
  <c r="X35" i="11"/>
  <c r="W35" i="11"/>
  <c r="S35" i="11"/>
  <c r="R35" i="11"/>
  <c r="Q35" i="11"/>
  <c r="Y34" i="11"/>
  <c r="X34" i="11"/>
  <c r="W34" i="11"/>
  <c r="S34" i="11"/>
  <c r="R34" i="11"/>
  <c r="Q34" i="11"/>
  <c r="Y33" i="11"/>
  <c r="X33" i="11"/>
  <c r="W33" i="11"/>
  <c r="S33" i="11"/>
  <c r="R33" i="11"/>
  <c r="Q33" i="11"/>
  <c r="Y32" i="11"/>
  <c r="X32" i="11"/>
  <c r="W32" i="11"/>
  <c r="S32" i="11"/>
  <c r="R32" i="11"/>
  <c r="Q32" i="11"/>
  <c r="Y31" i="11"/>
  <c r="X31" i="11"/>
  <c r="W31" i="11"/>
  <c r="S31" i="11"/>
  <c r="R31" i="11"/>
  <c r="Q31" i="11"/>
  <c r="Y30" i="11"/>
  <c r="X30" i="11"/>
  <c r="W30" i="11"/>
  <c r="S30" i="11"/>
  <c r="R30" i="11"/>
  <c r="Q30" i="11"/>
  <c r="Y29" i="11"/>
  <c r="X29" i="11"/>
  <c r="W29" i="11"/>
  <c r="S29" i="11"/>
  <c r="R29" i="11"/>
  <c r="Q29" i="11"/>
  <c r="Y28" i="11"/>
  <c r="X28" i="11"/>
  <c r="W28" i="11"/>
  <c r="S28" i="11"/>
  <c r="R28" i="11"/>
  <c r="Q28" i="11"/>
  <c r="Y27" i="11"/>
  <c r="X27" i="11"/>
  <c r="W27" i="11"/>
  <c r="S27" i="11"/>
  <c r="R27" i="11"/>
  <c r="Q27" i="11"/>
  <c r="Y26" i="11"/>
  <c r="X26" i="11"/>
  <c r="W26" i="11"/>
  <c r="S26" i="11"/>
  <c r="R26" i="11"/>
  <c r="Q26" i="11"/>
  <c r="Y25" i="11"/>
  <c r="X25" i="11"/>
  <c r="W25" i="11"/>
  <c r="S25" i="11"/>
  <c r="R25" i="11"/>
  <c r="Q25" i="11"/>
  <c r="Y24" i="11"/>
  <c r="X24" i="11"/>
  <c r="W24" i="11"/>
  <c r="S24" i="11"/>
  <c r="R24" i="11"/>
  <c r="Q24" i="11"/>
  <c r="Y23" i="11"/>
  <c r="X23" i="11"/>
  <c r="W23" i="11"/>
  <c r="S23" i="11"/>
  <c r="R23" i="11"/>
  <c r="Q23" i="11"/>
  <c r="Y22" i="11"/>
  <c r="X22" i="11"/>
  <c r="W22" i="11"/>
  <c r="S22" i="11"/>
  <c r="R22" i="11"/>
  <c r="Q22" i="11"/>
  <c r="Y21" i="11"/>
  <c r="X21" i="11"/>
  <c r="W21" i="11"/>
  <c r="S21" i="11"/>
  <c r="R21" i="11"/>
  <c r="Q21" i="11"/>
  <c r="Y20" i="11"/>
  <c r="X20" i="11"/>
  <c r="W20" i="11"/>
  <c r="S20" i="11"/>
  <c r="R20" i="11"/>
  <c r="Q20" i="11"/>
  <c r="Y19" i="11"/>
  <c r="X19" i="11"/>
  <c r="W19" i="11"/>
  <c r="Y18" i="11"/>
  <c r="X18" i="11"/>
  <c r="W18" i="11"/>
  <c r="R18" i="11"/>
  <c r="Q18" i="11"/>
  <c r="Y17" i="11"/>
  <c r="X17" i="11"/>
  <c r="W17" i="11"/>
  <c r="Q17" i="11"/>
  <c r="Y16" i="11"/>
  <c r="X16" i="11"/>
  <c r="W16" i="11"/>
  <c r="R16" i="11"/>
  <c r="Q16" i="11"/>
  <c r="Y15" i="11"/>
  <c r="X15" i="11"/>
  <c r="W15" i="11"/>
  <c r="Q15" i="11"/>
  <c r="Y14" i="11"/>
  <c r="X14" i="11"/>
  <c r="W14" i="11"/>
  <c r="R14" i="11"/>
  <c r="Q14" i="11"/>
  <c r="Y13" i="11"/>
  <c r="X13" i="11"/>
  <c r="W13" i="11"/>
  <c r="Y12" i="11"/>
  <c r="X12" i="11"/>
  <c r="W12" i="11"/>
  <c r="Y11" i="11"/>
  <c r="X11" i="11"/>
  <c r="W11" i="11"/>
  <c r="R11" i="11"/>
  <c r="Q11" i="11"/>
  <c r="Y10" i="11"/>
  <c r="X10" i="11"/>
  <c r="W10" i="11"/>
  <c r="R10" i="11"/>
  <c r="Q10" i="11"/>
  <c r="Y8" i="11"/>
  <c r="X8" i="11"/>
  <c r="W8" i="11"/>
  <c r="R8" i="11"/>
  <c r="Q8" i="11"/>
  <c r="Y7" i="11"/>
  <c r="X7" i="11"/>
  <c r="W7" i="11"/>
  <c r="Q7" i="11"/>
  <c r="Y6" i="11"/>
  <c r="X6" i="11"/>
  <c r="W6" i="11"/>
  <c r="S6" i="11"/>
  <c r="Q6" i="11"/>
  <c r="Y5" i="11"/>
  <c r="X5" i="11"/>
  <c r="W5" i="11"/>
  <c r="R5" i="11"/>
  <c r="Q5" i="11"/>
  <c r="Y4" i="11"/>
  <c r="X4" i="11"/>
  <c r="W4" i="11"/>
  <c r="R4" i="11"/>
  <c r="Q4" i="11"/>
  <c r="Y3" i="11"/>
  <c r="X3" i="11"/>
  <c r="W3" i="11"/>
  <c r="S3" i="11"/>
  <c r="R3" i="11"/>
  <c r="Q3" i="11"/>
  <c r="Y2" i="11"/>
  <c r="X2" i="11"/>
  <c r="W2" i="11"/>
  <c r="S2" i="11"/>
  <c r="R2" i="11"/>
  <c r="Q2" i="11"/>
  <c r="Z49" i="9"/>
  <c r="V49" i="9"/>
  <c r="U49" i="9"/>
  <c r="T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B49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Y46" i="9"/>
  <c r="X46" i="9"/>
  <c r="W46" i="9"/>
  <c r="S46" i="9"/>
  <c r="R46" i="9"/>
  <c r="Q46" i="9"/>
  <c r="Y45" i="9"/>
  <c r="X45" i="9"/>
  <c r="W45" i="9"/>
  <c r="S45" i="9"/>
  <c r="R45" i="9"/>
  <c r="Q45" i="9"/>
  <c r="Y44" i="9"/>
  <c r="X44" i="9"/>
  <c r="W44" i="9"/>
  <c r="S44" i="9"/>
  <c r="R44" i="9"/>
  <c r="Q44" i="9"/>
  <c r="Y43" i="9"/>
  <c r="X43" i="9"/>
  <c r="W43" i="9"/>
  <c r="S43" i="9"/>
  <c r="R43" i="9"/>
  <c r="Q43" i="9"/>
  <c r="Y42" i="9"/>
  <c r="X42" i="9"/>
  <c r="W42" i="9"/>
  <c r="S42" i="9"/>
  <c r="R42" i="9"/>
  <c r="Q42" i="9"/>
  <c r="Y41" i="9"/>
  <c r="X41" i="9"/>
  <c r="W41" i="9"/>
  <c r="S41" i="9"/>
  <c r="R41" i="9"/>
  <c r="Q41" i="9"/>
  <c r="Y40" i="9"/>
  <c r="X40" i="9"/>
  <c r="W40" i="9"/>
  <c r="S40" i="9"/>
  <c r="R40" i="9"/>
  <c r="Q40" i="9"/>
  <c r="Y39" i="9"/>
  <c r="X39" i="9"/>
  <c r="W39" i="9"/>
  <c r="S39" i="9"/>
  <c r="R39" i="9"/>
  <c r="Q39" i="9"/>
  <c r="Y38" i="9"/>
  <c r="X38" i="9"/>
  <c r="W38" i="9"/>
  <c r="S38" i="9"/>
  <c r="R38" i="9"/>
  <c r="Q38" i="9"/>
  <c r="Y37" i="9"/>
  <c r="X37" i="9"/>
  <c r="W37" i="9"/>
  <c r="S37" i="9"/>
  <c r="R37" i="9"/>
  <c r="Q37" i="9"/>
  <c r="Y36" i="9"/>
  <c r="X36" i="9"/>
  <c r="W36" i="9"/>
  <c r="S36" i="9"/>
  <c r="R36" i="9"/>
  <c r="Q36" i="9"/>
  <c r="Y35" i="9"/>
  <c r="X35" i="9"/>
  <c r="W35" i="9"/>
  <c r="S35" i="9"/>
  <c r="R35" i="9"/>
  <c r="Q35" i="9"/>
  <c r="Y34" i="9"/>
  <c r="X34" i="9"/>
  <c r="W34" i="9"/>
  <c r="S34" i="9"/>
  <c r="R34" i="9"/>
  <c r="Q34" i="9"/>
  <c r="Y33" i="9"/>
  <c r="X33" i="9"/>
  <c r="W33" i="9"/>
  <c r="S33" i="9"/>
  <c r="R33" i="9"/>
  <c r="Q33" i="9"/>
  <c r="Y32" i="9"/>
  <c r="X32" i="9"/>
  <c r="W32" i="9"/>
  <c r="S32" i="9"/>
  <c r="R32" i="9"/>
  <c r="Q32" i="9"/>
  <c r="Y31" i="9"/>
  <c r="X31" i="9"/>
  <c r="W31" i="9"/>
  <c r="S31" i="9"/>
  <c r="R31" i="9"/>
  <c r="Q31" i="9"/>
  <c r="Y30" i="9"/>
  <c r="X30" i="9"/>
  <c r="W30" i="9"/>
  <c r="S30" i="9"/>
  <c r="R30" i="9"/>
  <c r="Q30" i="9"/>
  <c r="Y29" i="9"/>
  <c r="X29" i="9"/>
  <c r="W29" i="9"/>
  <c r="S29" i="9"/>
  <c r="R29" i="9"/>
  <c r="Q29" i="9"/>
  <c r="Y28" i="9"/>
  <c r="X28" i="9"/>
  <c r="W28" i="9"/>
  <c r="S28" i="9"/>
  <c r="R28" i="9"/>
  <c r="Q28" i="9"/>
  <c r="Y27" i="9"/>
  <c r="X27" i="9"/>
  <c r="W27" i="9"/>
  <c r="S27" i="9"/>
  <c r="R27" i="9"/>
  <c r="Q27" i="9"/>
  <c r="Y26" i="9"/>
  <c r="X26" i="9"/>
  <c r="W26" i="9"/>
  <c r="S26" i="9"/>
  <c r="R26" i="9"/>
  <c r="Q26" i="9"/>
  <c r="Y25" i="9"/>
  <c r="X25" i="9"/>
  <c r="W25" i="9"/>
  <c r="S25" i="9"/>
  <c r="R25" i="9"/>
  <c r="Q25" i="9"/>
  <c r="Y24" i="9"/>
  <c r="X24" i="9"/>
  <c r="W24" i="9"/>
  <c r="S24" i="9"/>
  <c r="R24" i="9"/>
  <c r="Q24" i="9"/>
  <c r="Y23" i="9"/>
  <c r="X23" i="9"/>
  <c r="W23" i="9"/>
  <c r="S23" i="9"/>
  <c r="R23" i="9"/>
  <c r="Q23" i="9"/>
  <c r="Y22" i="9"/>
  <c r="X22" i="9"/>
  <c r="W22" i="9"/>
  <c r="S22" i="9"/>
  <c r="R22" i="9"/>
  <c r="Q22" i="9"/>
  <c r="Y21" i="9"/>
  <c r="X21" i="9"/>
  <c r="W21" i="9"/>
  <c r="S21" i="9"/>
  <c r="R21" i="9"/>
  <c r="Q21" i="9"/>
  <c r="Y20" i="9"/>
  <c r="X20" i="9"/>
  <c r="W20" i="9"/>
  <c r="S20" i="9"/>
  <c r="R20" i="9"/>
  <c r="Q20" i="9"/>
  <c r="Y19" i="9"/>
  <c r="X19" i="9"/>
  <c r="W19" i="9"/>
  <c r="R19" i="9"/>
  <c r="Q19" i="9"/>
  <c r="Y18" i="9"/>
  <c r="X18" i="9"/>
  <c r="W18" i="9"/>
  <c r="R18" i="9"/>
  <c r="Q18" i="9"/>
  <c r="Y17" i="9"/>
  <c r="X17" i="9"/>
  <c r="W17" i="9"/>
  <c r="S17" i="9"/>
  <c r="R17" i="9"/>
  <c r="Q17" i="9"/>
  <c r="Y16" i="9"/>
  <c r="X16" i="9"/>
  <c r="W16" i="9"/>
  <c r="R16" i="9"/>
  <c r="Q16" i="9"/>
  <c r="Y15" i="9"/>
  <c r="X15" i="9"/>
  <c r="W15" i="9"/>
  <c r="R15" i="9"/>
  <c r="Q15" i="9"/>
  <c r="Y14" i="9"/>
  <c r="X14" i="9"/>
  <c r="W14" i="9"/>
  <c r="S14" i="9"/>
  <c r="R14" i="9"/>
  <c r="Q14" i="9"/>
  <c r="Y13" i="9"/>
  <c r="X13" i="9"/>
  <c r="W13" i="9"/>
  <c r="R13" i="9"/>
  <c r="Q13" i="9"/>
  <c r="Y12" i="9"/>
  <c r="X12" i="9"/>
  <c r="W12" i="9"/>
  <c r="Q12" i="9"/>
  <c r="Y11" i="9"/>
  <c r="X11" i="9"/>
  <c r="W11" i="9"/>
  <c r="R11" i="9"/>
  <c r="Q11" i="9"/>
  <c r="Y10" i="9"/>
  <c r="X10" i="9"/>
  <c r="W10" i="9"/>
  <c r="R10" i="9"/>
  <c r="Q10" i="9"/>
  <c r="Y8" i="9"/>
  <c r="X8" i="9"/>
  <c r="W8" i="9"/>
  <c r="R8" i="9"/>
  <c r="Q8" i="9"/>
  <c r="Y7" i="9"/>
  <c r="X7" i="9"/>
  <c r="W7" i="9"/>
  <c r="Q7" i="9"/>
  <c r="Y6" i="9"/>
  <c r="X6" i="9"/>
  <c r="W6" i="9"/>
  <c r="R6" i="9"/>
  <c r="Q6" i="9"/>
  <c r="Y5" i="9"/>
  <c r="X5" i="9"/>
  <c r="W5" i="9"/>
  <c r="R5" i="9"/>
  <c r="Q5" i="9"/>
  <c r="Y4" i="9"/>
  <c r="X4" i="9"/>
  <c r="W4" i="9"/>
  <c r="R4" i="9"/>
  <c r="Q4" i="9"/>
  <c r="Y3" i="9"/>
  <c r="X3" i="9"/>
  <c r="W3" i="9"/>
  <c r="Y2" i="9"/>
  <c r="X2" i="9"/>
  <c r="W2" i="9"/>
  <c r="R2" i="9"/>
  <c r="Q2" i="9"/>
  <c r="I49" i="13"/>
  <c r="I47" i="13"/>
  <c r="Z49" i="8"/>
  <c r="V49" i="8"/>
  <c r="U49" i="8"/>
  <c r="T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B49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Y46" i="8"/>
  <c r="X46" i="8"/>
  <c r="W46" i="8"/>
  <c r="S46" i="8"/>
  <c r="R46" i="8"/>
  <c r="Q46" i="8"/>
  <c r="Y45" i="8"/>
  <c r="X45" i="8"/>
  <c r="W45" i="8"/>
  <c r="S45" i="8"/>
  <c r="R45" i="8"/>
  <c r="Q45" i="8"/>
  <c r="Y44" i="8"/>
  <c r="X44" i="8"/>
  <c r="W44" i="8"/>
  <c r="S44" i="8"/>
  <c r="R44" i="8"/>
  <c r="Q44" i="8"/>
  <c r="Y43" i="8"/>
  <c r="X43" i="8"/>
  <c r="W43" i="8"/>
  <c r="S43" i="8"/>
  <c r="R43" i="8"/>
  <c r="Q43" i="8"/>
  <c r="Y42" i="8"/>
  <c r="X42" i="8"/>
  <c r="W42" i="8"/>
  <c r="S42" i="8"/>
  <c r="R42" i="8"/>
  <c r="Q42" i="8"/>
  <c r="Y41" i="8"/>
  <c r="X41" i="8"/>
  <c r="W41" i="8"/>
  <c r="S41" i="8"/>
  <c r="R41" i="8"/>
  <c r="Q41" i="8"/>
  <c r="Y40" i="8"/>
  <c r="X40" i="8"/>
  <c r="W40" i="8"/>
  <c r="S40" i="8"/>
  <c r="R40" i="8"/>
  <c r="Q40" i="8"/>
  <c r="Y39" i="8"/>
  <c r="X39" i="8"/>
  <c r="W39" i="8"/>
  <c r="S39" i="8"/>
  <c r="R39" i="8"/>
  <c r="Q39" i="8"/>
  <c r="Y38" i="8"/>
  <c r="X38" i="8"/>
  <c r="W38" i="8"/>
  <c r="S38" i="8"/>
  <c r="R38" i="8"/>
  <c r="Q38" i="8"/>
  <c r="Y37" i="8"/>
  <c r="X37" i="8"/>
  <c r="W37" i="8"/>
  <c r="S37" i="8"/>
  <c r="R37" i="8"/>
  <c r="Q37" i="8"/>
  <c r="Y36" i="8"/>
  <c r="X36" i="8"/>
  <c r="W36" i="8"/>
  <c r="S36" i="8"/>
  <c r="R36" i="8"/>
  <c r="Q36" i="8"/>
  <c r="Y35" i="8"/>
  <c r="X35" i="8"/>
  <c r="W35" i="8"/>
  <c r="S35" i="8"/>
  <c r="R35" i="8"/>
  <c r="Q35" i="8"/>
  <c r="Y34" i="8"/>
  <c r="X34" i="8"/>
  <c r="W34" i="8"/>
  <c r="S34" i="8"/>
  <c r="R34" i="8"/>
  <c r="Q34" i="8"/>
  <c r="Y33" i="8"/>
  <c r="X33" i="8"/>
  <c r="W33" i="8"/>
  <c r="S33" i="8"/>
  <c r="R33" i="8"/>
  <c r="Q33" i="8"/>
  <c r="Y32" i="8"/>
  <c r="X32" i="8"/>
  <c r="W32" i="8"/>
  <c r="S32" i="8"/>
  <c r="R32" i="8"/>
  <c r="Q32" i="8"/>
  <c r="Y31" i="8"/>
  <c r="X31" i="8"/>
  <c r="W31" i="8"/>
  <c r="S31" i="8"/>
  <c r="R31" i="8"/>
  <c r="Q31" i="8"/>
  <c r="Y30" i="8"/>
  <c r="X30" i="8"/>
  <c r="W30" i="8"/>
  <c r="S30" i="8"/>
  <c r="R30" i="8"/>
  <c r="Q30" i="8"/>
  <c r="Y29" i="8"/>
  <c r="X29" i="8"/>
  <c r="W29" i="8"/>
  <c r="S29" i="8"/>
  <c r="R29" i="8"/>
  <c r="Q29" i="8"/>
  <c r="Y28" i="8"/>
  <c r="X28" i="8"/>
  <c r="W28" i="8"/>
  <c r="S28" i="8"/>
  <c r="R28" i="8"/>
  <c r="Q28" i="8"/>
  <c r="Y27" i="8"/>
  <c r="X27" i="8"/>
  <c r="W27" i="8"/>
  <c r="S27" i="8"/>
  <c r="R27" i="8"/>
  <c r="Q27" i="8"/>
  <c r="Y26" i="8"/>
  <c r="X26" i="8"/>
  <c r="W26" i="8"/>
  <c r="S26" i="8"/>
  <c r="R26" i="8"/>
  <c r="Q26" i="8"/>
  <c r="Y25" i="8"/>
  <c r="X25" i="8"/>
  <c r="W25" i="8"/>
  <c r="S25" i="8"/>
  <c r="R25" i="8"/>
  <c r="Q25" i="8"/>
  <c r="Y24" i="8"/>
  <c r="X24" i="8"/>
  <c r="W24" i="8"/>
  <c r="S24" i="8"/>
  <c r="R24" i="8"/>
  <c r="Q24" i="8"/>
  <c r="Y23" i="8"/>
  <c r="X23" i="8"/>
  <c r="W23" i="8"/>
  <c r="S23" i="8"/>
  <c r="R23" i="8"/>
  <c r="Q23" i="8"/>
  <c r="Y22" i="8"/>
  <c r="X22" i="8"/>
  <c r="W22" i="8"/>
  <c r="S22" i="8"/>
  <c r="R22" i="8"/>
  <c r="Q22" i="8"/>
  <c r="Y21" i="8"/>
  <c r="X21" i="8"/>
  <c r="W21" i="8"/>
  <c r="S21" i="8"/>
  <c r="R21" i="8"/>
  <c r="Q21" i="8"/>
  <c r="Y20" i="8"/>
  <c r="X20" i="8"/>
  <c r="W20" i="8"/>
  <c r="S20" i="8"/>
  <c r="R20" i="8"/>
  <c r="Q20" i="8"/>
  <c r="Y19" i="8"/>
  <c r="X19" i="8"/>
  <c r="W19" i="8"/>
  <c r="R19" i="8"/>
  <c r="Q19" i="8"/>
  <c r="Y18" i="8"/>
  <c r="X18" i="8"/>
  <c r="W18" i="8"/>
  <c r="R18" i="8"/>
  <c r="Q18" i="8"/>
  <c r="Y17" i="8"/>
  <c r="X17" i="8"/>
  <c r="W17" i="8"/>
  <c r="R17" i="8"/>
  <c r="Q17" i="8"/>
  <c r="Y16" i="8"/>
  <c r="X16" i="8"/>
  <c r="W16" i="8"/>
  <c r="R16" i="8"/>
  <c r="Q16" i="8"/>
  <c r="Y15" i="8"/>
  <c r="X15" i="8"/>
  <c r="W15" i="8"/>
  <c r="R15" i="8"/>
  <c r="Q15" i="8"/>
  <c r="Y14" i="8"/>
  <c r="X14" i="8"/>
  <c r="W14" i="8"/>
  <c r="R14" i="8"/>
  <c r="Q14" i="8"/>
  <c r="Y13" i="8"/>
  <c r="X13" i="8"/>
  <c r="W13" i="8"/>
  <c r="R13" i="8"/>
  <c r="Q13" i="8"/>
  <c r="Y12" i="8"/>
  <c r="X12" i="8"/>
  <c r="W12" i="8"/>
  <c r="R12" i="8"/>
  <c r="Q12" i="8"/>
  <c r="Y11" i="8"/>
  <c r="X11" i="8"/>
  <c r="W11" i="8"/>
  <c r="R11" i="8"/>
  <c r="Q11" i="8"/>
  <c r="Y10" i="8"/>
  <c r="X10" i="8"/>
  <c r="W10" i="8"/>
  <c r="R10" i="8"/>
  <c r="Q10" i="8"/>
  <c r="Y8" i="8"/>
  <c r="X8" i="8"/>
  <c r="W8" i="8"/>
  <c r="S8" i="8"/>
  <c r="R8" i="8"/>
  <c r="Q8" i="8"/>
  <c r="Y7" i="8"/>
  <c r="X7" i="8"/>
  <c r="W7" i="8"/>
  <c r="R7" i="8"/>
  <c r="Q7" i="8"/>
  <c r="Y6" i="8"/>
  <c r="X6" i="8"/>
  <c r="W6" i="8"/>
  <c r="R6" i="8"/>
  <c r="Q6" i="8"/>
  <c r="Y5" i="8"/>
  <c r="X5" i="8"/>
  <c r="W5" i="8"/>
  <c r="R5" i="8"/>
  <c r="Q5" i="8"/>
  <c r="Y4" i="8"/>
  <c r="X4" i="8"/>
  <c r="W4" i="8"/>
  <c r="R4" i="8"/>
  <c r="Q4" i="8"/>
  <c r="Y3" i="8"/>
  <c r="X3" i="8"/>
  <c r="W3" i="8"/>
  <c r="R3" i="8"/>
  <c r="Q3" i="8"/>
  <c r="Y2" i="8"/>
  <c r="X2" i="8"/>
  <c r="W2" i="8"/>
  <c r="R2" i="8"/>
  <c r="Q2" i="8"/>
  <c r="Z49" i="12"/>
  <c r="V49" i="12"/>
  <c r="U49" i="12"/>
  <c r="T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B49" i="12"/>
  <c r="V47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B47" i="12"/>
  <c r="Y46" i="12"/>
  <c r="X46" i="12"/>
  <c r="W46" i="12"/>
  <c r="S46" i="12"/>
  <c r="R46" i="12"/>
  <c r="Q46" i="12"/>
  <c r="Y45" i="12"/>
  <c r="X45" i="12"/>
  <c r="W45" i="12"/>
  <c r="S45" i="12"/>
  <c r="R45" i="12"/>
  <c r="Q45" i="12"/>
  <c r="Y44" i="12"/>
  <c r="X44" i="12"/>
  <c r="W44" i="12"/>
  <c r="S44" i="12"/>
  <c r="R44" i="12"/>
  <c r="Q44" i="12"/>
  <c r="Y43" i="12"/>
  <c r="X43" i="12"/>
  <c r="W43" i="12"/>
  <c r="S43" i="12"/>
  <c r="R43" i="12"/>
  <c r="Q43" i="12"/>
  <c r="Y42" i="12"/>
  <c r="X42" i="12"/>
  <c r="W42" i="12"/>
  <c r="S42" i="12"/>
  <c r="R42" i="12"/>
  <c r="Q42" i="12"/>
  <c r="Y41" i="12"/>
  <c r="X41" i="12"/>
  <c r="W41" i="12"/>
  <c r="S41" i="12"/>
  <c r="R41" i="12"/>
  <c r="Q41" i="12"/>
  <c r="Y40" i="12"/>
  <c r="X40" i="12"/>
  <c r="W40" i="12"/>
  <c r="S40" i="12"/>
  <c r="R40" i="12"/>
  <c r="Q40" i="12"/>
  <c r="Y39" i="12"/>
  <c r="X39" i="12"/>
  <c r="W39" i="12"/>
  <c r="S39" i="12"/>
  <c r="R39" i="12"/>
  <c r="Q39" i="12"/>
  <c r="Y38" i="12"/>
  <c r="X38" i="12"/>
  <c r="W38" i="12"/>
  <c r="S38" i="12"/>
  <c r="R38" i="12"/>
  <c r="Q38" i="12"/>
  <c r="Y37" i="12"/>
  <c r="X37" i="12"/>
  <c r="W37" i="12"/>
  <c r="S37" i="12"/>
  <c r="R37" i="12"/>
  <c r="Q37" i="12"/>
  <c r="Y36" i="12"/>
  <c r="X36" i="12"/>
  <c r="W36" i="12"/>
  <c r="S36" i="12"/>
  <c r="R36" i="12"/>
  <c r="Q36" i="12"/>
  <c r="Y35" i="12"/>
  <c r="X35" i="12"/>
  <c r="W35" i="12"/>
  <c r="S35" i="12"/>
  <c r="R35" i="12"/>
  <c r="Q35" i="12"/>
  <c r="Y34" i="12"/>
  <c r="X34" i="12"/>
  <c r="W34" i="12"/>
  <c r="S34" i="12"/>
  <c r="R34" i="12"/>
  <c r="Q34" i="12"/>
  <c r="Y33" i="12"/>
  <c r="X33" i="12"/>
  <c r="W33" i="12"/>
  <c r="S33" i="12"/>
  <c r="R33" i="12"/>
  <c r="Q33" i="12"/>
  <c r="Y32" i="12"/>
  <c r="X32" i="12"/>
  <c r="W32" i="12"/>
  <c r="S32" i="12"/>
  <c r="R32" i="12"/>
  <c r="Q32" i="12"/>
  <c r="Y31" i="12"/>
  <c r="X31" i="12"/>
  <c r="W31" i="12"/>
  <c r="S31" i="12"/>
  <c r="R31" i="12"/>
  <c r="Q31" i="12"/>
  <c r="Y30" i="12"/>
  <c r="X30" i="12"/>
  <c r="W30" i="12"/>
  <c r="S30" i="12"/>
  <c r="R30" i="12"/>
  <c r="Q30" i="12"/>
  <c r="Y29" i="12"/>
  <c r="X29" i="12"/>
  <c r="W29" i="12"/>
  <c r="S29" i="12"/>
  <c r="R29" i="12"/>
  <c r="Q29" i="12"/>
  <c r="Y28" i="12"/>
  <c r="X28" i="12"/>
  <c r="W28" i="12"/>
  <c r="S28" i="12"/>
  <c r="R28" i="12"/>
  <c r="Q28" i="12"/>
  <c r="Y27" i="12"/>
  <c r="X27" i="12"/>
  <c r="W27" i="12"/>
  <c r="S27" i="12"/>
  <c r="R27" i="12"/>
  <c r="Q27" i="12"/>
  <c r="Y26" i="12"/>
  <c r="X26" i="12"/>
  <c r="W26" i="12"/>
  <c r="S26" i="12"/>
  <c r="R26" i="12"/>
  <c r="Q26" i="12"/>
  <c r="Y25" i="12"/>
  <c r="X25" i="12"/>
  <c r="W25" i="12"/>
  <c r="S25" i="12"/>
  <c r="R25" i="12"/>
  <c r="Q25" i="12"/>
  <c r="Y24" i="12"/>
  <c r="X24" i="12"/>
  <c r="W24" i="12"/>
  <c r="S24" i="12"/>
  <c r="R24" i="12"/>
  <c r="Q24" i="12"/>
  <c r="Y23" i="12"/>
  <c r="X23" i="12"/>
  <c r="W23" i="12"/>
  <c r="S23" i="12"/>
  <c r="R23" i="12"/>
  <c r="Q23" i="12"/>
  <c r="Y22" i="12"/>
  <c r="X22" i="12"/>
  <c r="W22" i="12"/>
  <c r="S22" i="12"/>
  <c r="R22" i="12"/>
  <c r="Q22" i="12"/>
  <c r="Y21" i="12"/>
  <c r="X21" i="12"/>
  <c r="W21" i="12"/>
  <c r="S21" i="12"/>
  <c r="R21" i="12"/>
  <c r="Q21" i="12"/>
  <c r="Y20" i="12"/>
  <c r="X20" i="12"/>
  <c r="W20" i="12"/>
  <c r="S20" i="12"/>
  <c r="R20" i="12"/>
  <c r="Q20" i="12"/>
  <c r="Y19" i="12"/>
  <c r="X19" i="12"/>
  <c r="W19" i="12"/>
  <c r="R19" i="12"/>
  <c r="Q19" i="12"/>
  <c r="Y18" i="12"/>
  <c r="X18" i="12"/>
  <c r="W18" i="12"/>
  <c r="R18" i="12"/>
  <c r="Q18" i="12"/>
  <c r="Y17" i="12"/>
  <c r="X17" i="12"/>
  <c r="W17" i="12"/>
  <c r="R17" i="12"/>
  <c r="Q17" i="12"/>
  <c r="Y16" i="12"/>
  <c r="X16" i="12"/>
  <c r="W16" i="12"/>
  <c r="S16" i="12"/>
  <c r="R16" i="12"/>
  <c r="Q16" i="12"/>
  <c r="Y15" i="12"/>
  <c r="X15" i="12"/>
  <c r="W15" i="12"/>
  <c r="S15" i="12"/>
  <c r="R15" i="12"/>
  <c r="Q15" i="12"/>
  <c r="Y14" i="12"/>
  <c r="X14" i="12"/>
  <c r="W14" i="12"/>
  <c r="S14" i="12"/>
  <c r="R14" i="12"/>
  <c r="Q14" i="12"/>
  <c r="Y13" i="12"/>
  <c r="X13" i="12"/>
  <c r="W13" i="12"/>
  <c r="R13" i="12"/>
  <c r="Q13" i="12"/>
  <c r="Y12" i="12"/>
  <c r="X12" i="12"/>
  <c r="W12" i="12"/>
  <c r="S12" i="12"/>
  <c r="R12" i="12"/>
  <c r="Q12" i="12"/>
  <c r="Y11" i="12"/>
  <c r="X11" i="12"/>
  <c r="W11" i="12"/>
  <c r="R11" i="12"/>
  <c r="Q11" i="12"/>
  <c r="Y10" i="12"/>
  <c r="X10" i="12"/>
  <c r="W10" i="12"/>
  <c r="S10" i="12"/>
  <c r="R10" i="12"/>
  <c r="Q10" i="12"/>
  <c r="Y9" i="12"/>
  <c r="X9" i="12"/>
  <c r="W9" i="12"/>
  <c r="R9" i="12"/>
  <c r="Q9" i="12"/>
  <c r="Y8" i="12"/>
  <c r="X8" i="12"/>
  <c r="W8" i="12"/>
  <c r="R8" i="12"/>
  <c r="Q8" i="12"/>
  <c r="Y7" i="12"/>
  <c r="X7" i="12"/>
  <c r="W7" i="12"/>
  <c r="R7" i="12"/>
  <c r="Q7" i="12"/>
  <c r="Y6" i="12"/>
  <c r="X6" i="12"/>
  <c r="W6" i="12"/>
  <c r="S6" i="12"/>
  <c r="R6" i="12"/>
  <c r="Q6" i="12"/>
  <c r="Y5" i="12"/>
  <c r="X5" i="12"/>
  <c r="W5" i="12"/>
  <c r="R5" i="12"/>
  <c r="Q5" i="12"/>
  <c r="Y4" i="12"/>
  <c r="X4" i="12"/>
  <c r="W4" i="12"/>
  <c r="R4" i="12"/>
  <c r="Q4" i="12"/>
  <c r="Y3" i="12"/>
  <c r="X3" i="12"/>
  <c r="W3" i="12"/>
  <c r="R3" i="12"/>
  <c r="Q3" i="12"/>
  <c r="Y2" i="12"/>
  <c r="X2" i="12"/>
  <c r="W2" i="12"/>
  <c r="R2" i="12"/>
  <c r="Q2" i="12"/>
  <c r="Z49" i="15"/>
  <c r="V49" i="15"/>
  <c r="U49" i="15"/>
  <c r="T49" i="15"/>
  <c r="P49" i="15"/>
  <c r="O49" i="15"/>
  <c r="N49" i="15"/>
  <c r="M49" i="15"/>
  <c r="L49" i="15"/>
  <c r="K49" i="15"/>
  <c r="J49" i="15"/>
  <c r="I49" i="15"/>
  <c r="H49" i="15"/>
  <c r="G49" i="15"/>
  <c r="F49" i="15"/>
  <c r="E49" i="15"/>
  <c r="D49" i="15"/>
  <c r="C49" i="15"/>
  <c r="B49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B47" i="15"/>
  <c r="Y46" i="15"/>
  <c r="X46" i="15"/>
  <c r="W46" i="15"/>
  <c r="S46" i="15"/>
  <c r="R46" i="15"/>
  <c r="Q46" i="15"/>
  <c r="Y45" i="15"/>
  <c r="X45" i="15"/>
  <c r="W45" i="15"/>
  <c r="S45" i="15"/>
  <c r="R45" i="15"/>
  <c r="Q45" i="15"/>
  <c r="Y44" i="15"/>
  <c r="X44" i="15"/>
  <c r="W44" i="15"/>
  <c r="S44" i="15"/>
  <c r="R44" i="15"/>
  <c r="Q44" i="15"/>
  <c r="Y43" i="15"/>
  <c r="X43" i="15"/>
  <c r="W43" i="15"/>
  <c r="S43" i="15"/>
  <c r="R43" i="15"/>
  <c r="Q43" i="15"/>
  <c r="Y42" i="15"/>
  <c r="X42" i="15"/>
  <c r="W42" i="15"/>
  <c r="S42" i="15"/>
  <c r="R42" i="15"/>
  <c r="Q42" i="15"/>
  <c r="Y41" i="15"/>
  <c r="X41" i="15"/>
  <c r="W41" i="15"/>
  <c r="S41" i="15"/>
  <c r="R41" i="15"/>
  <c r="Q41" i="15"/>
  <c r="Y40" i="15"/>
  <c r="X40" i="15"/>
  <c r="W40" i="15"/>
  <c r="S40" i="15"/>
  <c r="R40" i="15"/>
  <c r="Q40" i="15"/>
  <c r="Y39" i="15"/>
  <c r="X39" i="15"/>
  <c r="W39" i="15"/>
  <c r="S39" i="15"/>
  <c r="R39" i="15"/>
  <c r="Q39" i="15"/>
  <c r="Y38" i="15"/>
  <c r="X38" i="15"/>
  <c r="W38" i="15"/>
  <c r="S38" i="15"/>
  <c r="R38" i="15"/>
  <c r="Q38" i="15"/>
  <c r="Y37" i="15"/>
  <c r="X37" i="15"/>
  <c r="W37" i="15"/>
  <c r="S37" i="15"/>
  <c r="R37" i="15"/>
  <c r="Q37" i="15"/>
  <c r="Y36" i="15"/>
  <c r="X36" i="15"/>
  <c r="W36" i="15"/>
  <c r="S36" i="15"/>
  <c r="R36" i="15"/>
  <c r="Q36" i="15"/>
  <c r="Y35" i="15"/>
  <c r="X35" i="15"/>
  <c r="W35" i="15"/>
  <c r="S35" i="15"/>
  <c r="R35" i="15"/>
  <c r="Q35" i="15"/>
  <c r="Y34" i="15"/>
  <c r="X34" i="15"/>
  <c r="W34" i="15"/>
  <c r="S34" i="15"/>
  <c r="R34" i="15"/>
  <c r="Q34" i="15"/>
  <c r="Y33" i="15"/>
  <c r="X33" i="15"/>
  <c r="W33" i="15"/>
  <c r="S33" i="15"/>
  <c r="R33" i="15"/>
  <c r="Q33" i="15"/>
  <c r="Y32" i="15"/>
  <c r="X32" i="15"/>
  <c r="W32" i="15"/>
  <c r="S32" i="15"/>
  <c r="R32" i="15"/>
  <c r="Q32" i="15"/>
  <c r="Y31" i="15"/>
  <c r="X31" i="15"/>
  <c r="W31" i="15"/>
  <c r="S31" i="15"/>
  <c r="R31" i="15"/>
  <c r="Q31" i="15"/>
  <c r="Y30" i="15"/>
  <c r="X30" i="15"/>
  <c r="W30" i="15"/>
  <c r="S30" i="15"/>
  <c r="R30" i="15"/>
  <c r="Q30" i="15"/>
  <c r="Y29" i="15"/>
  <c r="X29" i="15"/>
  <c r="W29" i="15"/>
  <c r="S29" i="15"/>
  <c r="R29" i="15"/>
  <c r="Q29" i="15"/>
  <c r="Y28" i="15"/>
  <c r="X28" i="15"/>
  <c r="W28" i="15"/>
  <c r="S28" i="15"/>
  <c r="R28" i="15"/>
  <c r="Q28" i="15"/>
  <c r="Y27" i="15"/>
  <c r="X27" i="15"/>
  <c r="W27" i="15"/>
  <c r="S27" i="15"/>
  <c r="R27" i="15"/>
  <c r="Q27" i="15"/>
  <c r="Y26" i="15"/>
  <c r="X26" i="15"/>
  <c r="W26" i="15"/>
  <c r="S26" i="15"/>
  <c r="R26" i="15"/>
  <c r="Q26" i="15"/>
  <c r="Y25" i="15"/>
  <c r="X25" i="15"/>
  <c r="W25" i="15"/>
  <c r="S25" i="15"/>
  <c r="R25" i="15"/>
  <c r="Q25" i="15"/>
  <c r="Y24" i="15"/>
  <c r="X24" i="15"/>
  <c r="W24" i="15"/>
  <c r="S24" i="15"/>
  <c r="R24" i="15"/>
  <c r="Q24" i="15"/>
  <c r="Y23" i="15"/>
  <c r="X23" i="15"/>
  <c r="W23" i="15"/>
  <c r="S23" i="15"/>
  <c r="R23" i="15"/>
  <c r="Q23" i="15"/>
  <c r="Y22" i="15"/>
  <c r="X22" i="15"/>
  <c r="W22" i="15"/>
  <c r="S22" i="15"/>
  <c r="R22" i="15"/>
  <c r="Q22" i="15"/>
  <c r="Y21" i="15"/>
  <c r="X21" i="15"/>
  <c r="W21" i="15"/>
  <c r="S21" i="15"/>
  <c r="R21" i="15"/>
  <c r="Q21" i="15"/>
  <c r="Y20" i="15"/>
  <c r="X20" i="15"/>
  <c r="W20" i="15"/>
  <c r="S20" i="15"/>
  <c r="R20" i="15"/>
  <c r="Q20" i="15"/>
  <c r="Y19" i="15"/>
  <c r="X19" i="15"/>
  <c r="W19" i="15"/>
  <c r="R19" i="15"/>
  <c r="Q19" i="15"/>
  <c r="Y18" i="15"/>
  <c r="X18" i="15"/>
  <c r="W18" i="15"/>
  <c r="R18" i="15"/>
  <c r="Q18" i="15"/>
  <c r="Y17" i="15"/>
  <c r="X17" i="15"/>
  <c r="W17" i="15"/>
  <c r="R17" i="15"/>
  <c r="Q17" i="15"/>
  <c r="Y16" i="15"/>
  <c r="X16" i="15"/>
  <c r="W16" i="15"/>
  <c r="R16" i="15"/>
  <c r="Q16" i="15"/>
  <c r="Y15" i="15"/>
  <c r="X15" i="15"/>
  <c r="W15" i="15"/>
  <c r="Y14" i="15"/>
  <c r="X14" i="15"/>
  <c r="W14" i="15"/>
  <c r="Q14" i="15"/>
  <c r="Y13" i="15"/>
  <c r="X13" i="15"/>
  <c r="W13" i="15"/>
  <c r="Y12" i="15"/>
  <c r="X12" i="15"/>
  <c r="W12" i="15"/>
  <c r="R12" i="15"/>
  <c r="Q12" i="15"/>
  <c r="Y11" i="15"/>
  <c r="X11" i="15"/>
  <c r="W11" i="15"/>
  <c r="Y10" i="15"/>
  <c r="X10" i="15"/>
  <c r="W10" i="15"/>
  <c r="Q10" i="15"/>
  <c r="Y8" i="15"/>
  <c r="X8" i="15"/>
  <c r="W8" i="15"/>
  <c r="R8" i="15"/>
  <c r="Q8" i="15"/>
  <c r="Y7" i="15"/>
  <c r="X7" i="15"/>
  <c r="W7" i="15"/>
  <c r="Q7" i="15"/>
  <c r="Y6" i="15"/>
  <c r="X6" i="15"/>
  <c r="W6" i="15"/>
  <c r="Q6" i="15"/>
  <c r="Y5" i="15"/>
  <c r="X5" i="15"/>
  <c r="W5" i="15"/>
  <c r="R5" i="15"/>
  <c r="Q5" i="15"/>
  <c r="Y4" i="15"/>
  <c r="X4" i="15"/>
  <c r="W4" i="15"/>
  <c r="R4" i="15"/>
  <c r="Q4" i="15"/>
  <c r="Y3" i="15"/>
  <c r="X3" i="15"/>
  <c r="W3" i="15"/>
  <c r="R3" i="15"/>
  <c r="Q3" i="15"/>
  <c r="Y2" i="15"/>
  <c r="X2" i="15"/>
  <c r="W2" i="15"/>
  <c r="R2" i="15"/>
  <c r="Q2" i="15"/>
  <c r="Z49" i="6"/>
  <c r="V49" i="6"/>
  <c r="U49" i="6"/>
  <c r="T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Y46" i="6"/>
  <c r="X46" i="6"/>
  <c r="W46" i="6"/>
  <c r="S46" i="6"/>
  <c r="R46" i="6"/>
  <c r="Q46" i="6"/>
  <c r="Y45" i="6"/>
  <c r="X45" i="6"/>
  <c r="W45" i="6"/>
  <c r="S45" i="6"/>
  <c r="R45" i="6"/>
  <c r="Q45" i="6"/>
  <c r="Y44" i="6"/>
  <c r="X44" i="6"/>
  <c r="W44" i="6"/>
  <c r="S44" i="6"/>
  <c r="R44" i="6"/>
  <c r="Q44" i="6"/>
  <c r="Y43" i="6"/>
  <c r="X43" i="6"/>
  <c r="W43" i="6"/>
  <c r="S43" i="6"/>
  <c r="R43" i="6"/>
  <c r="Q43" i="6"/>
  <c r="Y42" i="6"/>
  <c r="X42" i="6"/>
  <c r="W42" i="6"/>
  <c r="S42" i="6"/>
  <c r="R42" i="6"/>
  <c r="Q42" i="6"/>
  <c r="Y41" i="6"/>
  <c r="X41" i="6"/>
  <c r="W41" i="6"/>
  <c r="S41" i="6"/>
  <c r="R41" i="6"/>
  <c r="Q41" i="6"/>
  <c r="Y40" i="6"/>
  <c r="X40" i="6"/>
  <c r="W40" i="6"/>
  <c r="S40" i="6"/>
  <c r="R40" i="6"/>
  <c r="Q40" i="6"/>
  <c r="Y39" i="6"/>
  <c r="X39" i="6"/>
  <c r="W39" i="6"/>
  <c r="S39" i="6"/>
  <c r="R39" i="6"/>
  <c r="Q39" i="6"/>
  <c r="Y38" i="6"/>
  <c r="X38" i="6"/>
  <c r="W38" i="6"/>
  <c r="S38" i="6"/>
  <c r="R38" i="6"/>
  <c r="Q38" i="6"/>
  <c r="Y37" i="6"/>
  <c r="X37" i="6"/>
  <c r="W37" i="6"/>
  <c r="S37" i="6"/>
  <c r="R37" i="6"/>
  <c r="Q37" i="6"/>
  <c r="Y36" i="6"/>
  <c r="X36" i="6"/>
  <c r="W36" i="6"/>
  <c r="S36" i="6"/>
  <c r="R36" i="6"/>
  <c r="Q36" i="6"/>
  <c r="Y35" i="6"/>
  <c r="X35" i="6"/>
  <c r="W35" i="6"/>
  <c r="S35" i="6"/>
  <c r="R35" i="6"/>
  <c r="Q35" i="6"/>
  <c r="Y34" i="6"/>
  <c r="X34" i="6"/>
  <c r="W34" i="6"/>
  <c r="S34" i="6"/>
  <c r="R34" i="6"/>
  <c r="Q34" i="6"/>
  <c r="Y33" i="6"/>
  <c r="X33" i="6"/>
  <c r="W33" i="6"/>
  <c r="S33" i="6"/>
  <c r="R33" i="6"/>
  <c r="Q33" i="6"/>
  <c r="Y32" i="6"/>
  <c r="X32" i="6"/>
  <c r="W32" i="6"/>
  <c r="S32" i="6"/>
  <c r="R32" i="6"/>
  <c r="Q32" i="6"/>
  <c r="Y31" i="6"/>
  <c r="X31" i="6"/>
  <c r="W31" i="6"/>
  <c r="S31" i="6"/>
  <c r="R31" i="6"/>
  <c r="Q31" i="6"/>
  <c r="Y30" i="6"/>
  <c r="X30" i="6"/>
  <c r="W30" i="6"/>
  <c r="S30" i="6"/>
  <c r="R30" i="6"/>
  <c r="Q30" i="6"/>
  <c r="Y29" i="6"/>
  <c r="X29" i="6"/>
  <c r="W29" i="6"/>
  <c r="S29" i="6"/>
  <c r="R29" i="6"/>
  <c r="Q29" i="6"/>
  <c r="Y28" i="6"/>
  <c r="X28" i="6"/>
  <c r="W28" i="6"/>
  <c r="S28" i="6"/>
  <c r="R28" i="6"/>
  <c r="Q28" i="6"/>
  <c r="Y27" i="6"/>
  <c r="X27" i="6"/>
  <c r="W27" i="6"/>
  <c r="S27" i="6"/>
  <c r="R27" i="6"/>
  <c r="Q27" i="6"/>
  <c r="Y26" i="6"/>
  <c r="X26" i="6"/>
  <c r="W26" i="6"/>
  <c r="S26" i="6"/>
  <c r="R26" i="6"/>
  <c r="Q26" i="6"/>
  <c r="Y25" i="6"/>
  <c r="X25" i="6"/>
  <c r="W25" i="6"/>
  <c r="S25" i="6"/>
  <c r="R25" i="6"/>
  <c r="Q25" i="6"/>
  <c r="Y24" i="6"/>
  <c r="X24" i="6"/>
  <c r="W24" i="6"/>
  <c r="S24" i="6"/>
  <c r="R24" i="6"/>
  <c r="Q24" i="6"/>
  <c r="Y23" i="6"/>
  <c r="X23" i="6"/>
  <c r="W23" i="6"/>
  <c r="S23" i="6"/>
  <c r="R23" i="6"/>
  <c r="Q23" i="6"/>
  <c r="Y22" i="6"/>
  <c r="X22" i="6"/>
  <c r="W22" i="6"/>
  <c r="S22" i="6"/>
  <c r="R22" i="6"/>
  <c r="Q22" i="6"/>
  <c r="Y21" i="6"/>
  <c r="X21" i="6"/>
  <c r="W21" i="6"/>
  <c r="S21" i="6"/>
  <c r="R21" i="6"/>
  <c r="Q21" i="6"/>
  <c r="Y20" i="6"/>
  <c r="X20" i="6"/>
  <c r="W20" i="6"/>
  <c r="S20" i="6"/>
  <c r="R20" i="6"/>
  <c r="Q20" i="6"/>
  <c r="Y19" i="6"/>
  <c r="X19" i="6"/>
  <c r="W19" i="6"/>
  <c r="R19" i="6"/>
  <c r="Q19" i="6"/>
  <c r="Y18" i="6"/>
  <c r="X18" i="6"/>
  <c r="W18" i="6"/>
  <c r="R18" i="6"/>
  <c r="Q18" i="6"/>
  <c r="Y17" i="6"/>
  <c r="X17" i="6"/>
  <c r="W17" i="6"/>
  <c r="R17" i="6"/>
  <c r="Q17" i="6"/>
  <c r="Y16" i="6"/>
  <c r="X16" i="6"/>
  <c r="W16" i="6"/>
  <c r="R16" i="6"/>
  <c r="Q16" i="6"/>
  <c r="Y15" i="6"/>
  <c r="X15" i="6"/>
  <c r="W15" i="6"/>
  <c r="S15" i="6"/>
  <c r="R15" i="6"/>
  <c r="Q15" i="6"/>
  <c r="Y14" i="6"/>
  <c r="X14" i="6"/>
  <c r="W14" i="6"/>
  <c r="Q14" i="6"/>
  <c r="Y13" i="6"/>
  <c r="X13" i="6"/>
  <c r="W13" i="6"/>
  <c r="S13" i="6"/>
  <c r="R13" i="6"/>
  <c r="Q13" i="6"/>
  <c r="Y12" i="6"/>
  <c r="X12" i="6"/>
  <c r="W12" i="6"/>
  <c r="S12" i="6"/>
  <c r="Q12" i="6"/>
  <c r="Y11" i="6"/>
  <c r="X11" i="6"/>
  <c r="W11" i="6"/>
  <c r="R11" i="6"/>
  <c r="Q11" i="6"/>
  <c r="Y10" i="6"/>
  <c r="X10" i="6"/>
  <c r="W10" i="6"/>
  <c r="R10" i="6"/>
  <c r="Q10" i="6"/>
  <c r="Y8" i="6"/>
  <c r="X8" i="6"/>
  <c r="W8" i="6"/>
  <c r="Y7" i="6"/>
  <c r="X7" i="6"/>
  <c r="W7" i="6"/>
  <c r="Q7" i="6"/>
  <c r="Y6" i="6"/>
  <c r="X6" i="6"/>
  <c r="W6" i="6"/>
  <c r="R6" i="6"/>
  <c r="Q6" i="6"/>
  <c r="Y5" i="6"/>
  <c r="X5" i="6"/>
  <c r="W5" i="6"/>
  <c r="R5" i="6"/>
  <c r="Q5" i="6"/>
  <c r="Y4" i="6"/>
  <c r="X4" i="6"/>
  <c r="W4" i="6"/>
  <c r="Y3" i="6"/>
  <c r="X3" i="6"/>
  <c r="W3" i="6"/>
  <c r="R3" i="6"/>
  <c r="Q3" i="6"/>
  <c r="Y2" i="6"/>
  <c r="X2" i="6"/>
  <c r="W2" i="6"/>
  <c r="R2" i="6"/>
  <c r="Q2" i="6"/>
  <c r="Z49" i="2"/>
  <c r="V49" i="2"/>
  <c r="U49" i="2"/>
  <c r="T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Y46" i="2"/>
  <c r="X46" i="2"/>
  <c r="W46" i="2"/>
  <c r="S46" i="2"/>
  <c r="R46" i="2"/>
  <c r="Q46" i="2"/>
  <c r="Y45" i="2"/>
  <c r="X45" i="2"/>
  <c r="W45" i="2"/>
  <c r="S45" i="2"/>
  <c r="R45" i="2"/>
  <c r="Q45" i="2"/>
  <c r="Y44" i="2"/>
  <c r="X44" i="2"/>
  <c r="W44" i="2"/>
  <c r="S44" i="2"/>
  <c r="R44" i="2"/>
  <c r="Q44" i="2"/>
  <c r="Y43" i="2"/>
  <c r="X43" i="2"/>
  <c r="W43" i="2"/>
  <c r="S43" i="2"/>
  <c r="R43" i="2"/>
  <c r="Q43" i="2"/>
  <c r="Y42" i="2"/>
  <c r="X42" i="2"/>
  <c r="W42" i="2"/>
  <c r="S42" i="2"/>
  <c r="R42" i="2"/>
  <c r="Q42" i="2"/>
  <c r="Y41" i="2"/>
  <c r="X41" i="2"/>
  <c r="W41" i="2"/>
  <c r="S41" i="2"/>
  <c r="R41" i="2"/>
  <c r="Q41" i="2"/>
  <c r="Y40" i="2"/>
  <c r="X40" i="2"/>
  <c r="W40" i="2"/>
  <c r="S40" i="2"/>
  <c r="R40" i="2"/>
  <c r="Q40" i="2"/>
  <c r="Y39" i="2"/>
  <c r="X39" i="2"/>
  <c r="W39" i="2"/>
  <c r="S39" i="2"/>
  <c r="R39" i="2"/>
  <c r="Q39" i="2"/>
  <c r="Y38" i="2"/>
  <c r="X38" i="2"/>
  <c r="W38" i="2"/>
  <c r="S38" i="2"/>
  <c r="R38" i="2"/>
  <c r="Q38" i="2"/>
  <c r="Y37" i="2"/>
  <c r="X37" i="2"/>
  <c r="W37" i="2"/>
  <c r="S37" i="2"/>
  <c r="R37" i="2"/>
  <c r="Q37" i="2"/>
  <c r="Y36" i="2"/>
  <c r="X36" i="2"/>
  <c r="W36" i="2"/>
  <c r="S36" i="2"/>
  <c r="R36" i="2"/>
  <c r="Q36" i="2"/>
  <c r="Y35" i="2"/>
  <c r="X35" i="2"/>
  <c r="W35" i="2"/>
  <c r="S35" i="2"/>
  <c r="R35" i="2"/>
  <c r="Q35" i="2"/>
  <c r="Y34" i="2"/>
  <c r="X34" i="2"/>
  <c r="W34" i="2"/>
  <c r="S34" i="2"/>
  <c r="R34" i="2"/>
  <c r="Q34" i="2"/>
  <c r="Y33" i="2"/>
  <c r="X33" i="2"/>
  <c r="W33" i="2"/>
  <c r="S33" i="2"/>
  <c r="R33" i="2"/>
  <c r="Q33" i="2"/>
  <c r="Y32" i="2"/>
  <c r="X32" i="2"/>
  <c r="W32" i="2"/>
  <c r="S32" i="2"/>
  <c r="R32" i="2"/>
  <c r="Q32" i="2"/>
  <c r="Y31" i="2"/>
  <c r="X31" i="2"/>
  <c r="W31" i="2"/>
  <c r="S31" i="2"/>
  <c r="R31" i="2"/>
  <c r="Q31" i="2"/>
  <c r="Y30" i="2"/>
  <c r="X30" i="2"/>
  <c r="W30" i="2"/>
  <c r="S30" i="2"/>
  <c r="R30" i="2"/>
  <c r="Q30" i="2"/>
  <c r="Y29" i="2"/>
  <c r="X29" i="2"/>
  <c r="W29" i="2"/>
  <c r="S29" i="2"/>
  <c r="R29" i="2"/>
  <c r="Q29" i="2"/>
  <c r="Y28" i="2"/>
  <c r="X28" i="2"/>
  <c r="W28" i="2"/>
  <c r="S28" i="2"/>
  <c r="R28" i="2"/>
  <c r="Q28" i="2"/>
  <c r="Y27" i="2"/>
  <c r="X27" i="2"/>
  <c r="W27" i="2"/>
  <c r="S27" i="2"/>
  <c r="R27" i="2"/>
  <c r="Q27" i="2"/>
  <c r="Y26" i="2"/>
  <c r="X26" i="2"/>
  <c r="W26" i="2"/>
  <c r="S26" i="2"/>
  <c r="R26" i="2"/>
  <c r="Q26" i="2"/>
  <c r="Y25" i="2"/>
  <c r="X25" i="2"/>
  <c r="W25" i="2"/>
  <c r="S25" i="2"/>
  <c r="R25" i="2"/>
  <c r="Q25" i="2"/>
  <c r="Y24" i="2"/>
  <c r="X24" i="2"/>
  <c r="W24" i="2"/>
  <c r="S24" i="2"/>
  <c r="R24" i="2"/>
  <c r="Q24" i="2"/>
  <c r="Y23" i="2"/>
  <c r="X23" i="2"/>
  <c r="W23" i="2"/>
  <c r="S23" i="2"/>
  <c r="R23" i="2"/>
  <c r="Q23" i="2"/>
  <c r="Y22" i="2"/>
  <c r="X22" i="2"/>
  <c r="W22" i="2"/>
  <c r="S22" i="2"/>
  <c r="R22" i="2"/>
  <c r="Q22" i="2"/>
  <c r="Y21" i="2"/>
  <c r="X21" i="2"/>
  <c r="W21" i="2"/>
  <c r="S21" i="2"/>
  <c r="R21" i="2"/>
  <c r="Q21" i="2"/>
  <c r="Y20" i="2"/>
  <c r="X20" i="2"/>
  <c r="W20" i="2"/>
  <c r="S20" i="2"/>
  <c r="R20" i="2"/>
  <c r="Q20" i="2"/>
  <c r="Y19" i="2"/>
  <c r="X19" i="2"/>
  <c r="W19" i="2"/>
  <c r="Q19" i="2"/>
  <c r="Y18" i="2"/>
  <c r="X18" i="2"/>
  <c r="W18" i="2"/>
  <c r="S18" i="2"/>
  <c r="Q18" i="2"/>
  <c r="Y17" i="2"/>
  <c r="X17" i="2"/>
  <c r="W17" i="2"/>
  <c r="S17" i="2"/>
  <c r="R17" i="2"/>
  <c r="Q17" i="2"/>
  <c r="Y16" i="2"/>
  <c r="X16" i="2"/>
  <c r="W16" i="2"/>
  <c r="S16" i="2"/>
  <c r="Q16" i="2"/>
  <c r="Y15" i="2"/>
  <c r="X15" i="2"/>
  <c r="W15" i="2"/>
  <c r="R15" i="2"/>
  <c r="Q15" i="2"/>
  <c r="Y14" i="2"/>
  <c r="X14" i="2"/>
  <c r="W14" i="2"/>
  <c r="S14" i="2"/>
  <c r="R14" i="2"/>
  <c r="Q14" i="2"/>
  <c r="Y13" i="2"/>
  <c r="X13" i="2"/>
  <c r="W13" i="2"/>
  <c r="R13" i="2"/>
  <c r="Q13" i="2"/>
  <c r="Y12" i="2"/>
  <c r="X12" i="2"/>
  <c r="W12" i="2"/>
  <c r="Q12" i="2"/>
  <c r="Y11" i="2"/>
  <c r="X11" i="2"/>
  <c r="W11" i="2"/>
  <c r="S11" i="2"/>
  <c r="Q11" i="2"/>
  <c r="Y10" i="2"/>
  <c r="X10" i="2"/>
  <c r="W10" i="2"/>
  <c r="R10" i="2"/>
  <c r="Q10" i="2"/>
  <c r="Y9" i="2"/>
  <c r="X9" i="2"/>
  <c r="W9" i="2"/>
  <c r="R9" i="2"/>
  <c r="Q9" i="2"/>
  <c r="Y8" i="2"/>
  <c r="X8" i="2"/>
  <c r="W8" i="2"/>
  <c r="R8" i="2"/>
  <c r="Q8" i="2"/>
  <c r="Y7" i="2"/>
  <c r="X7" i="2"/>
  <c r="W7" i="2"/>
  <c r="R7" i="2"/>
  <c r="Q7" i="2"/>
  <c r="Y6" i="2"/>
  <c r="X6" i="2"/>
  <c r="W6" i="2"/>
  <c r="Q6" i="2"/>
  <c r="Y5" i="2"/>
  <c r="X5" i="2"/>
  <c r="W5" i="2"/>
  <c r="Q5" i="2"/>
  <c r="Y4" i="2"/>
  <c r="X4" i="2"/>
  <c r="W4" i="2"/>
  <c r="R4" i="2"/>
  <c r="Q4" i="2"/>
  <c r="Y3" i="2"/>
  <c r="X3" i="2"/>
  <c r="W3" i="2"/>
  <c r="R3" i="2"/>
  <c r="Q3" i="2"/>
  <c r="Y2" i="2"/>
  <c r="X2" i="2"/>
  <c r="W2" i="2"/>
  <c r="Z49" i="5"/>
  <c r="V49" i="5"/>
  <c r="U49" i="5"/>
  <c r="T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Y46" i="5"/>
  <c r="X46" i="5"/>
  <c r="W46" i="5"/>
  <c r="S46" i="5"/>
  <c r="R46" i="5"/>
  <c r="Q46" i="5"/>
  <c r="Y45" i="5"/>
  <c r="X45" i="5"/>
  <c r="W45" i="5"/>
  <c r="S45" i="5"/>
  <c r="R45" i="5"/>
  <c r="Q45" i="5"/>
  <c r="Y44" i="5"/>
  <c r="X44" i="5"/>
  <c r="W44" i="5"/>
  <c r="S44" i="5"/>
  <c r="R44" i="5"/>
  <c r="Q44" i="5"/>
  <c r="Y43" i="5"/>
  <c r="X43" i="5"/>
  <c r="W43" i="5"/>
  <c r="S43" i="5"/>
  <c r="R43" i="5"/>
  <c r="Q43" i="5"/>
  <c r="Y42" i="5"/>
  <c r="X42" i="5"/>
  <c r="W42" i="5"/>
  <c r="S42" i="5"/>
  <c r="R42" i="5"/>
  <c r="Q42" i="5"/>
  <c r="Y41" i="5"/>
  <c r="X41" i="5"/>
  <c r="W41" i="5"/>
  <c r="S41" i="5"/>
  <c r="R41" i="5"/>
  <c r="Q41" i="5"/>
  <c r="Y40" i="5"/>
  <c r="X40" i="5"/>
  <c r="W40" i="5"/>
  <c r="S40" i="5"/>
  <c r="R40" i="5"/>
  <c r="Q40" i="5"/>
  <c r="Y39" i="5"/>
  <c r="X39" i="5"/>
  <c r="W39" i="5"/>
  <c r="S39" i="5"/>
  <c r="R39" i="5"/>
  <c r="Q39" i="5"/>
  <c r="Y38" i="5"/>
  <c r="X38" i="5"/>
  <c r="W38" i="5"/>
  <c r="S38" i="5"/>
  <c r="R38" i="5"/>
  <c r="Q38" i="5"/>
  <c r="Y37" i="5"/>
  <c r="X37" i="5"/>
  <c r="W37" i="5"/>
  <c r="S37" i="5"/>
  <c r="R37" i="5"/>
  <c r="Q37" i="5"/>
  <c r="Y36" i="5"/>
  <c r="X36" i="5"/>
  <c r="W36" i="5"/>
  <c r="S36" i="5"/>
  <c r="R36" i="5"/>
  <c r="Q36" i="5"/>
  <c r="Y35" i="5"/>
  <c r="X35" i="5"/>
  <c r="W35" i="5"/>
  <c r="S35" i="5"/>
  <c r="R35" i="5"/>
  <c r="Q35" i="5"/>
  <c r="Y34" i="5"/>
  <c r="X34" i="5"/>
  <c r="W34" i="5"/>
  <c r="S34" i="5"/>
  <c r="R34" i="5"/>
  <c r="Q34" i="5"/>
  <c r="Y33" i="5"/>
  <c r="X33" i="5"/>
  <c r="W33" i="5"/>
  <c r="S33" i="5"/>
  <c r="R33" i="5"/>
  <c r="Q33" i="5"/>
  <c r="Y32" i="5"/>
  <c r="X32" i="5"/>
  <c r="W32" i="5"/>
  <c r="S32" i="5"/>
  <c r="R32" i="5"/>
  <c r="Q32" i="5"/>
  <c r="Y31" i="5"/>
  <c r="X31" i="5"/>
  <c r="W31" i="5"/>
  <c r="S31" i="5"/>
  <c r="R31" i="5"/>
  <c r="Q31" i="5"/>
  <c r="Y30" i="5"/>
  <c r="X30" i="5"/>
  <c r="W30" i="5"/>
  <c r="S30" i="5"/>
  <c r="R30" i="5"/>
  <c r="Q30" i="5"/>
  <c r="Y29" i="5"/>
  <c r="X29" i="5"/>
  <c r="W29" i="5"/>
  <c r="S29" i="5"/>
  <c r="R29" i="5"/>
  <c r="Q29" i="5"/>
  <c r="Y28" i="5"/>
  <c r="X28" i="5"/>
  <c r="W28" i="5"/>
  <c r="S28" i="5"/>
  <c r="R28" i="5"/>
  <c r="Q28" i="5"/>
  <c r="Y27" i="5"/>
  <c r="X27" i="5"/>
  <c r="W27" i="5"/>
  <c r="S27" i="5"/>
  <c r="R27" i="5"/>
  <c r="Q27" i="5"/>
  <c r="Y26" i="5"/>
  <c r="X26" i="5"/>
  <c r="W26" i="5"/>
  <c r="S26" i="5"/>
  <c r="R26" i="5"/>
  <c r="Q26" i="5"/>
  <c r="Y25" i="5"/>
  <c r="X25" i="5"/>
  <c r="W25" i="5"/>
  <c r="S25" i="5"/>
  <c r="R25" i="5"/>
  <c r="Q25" i="5"/>
  <c r="Y24" i="5"/>
  <c r="X24" i="5"/>
  <c r="W24" i="5"/>
  <c r="S24" i="5"/>
  <c r="R24" i="5"/>
  <c r="Q24" i="5"/>
  <c r="Y23" i="5"/>
  <c r="X23" i="5"/>
  <c r="W23" i="5"/>
  <c r="S23" i="5"/>
  <c r="R23" i="5"/>
  <c r="Q23" i="5"/>
  <c r="Y22" i="5"/>
  <c r="X22" i="5"/>
  <c r="W22" i="5"/>
  <c r="S22" i="5"/>
  <c r="R22" i="5"/>
  <c r="Q22" i="5"/>
  <c r="Y21" i="5"/>
  <c r="X21" i="5"/>
  <c r="W21" i="5"/>
  <c r="S21" i="5"/>
  <c r="R21" i="5"/>
  <c r="Q21" i="5"/>
  <c r="Y20" i="5"/>
  <c r="X20" i="5"/>
  <c r="W20" i="5"/>
  <c r="S20" i="5"/>
  <c r="R20" i="5"/>
  <c r="Q20" i="5"/>
  <c r="Y19" i="5"/>
  <c r="X19" i="5"/>
  <c r="W19" i="5"/>
  <c r="S19" i="5"/>
  <c r="R19" i="5"/>
  <c r="Q19" i="5"/>
  <c r="Y18" i="5"/>
  <c r="X18" i="5"/>
  <c r="W18" i="5"/>
  <c r="R18" i="5"/>
  <c r="Q18" i="5"/>
  <c r="Y17" i="5"/>
  <c r="X17" i="5"/>
  <c r="W17" i="5"/>
  <c r="R17" i="5"/>
  <c r="Q17" i="5"/>
  <c r="Y16" i="5"/>
  <c r="X16" i="5"/>
  <c r="W16" i="5"/>
  <c r="S16" i="5"/>
  <c r="R16" i="5"/>
  <c r="Q16" i="5"/>
  <c r="Y15" i="5"/>
  <c r="X15" i="5"/>
  <c r="W15" i="5"/>
  <c r="S15" i="5"/>
  <c r="R15" i="5"/>
  <c r="Q15" i="5"/>
  <c r="Y14" i="5"/>
  <c r="X14" i="5"/>
  <c r="W14" i="5"/>
  <c r="S14" i="5"/>
  <c r="R14" i="5"/>
  <c r="Q14" i="5"/>
  <c r="Y13" i="5"/>
  <c r="X13" i="5"/>
  <c r="W13" i="5"/>
  <c r="S13" i="5"/>
  <c r="R13" i="5"/>
  <c r="Q13" i="5"/>
  <c r="Y12" i="5"/>
  <c r="X12" i="5"/>
  <c r="W12" i="5"/>
  <c r="S12" i="5"/>
  <c r="R12" i="5"/>
  <c r="Q12" i="5"/>
  <c r="Y11" i="5"/>
  <c r="X11" i="5"/>
  <c r="W11" i="5"/>
  <c r="S11" i="5"/>
  <c r="R11" i="5"/>
  <c r="Q11" i="5"/>
  <c r="Y10" i="5"/>
  <c r="X10" i="5"/>
  <c r="W10" i="5"/>
  <c r="R10" i="5"/>
  <c r="Q10" i="5"/>
  <c r="Y9" i="5"/>
  <c r="X9" i="5"/>
  <c r="W9" i="5"/>
  <c r="S9" i="5"/>
  <c r="R9" i="5"/>
  <c r="Q9" i="5"/>
  <c r="Y8" i="5"/>
  <c r="X8" i="5"/>
  <c r="W8" i="5"/>
  <c r="R8" i="5"/>
  <c r="Q8" i="5"/>
  <c r="Y7" i="5"/>
  <c r="X7" i="5"/>
  <c r="W7" i="5"/>
  <c r="S7" i="5"/>
  <c r="R7" i="5"/>
  <c r="Q7" i="5"/>
  <c r="Y6" i="5"/>
  <c r="X6" i="5"/>
  <c r="W6" i="5"/>
  <c r="S6" i="5"/>
  <c r="R6" i="5"/>
  <c r="Q6" i="5"/>
  <c r="Y5" i="5"/>
  <c r="X5" i="5"/>
  <c r="W5" i="5"/>
  <c r="S5" i="5"/>
  <c r="R5" i="5"/>
  <c r="Q5" i="5"/>
  <c r="Y4" i="5"/>
  <c r="X4" i="5"/>
  <c r="W4" i="5"/>
  <c r="R4" i="5"/>
  <c r="Q4" i="5"/>
  <c r="Y3" i="5"/>
  <c r="X3" i="5"/>
  <c r="W3" i="5"/>
  <c r="S3" i="5"/>
  <c r="R3" i="5"/>
  <c r="Q3" i="5"/>
  <c r="Y2" i="5"/>
  <c r="X2" i="5"/>
  <c r="W2" i="5"/>
  <c r="S2" i="5"/>
  <c r="R2" i="5"/>
  <c r="Q2" i="5"/>
  <c r="Z49" i="4"/>
  <c r="V49" i="4"/>
  <c r="U49" i="4"/>
  <c r="T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Y46" i="4"/>
  <c r="X46" i="4"/>
  <c r="W46" i="4"/>
  <c r="S46" i="4"/>
  <c r="R46" i="4"/>
  <c r="Q46" i="4"/>
  <c r="Y45" i="4"/>
  <c r="X45" i="4"/>
  <c r="W45" i="4"/>
  <c r="S45" i="4"/>
  <c r="R45" i="4"/>
  <c r="Q45" i="4"/>
  <c r="Y44" i="4"/>
  <c r="X44" i="4"/>
  <c r="W44" i="4"/>
  <c r="S44" i="4"/>
  <c r="R44" i="4"/>
  <c r="Q44" i="4"/>
  <c r="Y43" i="4"/>
  <c r="X43" i="4"/>
  <c r="W43" i="4"/>
  <c r="S43" i="4"/>
  <c r="R43" i="4"/>
  <c r="Q43" i="4"/>
  <c r="Y42" i="4"/>
  <c r="X42" i="4"/>
  <c r="W42" i="4"/>
  <c r="S42" i="4"/>
  <c r="R42" i="4"/>
  <c r="Q42" i="4"/>
  <c r="Y41" i="4"/>
  <c r="X41" i="4"/>
  <c r="W41" i="4"/>
  <c r="S41" i="4"/>
  <c r="R41" i="4"/>
  <c r="Q41" i="4"/>
  <c r="Y40" i="4"/>
  <c r="X40" i="4"/>
  <c r="W40" i="4"/>
  <c r="S40" i="4"/>
  <c r="R40" i="4"/>
  <c r="Q40" i="4"/>
  <c r="Y39" i="4"/>
  <c r="X39" i="4"/>
  <c r="W39" i="4"/>
  <c r="S39" i="4"/>
  <c r="R39" i="4"/>
  <c r="Q39" i="4"/>
  <c r="Y38" i="4"/>
  <c r="X38" i="4"/>
  <c r="W38" i="4"/>
  <c r="S38" i="4"/>
  <c r="R38" i="4"/>
  <c r="Q38" i="4"/>
  <c r="Y37" i="4"/>
  <c r="X37" i="4"/>
  <c r="W37" i="4"/>
  <c r="S37" i="4"/>
  <c r="R37" i="4"/>
  <c r="Q37" i="4"/>
  <c r="Y36" i="4"/>
  <c r="X36" i="4"/>
  <c r="W36" i="4"/>
  <c r="S36" i="4"/>
  <c r="R36" i="4"/>
  <c r="Q36" i="4"/>
  <c r="Y35" i="4"/>
  <c r="X35" i="4"/>
  <c r="W35" i="4"/>
  <c r="S35" i="4"/>
  <c r="R35" i="4"/>
  <c r="Q35" i="4"/>
  <c r="Y34" i="4"/>
  <c r="X34" i="4"/>
  <c r="W34" i="4"/>
  <c r="S34" i="4"/>
  <c r="R34" i="4"/>
  <c r="Q34" i="4"/>
  <c r="Y33" i="4"/>
  <c r="X33" i="4"/>
  <c r="W33" i="4"/>
  <c r="S33" i="4"/>
  <c r="R33" i="4"/>
  <c r="Q33" i="4"/>
  <c r="Y32" i="4"/>
  <c r="X32" i="4"/>
  <c r="W32" i="4"/>
  <c r="S32" i="4"/>
  <c r="R32" i="4"/>
  <c r="Q32" i="4"/>
  <c r="Y31" i="4"/>
  <c r="X31" i="4"/>
  <c r="W31" i="4"/>
  <c r="S31" i="4"/>
  <c r="R31" i="4"/>
  <c r="Q31" i="4"/>
  <c r="Y30" i="4"/>
  <c r="X30" i="4"/>
  <c r="W30" i="4"/>
  <c r="S30" i="4"/>
  <c r="R30" i="4"/>
  <c r="Q30" i="4"/>
  <c r="Y29" i="4"/>
  <c r="X29" i="4"/>
  <c r="W29" i="4"/>
  <c r="S29" i="4"/>
  <c r="R29" i="4"/>
  <c r="Q29" i="4"/>
  <c r="Y28" i="4"/>
  <c r="X28" i="4"/>
  <c r="W28" i="4"/>
  <c r="S28" i="4"/>
  <c r="R28" i="4"/>
  <c r="Q28" i="4"/>
  <c r="Y27" i="4"/>
  <c r="X27" i="4"/>
  <c r="W27" i="4"/>
  <c r="S27" i="4"/>
  <c r="R27" i="4"/>
  <c r="Q27" i="4"/>
  <c r="Y26" i="4"/>
  <c r="X26" i="4"/>
  <c r="W26" i="4"/>
  <c r="S26" i="4"/>
  <c r="R26" i="4"/>
  <c r="Q26" i="4"/>
  <c r="Y25" i="4"/>
  <c r="X25" i="4"/>
  <c r="W25" i="4"/>
  <c r="S25" i="4"/>
  <c r="R25" i="4"/>
  <c r="Q25" i="4"/>
  <c r="Y24" i="4"/>
  <c r="X24" i="4"/>
  <c r="W24" i="4"/>
  <c r="S24" i="4"/>
  <c r="R24" i="4"/>
  <c r="Q24" i="4"/>
  <c r="Y23" i="4"/>
  <c r="X23" i="4"/>
  <c r="W23" i="4"/>
  <c r="S23" i="4"/>
  <c r="R23" i="4"/>
  <c r="Q23" i="4"/>
  <c r="Y22" i="4"/>
  <c r="X22" i="4"/>
  <c r="W22" i="4"/>
  <c r="S22" i="4"/>
  <c r="R22" i="4"/>
  <c r="Q22" i="4"/>
  <c r="Y21" i="4"/>
  <c r="X21" i="4"/>
  <c r="W21" i="4"/>
  <c r="S21" i="4"/>
  <c r="R21" i="4"/>
  <c r="Q21" i="4"/>
  <c r="Y20" i="4"/>
  <c r="X20" i="4"/>
  <c r="W20" i="4"/>
  <c r="S20" i="4"/>
  <c r="R20" i="4"/>
  <c r="Q20" i="4"/>
  <c r="Y19" i="4"/>
  <c r="X19" i="4"/>
  <c r="W19" i="4"/>
  <c r="S19" i="4"/>
  <c r="R19" i="4"/>
  <c r="Q19" i="4"/>
  <c r="Y18" i="4"/>
  <c r="X18" i="4"/>
  <c r="W18" i="4"/>
  <c r="R18" i="4"/>
  <c r="Q18" i="4"/>
  <c r="Y17" i="4"/>
  <c r="X17" i="4"/>
  <c r="W17" i="4"/>
  <c r="S17" i="4"/>
  <c r="R17" i="4"/>
  <c r="Q17" i="4"/>
  <c r="Y16" i="4"/>
  <c r="X16" i="4"/>
  <c r="W16" i="4"/>
  <c r="S16" i="4"/>
  <c r="R16" i="4"/>
  <c r="Q16" i="4"/>
  <c r="Y15" i="4"/>
  <c r="X15" i="4"/>
  <c r="W15" i="4"/>
  <c r="S15" i="4"/>
  <c r="R15" i="4"/>
  <c r="Q15" i="4"/>
  <c r="Y14" i="4"/>
  <c r="X14" i="4"/>
  <c r="W14" i="4"/>
  <c r="R14" i="4"/>
  <c r="Q14" i="4"/>
  <c r="Y13" i="4"/>
  <c r="X13" i="4"/>
  <c r="W13" i="4"/>
  <c r="S13" i="4"/>
  <c r="R13" i="4"/>
  <c r="Q13" i="4"/>
  <c r="Y11" i="4"/>
  <c r="X11" i="4"/>
  <c r="W11" i="4"/>
  <c r="R11" i="4"/>
  <c r="Q11" i="4"/>
  <c r="Y10" i="4"/>
  <c r="X10" i="4"/>
  <c r="W10" i="4"/>
  <c r="S10" i="4"/>
  <c r="R10" i="4"/>
  <c r="Q10" i="4"/>
  <c r="Y9" i="4"/>
  <c r="X9" i="4"/>
  <c r="W9" i="4"/>
  <c r="S9" i="4"/>
  <c r="R9" i="4"/>
  <c r="Q9" i="4"/>
  <c r="Y8" i="4"/>
  <c r="X8" i="4"/>
  <c r="W8" i="4"/>
  <c r="S8" i="4"/>
  <c r="R8" i="4"/>
  <c r="Q8" i="4"/>
  <c r="Y7" i="4"/>
  <c r="X7" i="4"/>
  <c r="W7" i="4"/>
  <c r="S7" i="4"/>
  <c r="R7" i="4"/>
  <c r="Q7" i="4"/>
  <c r="Z49" i="3"/>
  <c r="V49" i="3"/>
  <c r="U49" i="3"/>
  <c r="T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Y46" i="3"/>
  <c r="X46" i="3"/>
  <c r="W46" i="3"/>
  <c r="S46" i="3"/>
  <c r="R46" i="3"/>
  <c r="Q46" i="3"/>
  <c r="Y45" i="3"/>
  <c r="X45" i="3"/>
  <c r="W45" i="3"/>
  <c r="S45" i="3"/>
  <c r="R45" i="3"/>
  <c r="Q45" i="3"/>
  <c r="Y44" i="3"/>
  <c r="X44" i="3"/>
  <c r="W44" i="3"/>
  <c r="S44" i="3"/>
  <c r="R44" i="3"/>
  <c r="Q44" i="3"/>
  <c r="Y43" i="3"/>
  <c r="X43" i="3"/>
  <c r="W43" i="3"/>
  <c r="S43" i="3"/>
  <c r="R43" i="3"/>
  <c r="Q43" i="3"/>
  <c r="Y42" i="3"/>
  <c r="X42" i="3"/>
  <c r="W42" i="3"/>
  <c r="S42" i="3"/>
  <c r="R42" i="3"/>
  <c r="Q42" i="3"/>
  <c r="Y41" i="3"/>
  <c r="X41" i="3"/>
  <c r="W41" i="3"/>
  <c r="S41" i="3"/>
  <c r="R41" i="3"/>
  <c r="Q41" i="3"/>
  <c r="Y40" i="3"/>
  <c r="X40" i="3"/>
  <c r="W40" i="3"/>
  <c r="S40" i="3"/>
  <c r="R40" i="3"/>
  <c r="Q40" i="3"/>
  <c r="Y39" i="3"/>
  <c r="X39" i="3"/>
  <c r="W39" i="3"/>
  <c r="S39" i="3"/>
  <c r="R39" i="3"/>
  <c r="Q39" i="3"/>
  <c r="Y38" i="3"/>
  <c r="X38" i="3"/>
  <c r="W38" i="3"/>
  <c r="S38" i="3"/>
  <c r="R38" i="3"/>
  <c r="Q38" i="3"/>
  <c r="Y37" i="3"/>
  <c r="X37" i="3"/>
  <c r="W37" i="3"/>
  <c r="S37" i="3"/>
  <c r="R37" i="3"/>
  <c r="Q37" i="3"/>
  <c r="Y36" i="3"/>
  <c r="X36" i="3"/>
  <c r="W36" i="3"/>
  <c r="S36" i="3"/>
  <c r="R36" i="3"/>
  <c r="Q36" i="3"/>
  <c r="Y35" i="3"/>
  <c r="X35" i="3"/>
  <c r="W35" i="3"/>
  <c r="S35" i="3"/>
  <c r="R35" i="3"/>
  <c r="Q35" i="3"/>
  <c r="Y34" i="3"/>
  <c r="X34" i="3"/>
  <c r="W34" i="3"/>
  <c r="S34" i="3"/>
  <c r="R34" i="3"/>
  <c r="Q34" i="3"/>
  <c r="Y33" i="3"/>
  <c r="X33" i="3"/>
  <c r="W33" i="3"/>
  <c r="S33" i="3"/>
  <c r="R33" i="3"/>
  <c r="Q33" i="3"/>
  <c r="Y32" i="3"/>
  <c r="X32" i="3"/>
  <c r="W32" i="3"/>
  <c r="S32" i="3"/>
  <c r="R32" i="3"/>
  <c r="Q32" i="3"/>
  <c r="Y31" i="3"/>
  <c r="X31" i="3"/>
  <c r="W31" i="3"/>
  <c r="S31" i="3"/>
  <c r="R31" i="3"/>
  <c r="Q31" i="3"/>
  <c r="Y30" i="3"/>
  <c r="X30" i="3"/>
  <c r="W30" i="3"/>
  <c r="S30" i="3"/>
  <c r="R30" i="3"/>
  <c r="Q30" i="3"/>
  <c r="Y29" i="3"/>
  <c r="X29" i="3"/>
  <c r="W29" i="3"/>
  <c r="S29" i="3"/>
  <c r="R29" i="3"/>
  <c r="Q29" i="3"/>
  <c r="Y28" i="3"/>
  <c r="X28" i="3"/>
  <c r="W28" i="3"/>
  <c r="S28" i="3"/>
  <c r="R28" i="3"/>
  <c r="Q28" i="3"/>
  <c r="Y27" i="3"/>
  <c r="X27" i="3"/>
  <c r="W27" i="3"/>
  <c r="S27" i="3"/>
  <c r="R27" i="3"/>
  <c r="Q27" i="3"/>
  <c r="Y26" i="3"/>
  <c r="X26" i="3"/>
  <c r="W26" i="3"/>
  <c r="S26" i="3"/>
  <c r="R26" i="3"/>
  <c r="Q26" i="3"/>
  <c r="Y25" i="3"/>
  <c r="X25" i="3"/>
  <c r="W25" i="3"/>
  <c r="S25" i="3"/>
  <c r="R25" i="3"/>
  <c r="Q25" i="3"/>
  <c r="Y24" i="3"/>
  <c r="X24" i="3"/>
  <c r="W24" i="3"/>
  <c r="S24" i="3"/>
  <c r="R24" i="3"/>
  <c r="Q24" i="3"/>
  <c r="Y23" i="3"/>
  <c r="X23" i="3"/>
  <c r="W23" i="3"/>
  <c r="S23" i="3"/>
  <c r="R23" i="3"/>
  <c r="Q23" i="3"/>
  <c r="Y22" i="3"/>
  <c r="X22" i="3"/>
  <c r="W22" i="3"/>
  <c r="S22" i="3"/>
  <c r="R22" i="3"/>
  <c r="Q22" i="3"/>
  <c r="Y21" i="3"/>
  <c r="X21" i="3"/>
  <c r="W21" i="3"/>
  <c r="S21" i="3"/>
  <c r="R21" i="3"/>
  <c r="Q21" i="3"/>
  <c r="Y20" i="3"/>
  <c r="X20" i="3"/>
  <c r="W20" i="3"/>
  <c r="S20" i="3"/>
  <c r="R20" i="3"/>
  <c r="Q20" i="3"/>
  <c r="Y19" i="3"/>
  <c r="X19" i="3"/>
  <c r="W19" i="3"/>
  <c r="R19" i="3"/>
  <c r="Q19" i="3"/>
  <c r="Y18" i="3"/>
  <c r="X18" i="3"/>
  <c r="W18" i="3"/>
  <c r="R18" i="3"/>
  <c r="Q18" i="3"/>
  <c r="Y17" i="3"/>
  <c r="X17" i="3"/>
  <c r="W17" i="3"/>
  <c r="R17" i="3"/>
  <c r="Q17" i="3"/>
  <c r="Y16" i="3"/>
  <c r="X16" i="3"/>
  <c r="W16" i="3"/>
  <c r="R16" i="3"/>
  <c r="Q16" i="3"/>
  <c r="Y15" i="3"/>
  <c r="X15" i="3"/>
  <c r="W15" i="3"/>
  <c r="S15" i="3"/>
  <c r="R15" i="3"/>
  <c r="Q15" i="3"/>
  <c r="Y14" i="3"/>
  <c r="X14" i="3"/>
  <c r="W14" i="3"/>
  <c r="S14" i="3"/>
  <c r="R14" i="3"/>
  <c r="Q14" i="3"/>
  <c r="Y13" i="3"/>
  <c r="X13" i="3"/>
  <c r="W13" i="3"/>
  <c r="S13" i="3"/>
  <c r="R13" i="3"/>
  <c r="Q13" i="3"/>
  <c r="Y12" i="3"/>
  <c r="X12" i="3"/>
  <c r="W12" i="3"/>
  <c r="S12" i="3"/>
  <c r="R12" i="3"/>
  <c r="Q12" i="3"/>
  <c r="Y11" i="3"/>
  <c r="X11" i="3"/>
  <c r="W11" i="3"/>
  <c r="S11" i="3"/>
  <c r="R11" i="3"/>
  <c r="Q11" i="3"/>
  <c r="Y10" i="3"/>
  <c r="X10" i="3"/>
  <c r="W10" i="3"/>
  <c r="S10" i="3"/>
  <c r="R10" i="3"/>
  <c r="Q10" i="3"/>
  <c r="Y9" i="3"/>
  <c r="X9" i="3"/>
  <c r="W9" i="3"/>
  <c r="S9" i="3"/>
  <c r="R9" i="3"/>
  <c r="Q9" i="3"/>
  <c r="Y8" i="3"/>
  <c r="X8" i="3"/>
  <c r="W8" i="3"/>
  <c r="S8" i="3"/>
  <c r="R8" i="3"/>
  <c r="Q8" i="3"/>
  <c r="Y7" i="3"/>
  <c r="X7" i="3"/>
  <c r="W7" i="3"/>
  <c r="S7" i="3"/>
  <c r="R7" i="3"/>
  <c r="Q7" i="3"/>
  <c r="Y6" i="3"/>
  <c r="X6" i="3"/>
  <c r="W6" i="3"/>
  <c r="R6" i="3"/>
  <c r="Q6" i="3"/>
  <c r="Y5" i="3"/>
  <c r="X5" i="3"/>
  <c r="W5" i="3"/>
  <c r="R5" i="3"/>
  <c r="Q5" i="3"/>
  <c r="Y4" i="3"/>
  <c r="X4" i="3"/>
  <c r="W4" i="3"/>
  <c r="S4" i="3"/>
  <c r="R4" i="3"/>
  <c r="Q4" i="3"/>
  <c r="Y3" i="3"/>
  <c r="X3" i="3"/>
  <c r="W3" i="3"/>
  <c r="R3" i="3"/>
  <c r="Q3" i="3"/>
  <c r="Y2" i="3"/>
  <c r="X2" i="3"/>
  <c r="W2" i="3"/>
  <c r="S2" i="3"/>
  <c r="R2" i="3"/>
  <c r="Q2" i="3"/>
  <c r="Z49" i="10"/>
  <c r="V49" i="10"/>
  <c r="U49" i="10"/>
  <c r="T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B49" i="10"/>
  <c r="V47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B47" i="10"/>
  <c r="Y46" i="10"/>
  <c r="X46" i="10"/>
  <c r="W46" i="10"/>
  <c r="S46" i="10"/>
  <c r="R46" i="10"/>
  <c r="Q46" i="10"/>
  <c r="Y45" i="10"/>
  <c r="X45" i="10"/>
  <c r="W45" i="10"/>
  <c r="S45" i="10"/>
  <c r="R45" i="10"/>
  <c r="Q45" i="10"/>
  <c r="Y44" i="10"/>
  <c r="X44" i="10"/>
  <c r="W44" i="10"/>
  <c r="S44" i="10"/>
  <c r="R44" i="10"/>
  <c r="Q44" i="10"/>
  <c r="Y43" i="10"/>
  <c r="X43" i="10"/>
  <c r="W43" i="10"/>
  <c r="S43" i="10"/>
  <c r="R43" i="10"/>
  <c r="Q43" i="10"/>
  <c r="Y42" i="10"/>
  <c r="X42" i="10"/>
  <c r="W42" i="10"/>
  <c r="S42" i="10"/>
  <c r="R42" i="10"/>
  <c r="Q42" i="10"/>
  <c r="Y41" i="10"/>
  <c r="X41" i="10"/>
  <c r="W41" i="10"/>
  <c r="S41" i="10"/>
  <c r="R41" i="10"/>
  <c r="Q41" i="10"/>
  <c r="Y40" i="10"/>
  <c r="X40" i="10"/>
  <c r="W40" i="10"/>
  <c r="S40" i="10"/>
  <c r="R40" i="10"/>
  <c r="Q40" i="10"/>
  <c r="Y39" i="10"/>
  <c r="X39" i="10"/>
  <c r="W39" i="10"/>
  <c r="S39" i="10"/>
  <c r="R39" i="10"/>
  <c r="Q39" i="10"/>
  <c r="Y38" i="10"/>
  <c r="X38" i="10"/>
  <c r="W38" i="10"/>
  <c r="S38" i="10"/>
  <c r="R38" i="10"/>
  <c r="Q38" i="10"/>
  <c r="Y37" i="10"/>
  <c r="X37" i="10"/>
  <c r="W37" i="10"/>
  <c r="S37" i="10"/>
  <c r="R37" i="10"/>
  <c r="Q37" i="10"/>
  <c r="Y36" i="10"/>
  <c r="X36" i="10"/>
  <c r="W36" i="10"/>
  <c r="S36" i="10"/>
  <c r="R36" i="10"/>
  <c r="Q36" i="10"/>
  <c r="Y35" i="10"/>
  <c r="X35" i="10"/>
  <c r="W35" i="10"/>
  <c r="S35" i="10"/>
  <c r="R35" i="10"/>
  <c r="Q35" i="10"/>
  <c r="Y34" i="10"/>
  <c r="X34" i="10"/>
  <c r="W34" i="10"/>
  <c r="S34" i="10"/>
  <c r="R34" i="10"/>
  <c r="Q34" i="10"/>
  <c r="Y33" i="10"/>
  <c r="X33" i="10"/>
  <c r="W33" i="10"/>
  <c r="S33" i="10"/>
  <c r="R33" i="10"/>
  <c r="Q33" i="10"/>
  <c r="Y32" i="10"/>
  <c r="X32" i="10"/>
  <c r="W32" i="10"/>
  <c r="S32" i="10"/>
  <c r="R32" i="10"/>
  <c r="Q32" i="10"/>
  <c r="Y31" i="10"/>
  <c r="X31" i="10"/>
  <c r="W31" i="10"/>
  <c r="S31" i="10"/>
  <c r="R31" i="10"/>
  <c r="Q31" i="10"/>
  <c r="Y30" i="10"/>
  <c r="X30" i="10"/>
  <c r="W30" i="10"/>
  <c r="S30" i="10"/>
  <c r="R30" i="10"/>
  <c r="Q30" i="10"/>
  <c r="Y29" i="10"/>
  <c r="X29" i="10"/>
  <c r="W29" i="10"/>
  <c r="S29" i="10"/>
  <c r="R29" i="10"/>
  <c r="Q29" i="10"/>
  <c r="Y28" i="10"/>
  <c r="X28" i="10"/>
  <c r="W28" i="10"/>
  <c r="S28" i="10"/>
  <c r="R28" i="10"/>
  <c r="Q28" i="10"/>
  <c r="Y27" i="10"/>
  <c r="X27" i="10"/>
  <c r="W27" i="10"/>
  <c r="S27" i="10"/>
  <c r="R27" i="10"/>
  <c r="Q27" i="10"/>
  <c r="Y26" i="10"/>
  <c r="X26" i="10"/>
  <c r="W26" i="10"/>
  <c r="S26" i="10"/>
  <c r="R26" i="10"/>
  <c r="Q26" i="10"/>
  <c r="Y25" i="10"/>
  <c r="X25" i="10"/>
  <c r="W25" i="10"/>
  <c r="S25" i="10"/>
  <c r="R25" i="10"/>
  <c r="Q25" i="10"/>
  <c r="Y24" i="10"/>
  <c r="X24" i="10"/>
  <c r="W24" i="10"/>
  <c r="S24" i="10"/>
  <c r="R24" i="10"/>
  <c r="Q24" i="10"/>
  <c r="Y23" i="10"/>
  <c r="X23" i="10"/>
  <c r="W23" i="10"/>
  <c r="S23" i="10"/>
  <c r="R23" i="10"/>
  <c r="Q23" i="10"/>
  <c r="Y22" i="10"/>
  <c r="X22" i="10"/>
  <c r="W22" i="10"/>
  <c r="S22" i="10"/>
  <c r="R22" i="10"/>
  <c r="Q22" i="10"/>
  <c r="Y21" i="10"/>
  <c r="X21" i="10"/>
  <c r="W21" i="10"/>
  <c r="S21" i="10"/>
  <c r="R21" i="10"/>
  <c r="Q21" i="10"/>
  <c r="Y20" i="10"/>
  <c r="X20" i="10"/>
  <c r="W20" i="10"/>
  <c r="S20" i="10"/>
  <c r="R20" i="10"/>
  <c r="Q20" i="10"/>
  <c r="Y19" i="10"/>
  <c r="X19" i="10"/>
  <c r="W19" i="10"/>
  <c r="Q19" i="10"/>
  <c r="Y18" i="10"/>
  <c r="X18" i="10"/>
  <c r="W18" i="10"/>
  <c r="S18" i="10"/>
  <c r="Y17" i="10"/>
  <c r="X17" i="10"/>
  <c r="W17" i="10"/>
  <c r="S17" i="10"/>
  <c r="Q17" i="10"/>
  <c r="Y16" i="10"/>
  <c r="X16" i="10"/>
  <c r="W16" i="10"/>
  <c r="Q16" i="10"/>
  <c r="Y15" i="10"/>
  <c r="X15" i="10"/>
  <c r="W15" i="10"/>
  <c r="S15" i="10"/>
  <c r="Q15" i="10"/>
  <c r="Y14" i="10"/>
  <c r="X14" i="10"/>
  <c r="W14" i="10"/>
  <c r="R14" i="10"/>
  <c r="Q14" i="10"/>
  <c r="Y13" i="10"/>
  <c r="X13" i="10"/>
  <c r="W13" i="10"/>
  <c r="Y12" i="10"/>
  <c r="X12" i="10"/>
  <c r="W12" i="10"/>
  <c r="S12" i="10"/>
  <c r="Y11" i="10"/>
  <c r="X11" i="10"/>
  <c r="W11" i="10"/>
  <c r="Q11" i="10"/>
  <c r="Y10" i="10"/>
  <c r="X10" i="10"/>
  <c r="W10" i="10"/>
  <c r="Q10" i="10"/>
  <c r="Y9" i="10"/>
  <c r="X9" i="10"/>
  <c r="W9" i="10"/>
  <c r="Q9" i="10"/>
  <c r="Y8" i="10"/>
  <c r="X8" i="10"/>
  <c r="W8" i="10"/>
  <c r="S8" i="10"/>
  <c r="Q8" i="10"/>
  <c r="Y7" i="10"/>
  <c r="X7" i="10"/>
  <c r="W7" i="10"/>
  <c r="Q7" i="10"/>
  <c r="Y6" i="10"/>
  <c r="X6" i="10"/>
  <c r="W6" i="10"/>
  <c r="S6" i="10"/>
  <c r="Q6" i="10"/>
  <c r="Y5" i="10"/>
  <c r="X5" i="10"/>
  <c r="W5" i="10"/>
  <c r="S5" i="10"/>
  <c r="Q5" i="10"/>
  <c r="Y4" i="10"/>
  <c r="X4" i="10"/>
  <c r="W4" i="10"/>
  <c r="Y3" i="10"/>
  <c r="X3" i="10"/>
  <c r="W3" i="10"/>
  <c r="Q3" i="10"/>
  <c r="Y2" i="10"/>
  <c r="X2" i="10"/>
  <c r="W2" i="10"/>
  <c r="Q2" i="10"/>
  <c r="V49" i="1"/>
  <c r="U49" i="1"/>
  <c r="V47" i="1"/>
  <c r="U47" i="1"/>
  <c r="R23" i="1"/>
  <c r="S41" i="1"/>
  <c r="S40" i="1"/>
  <c r="S39" i="1"/>
  <c r="S38" i="1"/>
  <c r="S37" i="1"/>
  <c r="S34" i="1"/>
  <c r="S33" i="1"/>
  <c r="S32" i="1"/>
  <c r="S28" i="1"/>
  <c r="S26" i="1"/>
  <c r="S23" i="1"/>
  <c r="S22" i="1"/>
  <c r="S44" i="1"/>
  <c r="S18" i="1"/>
  <c r="S13" i="1"/>
  <c r="Q2" i="1"/>
  <c r="R2" i="1"/>
  <c r="W2" i="1"/>
  <c r="X2" i="1"/>
  <c r="Y2" i="1"/>
  <c r="Q3" i="1"/>
  <c r="R3" i="1"/>
  <c r="S3" i="1"/>
  <c r="W3" i="1"/>
  <c r="X3" i="1"/>
  <c r="Y3" i="1"/>
  <c r="Q4" i="1"/>
  <c r="R4" i="1"/>
  <c r="W4" i="1"/>
  <c r="X4" i="1"/>
  <c r="Y4" i="1"/>
  <c r="Q5" i="1"/>
  <c r="R5" i="1"/>
  <c r="W5" i="1"/>
  <c r="X5" i="1"/>
  <c r="Y5" i="1"/>
  <c r="Q6" i="1"/>
  <c r="R6" i="1"/>
  <c r="S6" i="1"/>
  <c r="W6" i="1"/>
  <c r="X6" i="1"/>
  <c r="Y6" i="1"/>
  <c r="Q7" i="1"/>
  <c r="R7" i="1"/>
  <c r="S7" i="1"/>
  <c r="W7" i="1"/>
  <c r="X7" i="1"/>
  <c r="Y7" i="1"/>
  <c r="Q8" i="1"/>
  <c r="R8" i="1"/>
  <c r="W8" i="1"/>
  <c r="X8" i="1"/>
  <c r="Y8" i="1"/>
  <c r="Q9" i="1"/>
  <c r="R9" i="1"/>
  <c r="W9" i="1"/>
  <c r="X9" i="1"/>
  <c r="Y9" i="1"/>
  <c r="Q10" i="1"/>
  <c r="R10" i="1"/>
  <c r="S10" i="1"/>
  <c r="W10" i="1"/>
  <c r="X10" i="1"/>
  <c r="Y10" i="1"/>
  <c r="Q11" i="1"/>
  <c r="R11" i="1"/>
  <c r="W11" i="1"/>
  <c r="X11" i="1"/>
  <c r="Y11" i="1"/>
  <c r="Q12" i="1"/>
  <c r="R12" i="1"/>
  <c r="W12" i="1"/>
  <c r="X12" i="1"/>
  <c r="Y12" i="1"/>
  <c r="Q13" i="1"/>
  <c r="R13" i="1"/>
  <c r="W13" i="1"/>
  <c r="X13" i="1"/>
  <c r="Y13" i="1"/>
  <c r="Q14" i="1"/>
  <c r="R14" i="1"/>
  <c r="W14" i="1"/>
  <c r="X14" i="1"/>
  <c r="Y14" i="1"/>
  <c r="Q15" i="1"/>
  <c r="R15" i="1"/>
  <c r="S15" i="1"/>
  <c r="W15" i="1"/>
  <c r="X15" i="1"/>
  <c r="Y15" i="1"/>
  <c r="Q16" i="1"/>
  <c r="R16" i="1"/>
  <c r="W16" i="1"/>
  <c r="X16" i="1"/>
  <c r="Y16" i="1"/>
  <c r="Q17" i="1"/>
  <c r="R17" i="1"/>
  <c r="W17" i="1"/>
  <c r="X17" i="1"/>
  <c r="Y17" i="1"/>
  <c r="Q18" i="1"/>
  <c r="R18" i="1"/>
  <c r="W18" i="1"/>
  <c r="X18" i="1"/>
  <c r="Y18" i="1"/>
  <c r="Q19" i="1"/>
  <c r="R19" i="1"/>
  <c r="W19" i="1"/>
  <c r="X19" i="1"/>
  <c r="Y19" i="1"/>
  <c r="Q20" i="1"/>
  <c r="R20" i="1"/>
  <c r="S20" i="1"/>
  <c r="W20" i="1"/>
  <c r="X20" i="1"/>
  <c r="Y20" i="1"/>
  <c r="Q21" i="1"/>
  <c r="R21" i="1"/>
  <c r="S21" i="1"/>
  <c r="W21" i="1"/>
  <c r="X21" i="1"/>
  <c r="Y21" i="1"/>
  <c r="Q22" i="1"/>
  <c r="R22" i="1"/>
  <c r="W22" i="1"/>
  <c r="X22" i="1"/>
  <c r="Y22" i="1"/>
  <c r="Q23" i="1"/>
  <c r="W23" i="1"/>
  <c r="X23" i="1"/>
  <c r="Y23" i="1"/>
  <c r="Q24" i="1"/>
  <c r="R24" i="1"/>
  <c r="S24" i="1"/>
  <c r="W24" i="1"/>
  <c r="X24" i="1"/>
  <c r="Y24" i="1"/>
  <c r="Q25" i="1"/>
  <c r="R25" i="1"/>
  <c r="S25" i="1"/>
  <c r="W25" i="1"/>
  <c r="X25" i="1"/>
  <c r="Y25" i="1"/>
  <c r="Q26" i="1"/>
  <c r="R26" i="1"/>
  <c r="W26" i="1"/>
  <c r="X26" i="1"/>
  <c r="Y26" i="1"/>
  <c r="Q27" i="1"/>
  <c r="R27" i="1"/>
  <c r="S27" i="1"/>
  <c r="W27" i="1"/>
  <c r="X27" i="1"/>
  <c r="Y27" i="1"/>
  <c r="Q28" i="1"/>
  <c r="R28" i="1"/>
  <c r="W28" i="1"/>
  <c r="X28" i="1"/>
  <c r="Y28" i="1"/>
  <c r="Q29" i="1"/>
  <c r="R29" i="1"/>
  <c r="S29" i="1"/>
  <c r="W29" i="1"/>
  <c r="X29" i="1"/>
  <c r="Y29" i="1"/>
  <c r="Q30" i="1"/>
  <c r="R30" i="1"/>
  <c r="S30" i="1"/>
  <c r="W30" i="1"/>
  <c r="X30" i="1"/>
  <c r="Y30" i="1"/>
  <c r="Q31" i="1"/>
  <c r="R31" i="1"/>
  <c r="S31" i="1"/>
  <c r="W31" i="1"/>
  <c r="X31" i="1"/>
  <c r="Y31" i="1"/>
  <c r="Q32" i="1"/>
  <c r="R32" i="1"/>
  <c r="W32" i="1"/>
  <c r="X32" i="1"/>
  <c r="Y32" i="1"/>
  <c r="Q33" i="1"/>
  <c r="R33" i="1"/>
  <c r="W33" i="1"/>
  <c r="X33" i="1"/>
  <c r="Y33" i="1"/>
  <c r="Q34" i="1"/>
  <c r="R34" i="1"/>
  <c r="W34" i="1"/>
  <c r="X34" i="1"/>
  <c r="Y34" i="1"/>
  <c r="Q35" i="1"/>
  <c r="R35" i="1"/>
  <c r="S35" i="1"/>
  <c r="W35" i="1"/>
  <c r="X35" i="1"/>
  <c r="Y35" i="1"/>
  <c r="Q36" i="1"/>
  <c r="R36" i="1"/>
  <c r="S36" i="1"/>
  <c r="W36" i="1"/>
  <c r="X36" i="1"/>
  <c r="Y36" i="1"/>
  <c r="Q37" i="1"/>
  <c r="R37" i="1"/>
  <c r="W37" i="1"/>
  <c r="X37" i="1"/>
  <c r="Y37" i="1"/>
  <c r="Q38" i="1"/>
  <c r="R38" i="1"/>
  <c r="W38" i="1"/>
  <c r="X38" i="1"/>
  <c r="Y38" i="1"/>
  <c r="Q39" i="1"/>
  <c r="R39" i="1"/>
  <c r="W39" i="1"/>
  <c r="X39" i="1"/>
  <c r="Y39" i="1"/>
  <c r="Q40" i="1"/>
  <c r="R40" i="1"/>
  <c r="W40" i="1"/>
  <c r="X40" i="1"/>
  <c r="Y40" i="1"/>
  <c r="Q41" i="1"/>
  <c r="R41" i="1"/>
  <c r="W41" i="1"/>
  <c r="X41" i="1"/>
  <c r="Y41" i="1"/>
  <c r="Q42" i="1"/>
  <c r="R42" i="1"/>
  <c r="S42" i="1"/>
  <c r="W42" i="1"/>
  <c r="X42" i="1"/>
  <c r="Y42" i="1"/>
  <c r="Q43" i="1"/>
  <c r="R43" i="1"/>
  <c r="S43" i="1"/>
  <c r="W43" i="1"/>
  <c r="X43" i="1"/>
  <c r="Y43" i="1"/>
  <c r="Q44" i="1"/>
  <c r="R44" i="1"/>
  <c r="W44" i="1"/>
  <c r="X44" i="1"/>
  <c r="Y44" i="1"/>
  <c r="Q45" i="1"/>
  <c r="R45" i="1"/>
  <c r="S45" i="1"/>
  <c r="W45" i="1"/>
  <c r="X45" i="1"/>
  <c r="Y45" i="1"/>
  <c r="Q46" i="1"/>
  <c r="R46" i="1"/>
  <c r="S46" i="1"/>
  <c r="W46" i="1"/>
  <c r="X46" i="1"/>
  <c r="Y46" i="1"/>
  <c r="X47" i="11" l="1"/>
  <c r="Y47" i="11"/>
  <c r="Y47" i="15"/>
  <c r="X47" i="15"/>
  <c r="X47" i="9"/>
  <c r="Y47" i="9"/>
  <c r="X47" i="8"/>
  <c r="Y47" i="8"/>
  <c r="Y47" i="6"/>
  <c r="X47" i="6"/>
  <c r="X47" i="10"/>
  <c r="Y47" i="10"/>
  <c r="X47" i="2"/>
  <c r="Y47" i="2"/>
  <c r="X47" i="5"/>
  <c r="Y47" i="5"/>
  <c r="X47" i="12"/>
  <c r="Y47" i="12"/>
  <c r="X47" i="3"/>
  <c r="Y47" i="3"/>
  <c r="X47" i="4"/>
  <c r="Y47" i="4"/>
  <c r="Q49" i="14"/>
  <c r="AA47" i="14"/>
  <c r="W47" i="11"/>
  <c r="W47" i="9"/>
  <c r="W47" i="15"/>
  <c r="W47" i="8"/>
  <c r="W47" i="6"/>
  <c r="W47" i="10"/>
  <c r="W47" i="2"/>
  <c r="W47" i="5"/>
  <c r="W47" i="12"/>
  <c r="W47" i="3"/>
  <c r="W47" i="4"/>
  <c r="AA49" i="14"/>
  <c r="B53" i="13" s="1"/>
  <c r="X49" i="11"/>
  <c r="X49" i="9"/>
  <c r="X49" i="15"/>
  <c r="X49" i="6"/>
  <c r="X49" i="10"/>
  <c r="X49" i="2"/>
  <c r="X49" i="5"/>
  <c r="X49" i="12"/>
  <c r="X49" i="3"/>
  <c r="X49" i="4"/>
  <c r="Q47" i="14"/>
  <c r="X49" i="8"/>
  <c r="AA46" i="13"/>
  <c r="Z46" i="13"/>
  <c r="Y46" i="13"/>
  <c r="X46" i="13"/>
  <c r="Q46" i="13"/>
  <c r="AA45" i="13"/>
  <c r="Z45" i="13"/>
  <c r="Y45" i="13"/>
  <c r="X45" i="13"/>
  <c r="Q45" i="13"/>
  <c r="AA44" i="13"/>
  <c r="Z44" i="13"/>
  <c r="Y44" i="13"/>
  <c r="X44" i="13"/>
  <c r="Q44" i="13"/>
  <c r="B54" i="13" l="1"/>
  <c r="Z47" i="13"/>
  <c r="Y47" i="13"/>
  <c r="X47" i="13"/>
  <c r="W47" i="13"/>
  <c r="C49" i="13"/>
  <c r="D49" i="13"/>
  <c r="E49" i="13"/>
  <c r="F49" i="13"/>
  <c r="G49" i="13"/>
  <c r="H49" i="13"/>
  <c r="J49" i="13"/>
  <c r="K49" i="13"/>
  <c r="L49" i="13"/>
  <c r="M49" i="13"/>
  <c r="N49" i="13"/>
  <c r="O49" i="13"/>
  <c r="P49" i="13"/>
  <c r="R49" i="13"/>
  <c r="S49" i="13"/>
  <c r="T49" i="13"/>
  <c r="U49" i="13"/>
  <c r="V49" i="13"/>
  <c r="B49" i="13"/>
  <c r="C47" i="13"/>
  <c r="D47" i="13"/>
  <c r="E47" i="13"/>
  <c r="F47" i="13"/>
  <c r="G47" i="13"/>
  <c r="H47" i="13"/>
  <c r="J47" i="13"/>
  <c r="K47" i="13"/>
  <c r="L47" i="13"/>
  <c r="M47" i="13"/>
  <c r="N47" i="13"/>
  <c r="O47" i="13"/>
  <c r="P47" i="13"/>
  <c r="R47" i="13"/>
  <c r="S47" i="13"/>
  <c r="T47" i="13"/>
  <c r="U47" i="13"/>
  <c r="V47" i="13"/>
  <c r="B47" i="13"/>
  <c r="Z49" i="1"/>
  <c r="X49" i="1"/>
  <c r="T49" i="1"/>
  <c r="T47" i="1"/>
  <c r="Q47" i="1"/>
  <c r="S47" i="1"/>
  <c r="R47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B49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B47" i="1"/>
  <c r="X47" i="1" l="1"/>
  <c r="Y47" i="1"/>
  <c r="W47" i="1"/>
  <c r="B55" i="13"/>
  <c r="AA43" i="13" l="1"/>
  <c r="Q43" i="13"/>
  <c r="Z43" i="13"/>
  <c r="Y43" i="13"/>
  <c r="X43" i="13"/>
  <c r="AA42" i="13"/>
  <c r="Q42" i="13"/>
  <c r="Z42" i="13"/>
  <c r="Y42" i="13"/>
  <c r="X42" i="13"/>
  <c r="AA41" i="13"/>
  <c r="Q41" i="13"/>
  <c r="Z41" i="13"/>
  <c r="Y41" i="13"/>
  <c r="X41" i="13"/>
  <c r="AA40" i="13" l="1"/>
  <c r="Z40" i="13"/>
  <c r="Y40" i="13"/>
  <c r="X40" i="13"/>
  <c r="Q40" i="13"/>
  <c r="AA39" i="13"/>
  <c r="Z39" i="13"/>
  <c r="Y39" i="13"/>
  <c r="X39" i="13"/>
  <c r="Q39" i="13"/>
  <c r="AA38" i="13"/>
  <c r="Z38" i="13"/>
  <c r="Y38" i="13"/>
  <c r="X38" i="13"/>
  <c r="Q38" i="13"/>
  <c r="Q23" i="13" l="1"/>
  <c r="X23" i="13"/>
  <c r="Y23" i="13"/>
  <c r="Z23" i="13"/>
  <c r="AA23" i="13"/>
  <c r="Q24" i="13"/>
  <c r="X24" i="13"/>
  <c r="Y24" i="13"/>
  <c r="Z24" i="13"/>
  <c r="AA24" i="13"/>
  <c r="Q25" i="13"/>
  <c r="X25" i="13"/>
  <c r="Y25" i="13"/>
  <c r="Z25" i="13"/>
  <c r="AA25" i="13"/>
  <c r="Q26" i="13"/>
  <c r="X26" i="13"/>
  <c r="Y26" i="13"/>
  <c r="Z26" i="13"/>
  <c r="AA26" i="13"/>
  <c r="Q27" i="13"/>
  <c r="X27" i="13"/>
  <c r="Y27" i="13"/>
  <c r="Z27" i="13"/>
  <c r="AA27" i="13"/>
  <c r="Q28" i="13"/>
  <c r="X28" i="13"/>
  <c r="Y28" i="13"/>
  <c r="Z28" i="13"/>
  <c r="AA28" i="13"/>
  <c r="Q29" i="13"/>
  <c r="X29" i="13"/>
  <c r="Y29" i="13"/>
  <c r="Z29" i="13"/>
  <c r="AA29" i="13"/>
  <c r="Q30" i="13"/>
  <c r="X30" i="13"/>
  <c r="Y30" i="13"/>
  <c r="Z30" i="13"/>
  <c r="AA30" i="13"/>
  <c r="Q31" i="13"/>
  <c r="X31" i="13"/>
  <c r="Y31" i="13"/>
  <c r="Z31" i="13"/>
  <c r="AA31" i="13"/>
  <c r="Q32" i="13"/>
  <c r="X32" i="13"/>
  <c r="Y32" i="13"/>
  <c r="Z32" i="13"/>
  <c r="AA32" i="13"/>
  <c r="Q33" i="13"/>
  <c r="X33" i="13"/>
  <c r="Y33" i="13"/>
  <c r="Z33" i="13"/>
  <c r="AA33" i="13"/>
  <c r="Q34" i="13"/>
  <c r="X34" i="13"/>
  <c r="Y34" i="13"/>
  <c r="Z34" i="13"/>
  <c r="AA34" i="13"/>
  <c r="Q35" i="13"/>
  <c r="X35" i="13"/>
  <c r="Y35" i="13"/>
  <c r="Z35" i="13"/>
  <c r="AA35" i="13"/>
  <c r="Q36" i="13"/>
  <c r="X36" i="13"/>
  <c r="Y36" i="13"/>
  <c r="Z36" i="13"/>
  <c r="AA36" i="13"/>
  <c r="Q37" i="13"/>
  <c r="X37" i="13"/>
  <c r="Y37" i="13"/>
  <c r="Z37" i="13"/>
  <c r="AA37" i="13"/>
  <c r="Q3" i="13"/>
  <c r="X3" i="13"/>
  <c r="Y3" i="13"/>
  <c r="Z3" i="13"/>
  <c r="AA3" i="13"/>
  <c r="Q5" i="13"/>
  <c r="X5" i="13"/>
  <c r="Y5" i="13"/>
  <c r="Z5" i="13"/>
  <c r="AA5" i="13"/>
  <c r="Q7" i="13"/>
  <c r="X7" i="13"/>
  <c r="Y7" i="13"/>
  <c r="Z7" i="13"/>
  <c r="AA7" i="13"/>
  <c r="Q9" i="13"/>
  <c r="X9" i="13"/>
  <c r="Y9" i="13"/>
  <c r="Z9" i="13"/>
  <c r="AA9" i="13"/>
  <c r="Q11" i="13"/>
  <c r="X11" i="13"/>
  <c r="Y11" i="13"/>
  <c r="Z11" i="13"/>
  <c r="AA11" i="13"/>
  <c r="Q13" i="13"/>
  <c r="X13" i="13"/>
  <c r="Y13" i="13"/>
  <c r="Z13" i="13"/>
  <c r="AA13" i="13"/>
  <c r="Q15" i="13"/>
  <c r="X15" i="13"/>
  <c r="Y15" i="13"/>
  <c r="Z15" i="13"/>
  <c r="AA15" i="13"/>
  <c r="Q17" i="13"/>
  <c r="X17" i="13"/>
  <c r="Y17" i="13"/>
  <c r="Z17" i="13"/>
  <c r="AA17" i="13"/>
  <c r="Q19" i="13"/>
  <c r="X19" i="13"/>
  <c r="Y19" i="13"/>
  <c r="Z19" i="13"/>
  <c r="AA19" i="13"/>
  <c r="Q20" i="13"/>
  <c r="X20" i="13"/>
  <c r="Y20" i="13"/>
  <c r="Z20" i="13"/>
  <c r="AA20" i="13"/>
  <c r="Q21" i="13"/>
  <c r="X21" i="13"/>
  <c r="Y21" i="13"/>
  <c r="Z21" i="13"/>
  <c r="AA21" i="13"/>
  <c r="Q22" i="13"/>
  <c r="X22" i="13"/>
  <c r="Y22" i="13"/>
  <c r="Z22" i="13"/>
  <c r="AA22" i="13"/>
  <c r="AA47" i="13" l="1"/>
  <c r="AA49" i="13"/>
  <c r="Q47" i="13"/>
  <c r="Q49" i="13"/>
  <c r="B51" i="13" l="1"/>
  <c r="B52" i="13"/>
</calcChain>
</file>

<file path=xl/sharedStrings.xml><?xml version="1.0" encoding="utf-8"?>
<sst xmlns="http://schemas.openxmlformats.org/spreadsheetml/2006/main" count="974" uniqueCount="63">
  <si>
    <t>Games</t>
  </si>
  <si>
    <t>PTS</t>
  </si>
  <si>
    <t>REB</t>
  </si>
  <si>
    <t>AST</t>
  </si>
  <si>
    <t>BLK</t>
  </si>
  <si>
    <t>STL</t>
  </si>
  <si>
    <t>TO</t>
  </si>
  <si>
    <t>FGM</t>
  </si>
  <si>
    <t>FGA</t>
  </si>
  <si>
    <t>3PTM</t>
  </si>
  <si>
    <t>3PTA</t>
  </si>
  <si>
    <t>FTM</t>
  </si>
  <si>
    <t>FTA</t>
  </si>
  <si>
    <t>OR</t>
  </si>
  <si>
    <t>FLS</t>
  </si>
  <si>
    <t>+/-</t>
  </si>
  <si>
    <t>FG%</t>
  </si>
  <si>
    <t>3PT%</t>
  </si>
  <si>
    <t>FT%</t>
  </si>
  <si>
    <t>MIN</t>
  </si>
  <si>
    <t>PER</t>
  </si>
  <si>
    <t>FPTS</t>
  </si>
  <si>
    <t>AVG</t>
  </si>
  <si>
    <t>GS</t>
  </si>
  <si>
    <t>POG</t>
  </si>
  <si>
    <t>FBPTS</t>
  </si>
  <si>
    <t>PTSiP</t>
  </si>
  <si>
    <t>SCPTS</t>
  </si>
  <si>
    <t>BPTS</t>
  </si>
  <si>
    <t>OREB</t>
  </si>
  <si>
    <t>DREB</t>
  </si>
  <si>
    <t>TREB</t>
  </si>
  <si>
    <t>PTS Off</t>
  </si>
  <si>
    <t>TF</t>
  </si>
  <si>
    <t>TOP</t>
  </si>
  <si>
    <t>POS</t>
  </si>
  <si>
    <t>TOTAL</t>
  </si>
  <si>
    <t>PPP</t>
  </si>
  <si>
    <t>OER</t>
  </si>
  <si>
    <t>Opp PPP</t>
  </si>
  <si>
    <t>DER</t>
  </si>
  <si>
    <t>PD</t>
  </si>
  <si>
    <t>PRF</t>
  </si>
  <si>
    <t>DNK</t>
  </si>
  <si>
    <t>vs IMP</t>
  </si>
  <si>
    <t>-</t>
  </si>
  <si>
    <t>@ 3PT</t>
  </si>
  <si>
    <t>vs DEF</t>
  </si>
  <si>
    <t>@ OCE</t>
  </si>
  <si>
    <t>vs FRA</t>
  </si>
  <si>
    <t>@ INJ</t>
  </si>
  <si>
    <t>vs CHI</t>
  </si>
  <si>
    <t>@ RKS</t>
  </si>
  <si>
    <t>vs AFR</t>
  </si>
  <si>
    <t>@ OLD</t>
  </si>
  <si>
    <t>vs USA</t>
  </si>
  <si>
    <t>@ SPA</t>
  </si>
  <si>
    <t>vs 6TH</t>
  </si>
  <si>
    <t>@ CAN</t>
  </si>
  <si>
    <t>vs DNK</t>
  </si>
  <si>
    <t>@ IMP</t>
  </si>
  <si>
    <t>vs 3PT</t>
  </si>
  <si>
    <t>@ DEF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</si>
</sst>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9" fontId="0" fillId="0" borderId="0" xfId="0" applyNumberFormat="1"/>
    <xf numFmtId="2" fontId="0" fillId="0" borderId="0" xfId="0" applyNumberFormat="1"/>
    <xf numFmtId="164" fontId="0" fillId="0" borderId="0" xfId="0" applyNumberFormat="1"/>
    <xf numFmtId="45" fontId="0" fillId="0" borderId="0" xfId="0" applyNumberFormat="1"/>
    <xf numFmtId="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90473-EEFD-4B91-B731-B72A90C06C8B}">
  <dimension ref="A1:Z56"/>
  <sheetViews>
    <sheetView workbookViewId="0">
      <selection activeCell="B17" sqref="B17:B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">
        <v>44</v>
      </c>
      <c r="B2">
        <v>17</v>
      </c>
      <c r="C2">
        <v>5</v>
      </c>
      <c r="D2">
        <v>6</v>
      </c>
      <c r="E2">
        <v>1</v>
      </c>
      <c r="F2">
        <v>0</v>
      </c>
      <c r="G2">
        <v>1</v>
      </c>
      <c r="H2">
        <v>7</v>
      </c>
      <c r="I2">
        <v>12</v>
      </c>
      <c r="J2">
        <v>1</v>
      </c>
      <c r="K2">
        <v>4</v>
      </c>
      <c r="L2">
        <v>2</v>
      </c>
      <c r="M2">
        <v>3</v>
      </c>
      <c r="N2">
        <v>2</v>
      </c>
      <c r="O2">
        <v>0</v>
      </c>
      <c r="P2">
        <v>27</v>
      </c>
      <c r="Q2" s="2">
        <f t="shared" ref="Q2:Q46" si="0">H2/I2</f>
        <v>0.58333333333333337</v>
      </c>
      <c r="R2" s="2">
        <f t="shared" ref="R2:R46" si="1">J2/K2</f>
        <v>0.25</v>
      </c>
      <c r="S2" s="2">
        <f>L2/M2</f>
        <v>0.66666666666666663</v>
      </c>
      <c r="T2">
        <v>40</v>
      </c>
      <c r="U2">
        <v>33</v>
      </c>
      <c r="V2">
        <v>2</v>
      </c>
      <c r="W2" s="3">
        <f t="shared" ref="W2:W46" si="2">((H2*85.91) +(F2*53.897)+(J2*51.757)+(L2*46.845)+(E2*39.19)+(N2*39.19)+(D2*34.677)+((C2-N2)*14.707)-(O2*17.174)-((M2-L2)*20.091)-((I2-H2)*39.19)-(G2*53.897))/T2</f>
        <v>21.165800000000004</v>
      </c>
      <c r="X2" s="4">
        <f t="shared" ref="X2:X46" si="3">B2+(C2*1.2)+(D2*1.5)+(E2*3)+(F2*3)-G2</f>
        <v>34</v>
      </c>
      <c r="Y2" s="4">
        <f t="shared" ref="Y2:Y46" si="4">B2+0.4*H2-0.7*I2-0.4*(M2-L2)+0.7*N2+0.3*(C2-N2)+F2+D2*0.7+0.7*E2-0.4*O2-G2</f>
        <v>17.2</v>
      </c>
      <c r="Z2">
        <v>0</v>
      </c>
    </row>
    <row r="3" spans="1:26" x14ac:dyDescent="0.3">
      <c r="A3" s="1" t="s">
        <v>46</v>
      </c>
      <c r="B3">
        <v>25</v>
      </c>
      <c r="C3">
        <v>9</v>
      </c>
      <c r="D3">
        <v>13</v>
      </c>
      <c r="E3">
        <v>1</v>
      </c>
      <c r="F3">
        <v>0</v>
      </c>
      <c r="G3">
        <v>2</v>
      </c>
      <c r="H3">
        <v>9</v>
      </c>
      <c r="I3">
        <v>18</v>
      </c>
      <c r="J3">
        <v>3</v>
      </c>
      <c r="K3">
        <v>6</v>
      </c>
      <c r="L3">
        <v>4</v>
      </c>
      <c r="M3">
        <v>4</v>
      </c>
      <c r="N3">
        <v>3</v>
      </c>
      <c r="O3">
        <v>0</v>
      </c>
      <c r="P3">
        <v>12</v>
      </c>
      <c r="Q3" s="2">
        <f t="shared" si="0"/>
        <v>0.5</v>
      </c>
      <c r="R3" s="2">
        <f t="shared" si="1"/>
        <v>0.5</v>
      </c>
      <c r="S3" s="2">
        <f>L3/M3</f>
        <v>1</v>
      </c>
      <c r="T3">
        <v>48</v>
      </c>
      <c r="U3">
        <v>58</v>
      </c>
      <c r="V3">
        <v>1</v>
      </c>
      <c r="W3" s="3">
        <f t="shared" si="2"/>
        <v>28.148749999999993</v>
      </c>
      <c r="X3" s="4">
        <f t="shared" si="3"/>
        <v>56.3</v>
      </c>
      <c r="Y3" s="4">
        <f t="shared" si="4"/>
        <v>27.7</v>
      </c>
      <c r="Z3">
        <v>0</v>
      </c>
    </row>
    <row r="4" spans="1:26" x14ac:dyDescent="0.3">
      <c r="A4" s="1" t="s">
        <v>47</v>
      </c>
      <c r="B4">
        <v>18</v>
      </c>
      <c r="C4">
        <v>8</v>
      </c>
      <c r="D4">
        <v>12</v>
      </c>
      <c r="E4">
        <v>0</v>
      </c>
      <c r="F4">
        <v>1</v>
      </c>
      <c r="G4">
        <v>5</v>
      </c>
      <c r="H4">
        <v>8</v>
      </c>
      <c r="I4">
        <v>16</v>
      </c>
      <c r="J4">
        <v>1</v>
      </c>
      <c r="K4">
        <v>5</v>
      </c>
      <c r="L4">
        <v>1</v>
      </c>
      <c r="M4">
        <v>1</v>
      </c>
      <c r="N4">
        <v>2</v>
      </c>
      <c r="O4">
        <v>6</v>
      </c>
      <c r="P4">
        <v>-11</v>
      </c>
      <c r="Q4" s="2">
        <f t="shared" si="0"/>
        <v>0.5</v>
      </c>
      <c r="R4" s="2">
        <f t="shared" si="1"/>
        <v>0.2</v>
      </c>
      <c r="S4" s="2">
        <f>L4/M4</f>
        <v>1</v>
      </c>
      <c r="T4">
        <v>42</v>
      </c>
      <c r="U4">
        <v>49</v>
      </c>
      <c r="V4">
        <v>4</v>
      </c>
      <c r="W4" s="3">
        <f t="shared" si="2"/>
        <v>17.535142857142851</v>
      </c>
      <c r="X4" s="4">
        <f t="shared" si="3"/>
        <v>43.6</v>
      </c>
      <c r="Y4" s="4">
        <f t="shared" si="4"/>
        <v>15.199999999999996</v>
      </c>
      <c r="Z4">
        <v>0</v>
      </c>
    </row>
    <row r="5" spans="1:26" x14ac:dyDescent="0.3">
      <c r="A5" s="1" t="s">
        <v>48</v>
      </c>
      <c r="B5">
        <v>34</v>
      </c>
      <c r="C5">
        <v>5</v>
      </c>
      <c r="D5">
        <v>4</v>
      </c>
      <c r="E5">
        <v>1</v>
      </c>
      <c r="F5">
        <v>0</v>
      </c>
      <c r="G5">
        <v>1</v>
      </c>
      <c r="H5">
        <v>12</v>
      </c>
      <c r="I5">
        <v>16</v>
      </c>
      <c r="J5">
        <v>5</v>
      </c>
      <c r="K5">
        <v>8</v>
      </c>
      <c r="L5">
        <v>5</v>
      </c>
      <c r="M5">
        <v>5</v>
      </c>
      <c r="N5">
        <v>0</v>
      </c>
      <c r="O5">
        <v>0</v>
      </c>
      <c r="P5">
        <v>10</v>
      </c>
      <c r="Q5" s="2">
        <f t="shared" si="0"/>
        <v>0.75</v>
      </c>
      <c r="R5" s="2">
        <f t="shared" si="1"/>
        <v>0.625</v>
      </c>
      <c r="S5" s="2">
        <f>L5/M5</f>
        <v>1</v>
      </c>
      <c r="T5">
        <v>42</v>
      </c>
      <c r="U5">
        <v>43</v>
      </c>
      <c r="V5">
        <v>1</v>
      </c>
      <c r="W5" s="3">
        <f t="shared" si="2"/>
        <v>37.254904761904768</v>
      </c>
      <c r="X5" s="4">
        <f t="shared" si="3"/>
        <v>48</v>
      </c>
      <c r="Y5" s="4">
        <f t="shared" si="4"/>
        <v>31.6</v>
      </c>
      <c r="Z5">
        <v>1</v>
      </c>
    </row>
    <row r="6" spans="1:26" x14ac:dyDescent="0.3">
      <c r="A6" s="1" t="s">
        <v>49</v>
      </c>
      <c r="B6">
        <v>15</v>
      </c>
      <c r="C6">
        <v>7</v>
      </c>
      <c r="D6">
        <v>6</v>
      </c>
      <c r="E6">
        <v>0</v>
      </c>
      <c r="F6">
        <v>1</v>
      </c>
      <c r="G6">
        <v>0</v>
      </c>
      <c r="H6">
        <v>6</v>
      </c>
      <c r="I6">
        <v>11</v>
      </c>
      <c r="J6">
        <v>1</v>
      </c>
      <c r="K6">
        <v>5</v>
      </c>
      <c r="L6">
        <v>2</v>
      </c>
      <c r="M6">
        <v>2</v>
      </c>
      <c r="N6">
        <v>1</v>
      </c>
      <c r="O6">
        <v>0</v>
      </c>
      <c r="P6">
        <v>2</v>
      </c>
      <c r="Q6" s="2">
        <f t="shared" si="0"/>
        <v>0.54545454545454541</v>
      </c>
      <c r="R6" s="2">
        <f t="shared" si="1"/>
        <v>0.2</v>
      </c>
      <c r="S6" s="2">
        <f t="shared" ref="S6:S46" si="5">L6/M6</f>
        <v>1</v>
      </c>
      <c r="T6">
        <v>43</v>
      </c>
      <c r="U6">
        <v>28</v>
      </c>
      <c r="V6">
        <v>2</v>
      </c>
      <c r="W6" s="3">
        <f t="shared" si="2"/>
        <v>19.868558139534887</v>
      </c>
      <c r="X6" s="4">
        <f t="shared" si="3"/>
        <v>35.4</v>
      </c>
      <c r="Y6" s="4">
        <f t="shared" si="4"/>
        <v>17.399999999999999</v>
      </c>
      <c r="Z6">
        <v>0</v>
      </c>
    </row>
    <row r="7" spans="1:26" x14ac:dyDescent="0.3">
      <c r="A7" s="1" t="s">
        <v>50</v>
      </c>
      <c r="B7">
        <v>39</v>
      </c>
      <c r="C7">
        <v>9</v>
      </c>
      <c r="D7">
        <v>8</v>
      </c>
      <c r="E7">
        <v>1</v>
      </c>
      <c r="F7">
        <v>1</v>
      </c>
      <c r="G7">
        <v>1</v>
      </c>
      <c r="H7">
        <v>13</v>
      </c>
      <c r="I7">
        <v>19</v>
      </c>
      <c r="J7">
        <v>5</v>
      </c>
      <c r="K7">
        <v>10</v>
      </c>
      <c r="L7">
        <v>8</v>
      </c>
      <c r="M7">
        <v>8</v>
      </c>
      <c r="N7">
        <v>1</v>
      </c>
      <c r="O7">
        <v>3</v>
      </c>
      <c r="P7">
        <v>14</v>
      </c>
      <c r="Q7" s="2">
        <f t="shared" si="0"/>
        <v>0.68421052631578949</v>
      </c>
      <c r="R7" s="2">
        <f t="shared" si="1"/>
        <v>0.5</v>
      </c>
      <c r="S7" s="2">
        <f t="shared" si="5"/>
        <v>1</v>
      </c>
      <c r="T7">
        <v>40</v>
      </c>
      <c r="U7">
        <v>59</v>
      </c>
      <c r="V7">
        <v>2</v>
      </c>
      <c r="W7" s="3">
        <f t="shared" si="2"/>
        <v>48.429124999999999</v>
      </c>
      <c r="X7" s="4">
        <f t="shared" si="3"/>
        <v>66.8</v>
      </c>
      <c r="Y7" s="4">
        <f t="shared" si="4"/>
        <v>39.100000000000009</v>
      </c>
      <c r="Z7">
        <v>1</v>
      </c>
    </row>
    <row r="8" spans="1:26" x14ac:dyDescent="0.3">
      <c r="A8" t="s">
        <v>51</v>
      </c>
      <c r="B8">
        <v>19</v>
      </c>
      <c r="C8">
        <v>11</v>
      </c>
      <c r="D8">
        <v>9</v>
      </c>
      <c r="E8">
        <v>0</v>
      </c>
      <c r="F8">
        <v>0</v>
      </c>
      <c r="G8">
        <v>1</v>
      </c>
      <c r="H8">
        <v>8</v>
      </c>
      <c r="I8">
        <v>13</v>
      </c>
      <c r="J8">
        <v>2</v>
      </c>
      <c r="K8">
        <v>5</v>
      </c>
      <c r="L8">
        <v>1</v>
      </c>
      <c r="M8">
        <v>2</v>
      </c>
      <c r="N8">
        <v>0</v>
      </c>
      <c r="O8">
        <v>0</v>
      </c>
      <c r="P8">
        <v>3</v>
      </c>
      <c r="Q8" s="2">
        <f t="shared" si="0"/>
        <v>0.61538461538461542</v>
      </c>
      <c r="R8" s="2">
        <f t="shared" si="1"/>
        <v>0.4</v>
      </c>
      <c r="S8" s="2">
        <f t="shared" si="5"/>
        <v>0.5</v>
      </c>
      <c r="T8">
        <v>42</v>
      </c>
      <c r="U8">
        <v>42</v>
      </c>
      <c r="V8">
        <v>0</v>
      </c>
      <c r="W8" s="3">
        <f t="shared" si="2"/>
        <v>24.799309523809526</v>
      </c>
      <c r="X8" s="4">
        <f t="shared" si="3"/>
        <v>44.7</v>
      </c>
      <c r="Y8" s="4">
        <f t="shared" si="4"/>
        <v>21.3</v>
      </c>
      <c r="Z8">
        <v>1</v>
      </c>
    </row>
    <row r="9" spans="1:26" x14ac:dyDescent="0.3">
      <c r="A9" s="1" t="s">
        <v>52</v>
      </c>
      <c r="B9">
        <v>28</v>
      </c>
      <c r="C9">
        <v>8</v>
      </c>
      <c r="D9">
        <v>13</v>
      </c>
      <c r="E9">
        <v>0</v>
      </c>
      <c r="F9">
        <v>1</v>
      </c>
      <c r="G9">
        <v>1</v>
      </c>
      <c r="H9">
        <v>10</v>
      </c>
      <c r="I9">
        <v>17</v>
      </c>
      <c r="J9">
        <v>4</v>
      </c>
      <c r="K9">
        <v>9</v>
      </c>
      <c r="L9">
        <v>4</v>
      </c>
      <c r="M9">
        <v>6</v>
      </c>
      <c r="N9">
        <v>2</v>
      </c>
      <c r="O9">
        <v>3</v>
      </c>
      <c r="P9">
        <v>-7</v>
      </c>
      <c r="Q9" s="2">
        <f t="shared" si="0"/>
        <v>0.58823529411764708</v>
      </c>
      <c r="R9" s="2">
        <f t="shared" si="1"/>
        <v>0.44444444444444442</v>
      </c>
      <c r="S9" s="2">
        <f t="shared" si="5"/>
        <v>0.66666666666666663</v>
      </c>
      <c r="T9">
        <v>40</v>
      </c>
      <c r="U9">
        <v>58</v>
      </c>
      <c r="V9">
        <v>5</v>
      </c>
      <c r="W9" s="3">
        <f t="shared" si="2"/>
        <v>37.622425</v>
      </c>
      <c r="X9" s="4">
        <f t="shared" si="3"/>
        <v>59.1</v>
      </c>
      <c r="Y9" s="4">
        <f t="shared" si="4"/>
        <v>30.400000000000002</v>
      </c>
      <c r="Z9">
        <v>0</v>
      </c>
    </row>
    <row r="10" spans="1:26" x14ac:dyDescent="0.3">
      <c r="A10" s="1" t="s">
        <v>53</v>
      </c>
      <c r="B10">
        <v>24</v>
      </c>
      <c r="C10">
        <v>5</v>
      </c>
      <c r="D10">
        <v>12</v>
      </c>
      <c r="E10">
        <v>0</v>
      </c>
      <c r="F10">
        <v>2</v>
      </c>
      <c r="G10">
        <v>3</v>
      </c>
      <c r="H10">
        <v>8</v>
      </c>
      <c r="I10">
        <v>15</v>
      </c>
      <c r="J10">
        <v>1</v>
      </c>
      <c r="K10">
        <v>6</v>
      </c>
      <c r="L10">
        <v>7</v>
      </c>
      <c r="M10">
        <v>9</v>
      </c>
      <c r="N10">
        <v>1</v>
      </c>
      <c r="O10">
        <v>2</v>
      </c>
      <c r="P10">
        <v>-16</v>
      </c>
      <c r="Q10" s="2">
        <f t="shared" si="0"/>
        <v>0.53333333333333333</v>
      </c>
      <c r="R10" s="2">
        <f t="shared" si="1"/>
        <v>0.16666666666666666</v>
      </c>
      <c r="S10" s="2">
        <f t="shared" si="5"/>
        <v>0.77777777777777779</v>
      </c>
      <c r="T10">
        <v>41</v>
      </c>
      <c r="U10">
        <v>58</v>
      </c>
      <c r="V10">
        <v>0</v>
      </c>
      <c r="W10" s="3">
        <f t="shared" si="2"/>
        <v>28.739926829268292</v>
      </c>
      <c r="X10" s="4">
        <f t="shared" si="3"/>
        <v>51</v>
      </c>
      <c r="Y10" s="4">
        <f t="shared" si="4"/>
        <v>24.399999999999995</v>
      </c>
      <c r="Z10">
        <v>0</v>
      </c>
    </row>
    <row r="11" spans="1:26" x14ac:dyDescent="0.3">
      <c r="A11" s="1" t="s">
        <v>54</v>
      </c>
      <c r="B11">
        <v>11</v>
      </c>
      <c r="C11">
        <v>2</v>
      </c>
      <c r="D11">
        <v>11</v>
      </c>
      <c r="E11">
        <v>1</v>
      </c>
      <c r="F11">
        <v>1</v>
      </c>
      <c r="G11">
        <v>3</v>
      </c>
      <c r="H11">
        <v>5</v>
      </c>
      <c r="I11">
        <v>12</v>
      </c>
      <c r="J11">
        <v>1</v>
      </c>
      <c r="K11">
        <v>4</v>
      </c>
      <c r="L11">
        <v>0</v>
      </c>
      <c r="M11">
        <v>0</v>
      </c>
      <c r="N11">
        <v>0</v>
      </c>
      <c r="O11">
        <v>2</v>
      </c>
      <c r="P11">
        <v>1</v>
      </c>
      <c r="Q11" s="2">
        <f t="shared" si="0"/>
        <v>0.41666666666666669</v>
      </c>
      <c r="R11" s="2">
        <f t="shared" si="1"/>
        <v>0.25</v>
      </c>
      <c r="S11" s="6" t="s">
        <v>45</v>
      </c>
      <c r="T11">
        <v>42</v>
      </c>
      <c r="U11">
        <v>38</v>
      </c>
      <c r="V11">
        <v>1</v>
      </c>
      <c r="W11" s="3">
        <f t="shared" si="2"/>
        <v>12.259190476190476</v>
      </c>
      <c r="X11" s="4">
        <f t="shared" si="3"/>
        <v>32.9</v>
      </c>
      <c r="Y11" s="4">
        <f t="shared" si="4"/>
        <v>10.799999999999999</v>
      </c>
      <c r="Z11">
        <v>0</v>
      </c>
    </row>
    <row r="12" spans="1:26" x14ac:dyDescent="0.3">
      <c r="A12" s="1" t="s">
        <v>55</v>
      </c>
      <c r="B12">
        <v>23</v>
      </c>
      <c r="C12">
        <v>6</v>
      </c>
      <c r="D12">
        <v>14</v>
      </c>
      <c r="E12">
        <v>1</v>
      </c>
      <c r="F12">
        <v>0</v>
      </c>
      <c r="G12">
        <v>1</v>
      </c>
      <c r="H12">
        <v>10</v>
      </c>
      <c r="I12">
        <v>19</v>
      </c>
      <c r="J12">
        <v>3</v>
      </c>
      <c r="K12">
        <v>8</v>
      </c>
      <c r="L12">
        <v>0</v>
      </c>
      <c r="M12">
        <v>0</v>
      </c>
      <c r="N12">
        <v>1</v>
      </c>
      <c r="O12">
        <v>2</v>
      </c>
      <c r="P12">
        <v>24</v>
      </c>
      <c r="Q12" s="2">
        <f t="shared" si="0"/>
        <v>0.52631578947368418</v>
      </c>
      <c r="R12" s="2">
        <f t="shared" si="1"/>
        <v>0.375</v>
      </c>
      <c r="S12" s="6" t="s">
        <v>45</v>
      </c>
      <c r="T12">
        <v>40</v>
      </c>
      <c r="U12">
        <v>58</v>
      </c>
      <c r="V12">
        <v>2</v>
      </c>
      <c r="W12" s="3">
        <f t="shared" si="2"/>
        <v>30.270225000000003</v>
      </c>
      <c r="X12" s="4">
        <f t="shared" si="3"/>
        <v>53.2</v>
      </c>
      <c r="Y12" s="4">
        <f t="shared" si="4"/>
        <v>24.599999999999998</v>
      </c>
      <c r="Z12">
        <v>1</v>
      </c>
    </row>
    <row r="13" spans="1:26" x14ac:dyDescent="0.3">
      <c r="A13" s="1" t="s">
        <v>56</v>
      </c>
      <c r="B13">
        <v>25</v>
      </c>
      <c r="C13">
        <v>10</v>
      </c>
      <c r="D13">
        <v>13</v>
      </c>
      <c r="E13">
        <v>1</v>
      </c>
      <c r="F13">
        <v>1</v>
      </c>
      <c r="G13">
        <v>1</v>
      </c>
      <c r="H13">
        <v>8</v>
      </c>
      <c r="I13">
        <v>16</v>
      </c>
      <c r="J13">
        <v>4</v>
      </c>
      <c r="K13">
        <v>7</v>
      </c>
      <c r="L13">
        <v>5</v>
      </c>
      <c r="M13">
        <v>6</v>
      </c>
      <c r="N13">
        <v>1</v>
      </c>
      <c r="O13">
        <v>2</v>
      </c>
      <c r="P13">
        <v>14</v>
      </c>
      <c r="Q13" s="2">
        <f t="shared" si="0"/>
        <v>0.5</v>
      </c>
      <c r="R13" s="2">
        <f t="shared" si="1"/>
        <v>0.5714285714285714</v>
      </c>
      <c r="S13" s="2">
        <f t="shared" si="5"/>
        <v>0.83333333333333337</v>
      </c>
      <c r="T13">
        <v>45</v>
      </c>
      <c r="U13">
        <v>57</v>
      </c>
      <c r="V13">
        <v>0</v>
      </c>
      <c r="W13" s="3">
        <f t="shared" si="2"/>
        <v>31.60262222222223</v>
      </c>
      <c r="X13" s="4">
        <f t="shared" si="3"/>
        <v>61.5</v>
      </c>
      <c r="Y13" s="4">
        <f t="shared" si="4"/>
        <v>29</v>
      </c>
      <c r="Z13">
        <v>1</v>
      </c>
    </row>
    <row r="14" spans="1:26" x14ac:dyDescent="0.3">
      <c r="A14" s="1" t="s">
        <v>57</v>
      </c>
      <c r="B14">
        <v>24</v>
      </c>
      <c r="C14">
        <v>2</v>
      </c>
      <c r="D14">
        <v>10</v>
      </c>
      <c r="E14">
        <v>0</v>
      </c>
      <c r="F14">
        <v>0</v>
      </c>
      <c r="G14">
        <v>4</v>
      </c>
      <c r="H14">
        <v>10</v>
      </c>
      <c r="I14">
        <v>16</v>
      </c>
      <c r="J14">
        <v>4</v>
      </c>
      <c r="K14">
        <v>8</v>
      </c>
      <c r="L14">
        <v>0</v>
      </c>
      <c r="M14">
        <v>0</v>
      </c>
      <c r="N14">
        <v>0</v>
      </c>
      <c r="O14">
        <v>2</v>
      </c>
      <c r="P14">
        <v>15</v>
      </c>
      <c r="Q14" s="2">
        <f t="shared" si="0"/>
        <v>0.625</v>
      </c>
      <c r="R14" s="2">
        <f t="shared" si="1"/>
        <v>0.5</v>
      </c>
      <c r="S14" s="6" t="s">
        <v>45</v>
      </c>
      <c r="T14">
        <v>42</v>
      </c>
      <c r="U14">
        <v>51</v>
      </c>
      <c r="V14">
        <v>2</v>
      </c>
      <c r="W14" s="3">
        <f t="shared" si="2"/>
        <v>22.791333333333334</v>
      </c>
      <c r="X14" s="4">
        <f t="shared" si="3"/>
        <v>37.4</v>
      </c>
      <c r="Y14" s="4">
        <f t="shared" si="4"/>
        <v>19.600000000000001</v>
      </c>
      <c r="Z14">
        <v>0</v>
      </c>
    </row>
    <row r="15" spans="1:26" x14ac:dyDescent="0.3">
      <c r="A15" s="1" t="s">
        <v>58</v>
      </c>
      <c r="B15">
        <v>20</v>
      </c>
      <c r="C15">
        <v>2</v>
      </c>
      <c r="D15">
        <v>11</v>
      </c>
      <c r="E15">
        <v>1</v>
      </c>
      <c r="F15">
        <v>0</v>
      </c>
      <c r="G15">
        <v>2</v>
      </c>
      <c r="H15">
        <v>8</v>
      </c>
      <c r="I15">
        <v>14</v>
      </c>
      <c r="J15">
        <v>2</v>
      </c>
      <c r="K15">
        <v>3</v>
      </c>
      <c r="L15">
        <v>2</v>
      </c>
      <c r="M15">
        <v>2</v>
      </c>
      <c r="N15">
        <v>1</v>
      </c>
      <c r="O15">
        <v>1</v>
      </c>
      <c r="P15">
        <v>2</v>
      </c>
      <c r="Q15" s="2">
        <f t="shared" si="0"/>
        <v>0.5714285714285714</v>
      </c>
      <c r="R15" s="2">
        <f t="shared" si="1"/>
        <v>0.66666666666666663</v>
      </c>
      <c r="S15" s="2">
        <f t="shared" si="5"/>
        <v>1</v>
      </c>
      <c r="T15">
        <v>43</v>
      </c>
      <c r="U15">
        <v>48</v>
      </c>
      <c r="V15">
        <v>0</v>
      </c>
      <c r="W15" s="3">
        <f t="shared" si="2"/>
        <v>23.230465116279074</v>
      </c>
      <c r="X15" s="4">
        <f t="shared" si="3"/>
        <v>39.9</v>
      </c>
      <c r="Y15" s="4">
        <f t="shared" si="4"/>
        <v>20.400000000000002</v>
      </c>
      <c r="Z15">
        <v>0</v>
      </c>
    </row>
    <row r="16" spans="1:26" x14ac:dyDescent="0.3">
      <c r="A16" t="s">
        <v>59</v>
      </c>
      <c r="B16">
        <v>25</v>
      </c>
      <c r="C16">
        <v>9</v>
      </c>
      <c r="D16">
        <v>11</v>
      </c>
      <c r="E16">
        <v>1</v>
      </c>
      <c r="F16">
        <v>3</v>
      </c>
      <c r="G16">
        <v>6</v>
      </c>
      <c r="H16">
        <v>10</v>
      </c>
      <c r="I16">
        <v>18</v>
      </c>
      <c r="J16">
        <v>3</v>
      </c>
      <c r="K16">
        <v>6</v>
      </c>
      <c r="L16">
        <v>2</v>
      </c>
      <c r="M16">
        <v>2</v>
      </c>
      <c r="N16">
        <v>3</v>
      </c>
      <c r="O16">
        <v>0</v>
      </c>
      <c r="P16">
        <v>15</v>
      </c>
      <c r="Q16" s="2">
        <f t="shared" si="0"/>
        <v>0.55555555555555558</v>
      </c>
      <c r="R16" s="2">
        <f t="shared" si="1"/>
        <v>0.5</v>
      </c>
      <c r="S16" s="2">
        <f t="shared" si="5"/>
        <v>1</v>
      </c>
      <c r="T16">
        <v>40</v>
      </c>
      <c r="U16">
        <v>51</v>
      </c>
      <c r="V16">
        <v>4</v>
      </c>
      <c r="W16" s="3">
        <f t="shared" si="2"/>
        <v>31.482474999999994</v>
      </c>
      <c r="X16" s="4">
        <f t="shared" si="3"/>
        <v>58.3</v>
      </c>
      <c r="Y16" s="4">
        <f t="shared" si="4"/>
        <v>25.7</v>
      </c>
      <c r="Z16">
        <v>1</v>
      </c>
    </row>
    <row r="17" spans="1:26" x14ac:dyDescent="0.3">
      <c r="A17" s="1" t="s">
        <v>60</v>
      </c>
      <c r="B17">
        <v>10</v>
      </c>
      <c r="C17">
        <v>5</v>
      </c>
      <c r="D17">
        <v>12</v>
      </c>
      <c r="E17">
        <v>1</v>
      </c>
      <c r="F17">
        <v>1</v>
      </c>
      <c r="G17">
        <v>1</v>
      </c>
      <c r="H17">
        <v>4</v>
      </c>
      <c r="I17">
        <v>15</v>
      </c>
      <c r="J17">
        <v>0</v>
      </c>
      <c r="K17">
        <v>7</v>
      </c>
      <c r="L17">
        <v>2</v>
      </c>
      <c r="M17">
        <v>2</v>
      </c>
      <c r="N17">
        <v>3</v>
      </c>
      <c r="O17">
        <v>1</v>
      </c>
      <c r="P17">
        <v>-2</v>
      </c>
      <c r="Q17" s="2">
        <f t="shared" si="0"/>
        <v>0.26666666666666666</v>
      </c>
      <c r="R17" s="2">
        <f t="shared" si="1"/>
        <v>0</v>
      </c>
      <c r="S17" s="2">
        <f t="shared" si="5"/>
        <v>1</v>
      </c>
      <c r="T17">
        <v>41</v>
      </c>
      <c r="U17">
        <v>40</v>
      </c>
      <c r="V17">
        <v>2</v>
      </c>
      <c r="W17" s="3">
        <f t="shared" si="2"/>
        <v>14.423512195121949</v>
      </c>
      <c r="X17" s="4">
        <f t="shared" si="3"/>
        <v>39</v>
      </c>
      <c r="Y17" s="4">
        <f t="shared" si="4"/>
        <v>12.499999999999996</v>
      </c>
      <c r="Z17">
        <v>0</v>
      </c>
    </row>
    <row r="18" spans="1:26" x14ac:dyDescent="0.3">
      <c r="A18" t="s">
        <v>61</v>
      </c>
      <c r="B18">
        <v>8</v>
      </c>
      <c r="C18">
        <v>9</v>
      </c>
      <c r="D18">
        <v>14</v>
      </c>
      <c r="E18">
        <v>0</v>
      </c>
      <c r="F18">
        <v>1</v>
      </c>
      <c r="G18">
        <v>2</v>
      </c>
      <c r="H18">
        <v>3</v>
      </c>
      <c r="I18">
        <v>11</v>
      </c>
      <c r="J18">
        <v>2</v>
      </c>
      <c r="K18">
        <v>7</v>
      </c>
      <c r="L18">
        <v>0</v>
      </c>
      <c r="M18">
        <v>0</v>
      </c>
      <c r="N18">
        <v>0</v>
      </c>
      <c r="O18">
        <v>2</v>
      </c>
      <c r="P18">
        <v>11</v>
      </c>
      <c r="Q18" s="2">
        <f t="shared" si="0"/>
        <v>0.27272727272727271</v>
      </c>
      <c r="R18" s="2">
        <f t="shared" si="1"/>
        <v>0.2857142857142857</v>
      </c>
      <c r="S18" s="6" t="s">
        <v>45</v>
      </c>
      <c r="T18">
        <v>39</v>
      </c>
      <c r="U18">
        <v>43</v>
      </c>
      <c r="V18">
        <v>0</v>
      </c>
      <c r="W18" s="3">
        <f t="shared" si="2"/>
        <v>14.803076923076924</v>
      </c>
      <c r="X18" s="4">
        <f t="shared" si="3"/>
        <v>40.799999999999997</v>
      </c>
      <c r="Y18" s="4">
        <f t="shared" si="4"/>
        <v>12.199999999999998</v>
      </c>
      <c r="Z18">
        <v>0</v>
      </c>
    </row>
    <row r="19" spans="1:26" x14ac:dyDescent="0.3">
      <c r="A19" s="1" t="s">
        <v>62</v>
      </c>
      <c r="B19">
        <v>9</v>
      </c>
      <c r="C19">
        <v>8</v>
      </c>
      <c r="D19">
        <v>8</v>
      </c>
      <c r="E19">
        <v>0</v>
      </c>
      <c r="F19">
        <v>0</v>
      </c>
      <c r="G19">
        <v>5</v>
      </c>
      <c r="H19">
        <v>3</v>
      </c>
      <c r="I19">
        <v>8</v>
      </c>
      <c r="J19">
        <v>1</v>
      </c>
      <c r="K19">
        <v>3</v>
      </c>
      <c r="L19">
        <v>2</v>
      </c>
      <c r="M19">
        <v>2</v>
      </c>
      <c r="N19">
        <v>1</v>
      </c>
      <c r="O19">
        <v>2</v>
      </c>
      <c r="P19">
        <v>10</v>
      </c>
      <c r="Q19" s="2">
        <f t="shared" si="0"/>
        <v>0.375</v>
      </c>
      <c r="R19" s="2">
        <f t="shared" si="1"/>
        <v>0.33333333333333331</v>
      </c>
      <c r="S19" s="2">
        <f t="shared" si="5"/>
        <v>1</v>
      </c>
      <c r="T19">
        <v>42</v>
      </c>
      <c r="U19">
        <v>30</v>
      </c>
      <c r="V19">
        <v>0</v>
      </c>
      <c r="W19" s="3">
        <f t="shared" si="2"/>
        <v>7.6892619047619037</v>
      </c>
      <c r="X19" s="4">
        <f t="shared" si="3"/>
        <v>25.6</v>
      </c>
      <c r="Y19" s="4">
        <f t="shared" si="4"/>
        <v>7.1999999999999993</v>
      </c>
      <c r="Z19">
        <v>0</v>
      </c>
    </row>
    <row r="20" spans="1:26" x14ac:dyDescent="0.3"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/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/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/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/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/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/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/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/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/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/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/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/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/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/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20.777777777777779</v>
      </c>
      <c r="C47" s="4">
        <f t="shared" ref="C47:P47" si="6">AVERAGE(C2:C46)</f>
        <v>6.666666666666667</v>
      </c>
      <c r="D47" s="4">
        <f t="shared" si="6"/>
        <v>10.388888888888889</v>
      </c>
      <c r="E47" s="4">
        <f t="shared" si="6"/>
        <v>0.55555555555555558</v>
      </c>
      <c r="F47" s="4">
        <f t="shared" si="6"/>
        <v>0.72222222222222221</v>
      </c>
      <c r="G47" s="4">
        <f t="shared" si="6"/>
        <v>2.2222222222222223</v>
      </c>
      <c r="H47" s="4">
        <f t="shared" si="6"/>
        <v>7.8888888888888893</v>
      </c>
      <c r="I47" s="4">
        <f t="shared" si="6"/>
        <v>14.777777777777779</v>
      </c>
      <c r="J47" s="4">
        <f t="shared" si="6"/>
        <v>2.3888888888888888</v>
      </c>
      <c r="K47" s="4">
        <f t="shared" si="6"/>
        <v>6.166666666666667</v>
      </c>
      <c r="L47" s="4">
        <f t="shared" si="6"/>
        <v>2.6111111111111112</v>
      </c>
      <c r="M47" s="4">
        <f t="shared" si="6"/>
        <v>3</v>
      </c>
      <c r="N47" s="4">
        <f t="shared" si="6"/>
        <v>1.2222222222222223</v>
      </c>
      <c r="O47" s="4">
        <f t="shared" si="6"/>
        <v>1.5555555555555556</v>
      </c>
      <c r="P47" s="4">
        <f t="shared" si="6"/>
        <v>6.8888888888888893</v>
      </c>
      <c r="Q47" s="2">
        <f>SUM(H2:H46)/SUM(I2:I46)</f>
        <v>0.53383458646616544</v>
      </c>
      <c r="R47" s="2">
        <f>SUM(J2:J46)/SUM(K2:K46)</f>
        <v>0.38738738738738737</v>
      </c>
      <c r="S47" s="2">
        <f>SUM(L2:L46)/SUM(M2:M46)</f>
        <v>0.87037037037037035</v>
      </c>
      <c r="T47" s="4">
        <f t="shared" ref="T47:V47" si="7">AVERAGE(T2:T46)</f>
        <v>41.777777777777779</v>
      </c>
      <c r="U47" s="4">
        <f t="shared" si="7"/>
        <v>46.888888888888886</v>
      </c>
      <c r="V47" s="4">
        <f t="shared" si="7"/>
        <v>1.5555555555555556</v>
      </c>
      <c r="W47" s="3">
        <f>((H49*85.91) +(F49*53.897)+(J49*51.757)+(L49*46.845)+(E49*39.19)+(N49*39.19)+(D49*34.677)+((C49-N49)*14.707)-(O49*17.174)-((M49-L49)*20.091)-((I49-H49)*39.19)-(G49*53.897))/T49</f>
        <v>25.093301861702134</v>
      </c>
      <c r="X47" s="4">
        <f t="shared" ref="X47" si="8">B47+(C47*1.2)+(D47*1.5)+(E47*3)+(F47*3)-G47</f>
        <v>45.972222222222221</v>
      </c>
      <c r="Y47" s="4">
        <f t="shared" ref="Y47" si="9">B47+0.4*H47-0.7*I47-0.4*(M47-L47)+0.7*N47+0.3*(C47-N47)+F47+D47*0.7+0.7*E47-0.4*O47-G47</f>
        <v>21.461111111111112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374</v>
      </c>
      <c r="C49">
        <f t="shared" ref="C49:P49" si="10">SUM(C2:C46)</f>
        <v>120</v>
      </c>
      <c r="D49">
        <f t="shared" si="10"/>
        <v>187</v>
      </c>
      <c r="E49">
        <f t="shared" si="10"/>
        <v>10</v>
      </c>
      <c r="F49">
        <f t="shared" si="10"/>
        <v>13</v>
      </c>
      <c r="G49">
        <f t="shared" si="10"/>
        <v>40</v>
      </c>
      <c r="H49">
        <f t="shared" si="10"/>
        <v>142</v>
      </c>
      <c r="I49">
        <f t="shared" si="10"/>
        <v>266</v>
      </c>
      <c r="J49">
        <f t="shared" si="10"/>
        <v>43</v>
      </c>
      <c r="K49">
        <f t="shared" si="10"/>
        <v>111</v>
      </c>
      <c r="L49">
        <f t="shared" si="10"/>
        <v>47</v>
      </c>
      <c r="M49">
        <f t="shared" si="10"/>
        <v>54</v>
      </c>
      <c r="N49">
        <f t="shared" si="10"/>
        <v>22</v>
      </c>
      <c r="O49">
        <f t="shared" si="10"/>
        <v>28</v>
      </c>
      <c r="P49">
        <f t="shared" si="10"/>
        <v>124</v>
      </c>
      <c r="T49">
        <f>SUM(T2:T46)</f>
        <v>752</v>
      </c>
      <c r="U49">
        <f>SUM(U2:U46)</f>
        <v>844</v>
      </c>
      <c r="V49">
        <f>SUM(V2:V46)</f>
        <v>28</v>
      </c>
      <c r="X49" s="4">
        <f>SUM(X2:X46)</f>
        <v>827.49999999999989</v>
      </c>
      <c r="Z49">
        <f>SUM(Z2:Z46)</f>
        <v>6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352A8-B71D-4946-B5F5-7C99873A148D}">
  <dimension ref="A1:Z56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'Luka Doncic'!A2</f>
        <v>vs IMP</v>
      </c>
      <c r="B2">
        <v>11</v>
      </c>
      <c r="C2">
        <v>2</v>
      </c>
      <c r="D2">
        <v>2</v>
      </c>
      <c r="E2">
        <v>0</v>
      </c>
      <c r="F2">
        <v>0</v>
      </c>
      <c r="G2">
        <v>0</v>
      </c>
      <c r="H2">
        <v>4</v>
      </c>
      <c r="I2">
        <v>6</v>
      </c>
      <c r="J2">
        <v>3</v>
      </c>
      <c r="K2">
        <v>5</v>
      </c>
      <c r="L2">
        <v>0</v>
      </c>
      <c r="M2">
        <v>0</v>
      </c>
      <c r="N2">
        <v>0</v>
      </c>
      <c r="O2">
        <v>0</v>
      </c>
      <c r="P2">
        <v>11</v>
      </c>
      <c r="Q2" s="2">
        <f>H2/I2</f>
        <v>0.66666666666666663</v>
      </c>
      <c r="R2" s="2">
        <f>J2/K2</f>
        <v>0.6</v>
      </c>
      <c r="S2" s="6" t="s">
        <v>45</v>
      </c>
      <c r="T2">
        <v>13</v>
      </c>
      <c r="U2">
        <v>17</v>
      </c>
      <c r="V2">
        <v>0</v>
      </c>
      <c r="W2" s="3">
        <f t="shared" ref="W2:W46" si="0">((H2*85.91) +(F2*53.897)+(J2*51.757)+(L2*46.845)+(E2*39.19)+(N2*39.19)+(D2*34.677)+((C2-N2)*14.707)-(O2*17.174)-((M2-L2)*20.091)-((I2-H2)*39.19)-(G2*53.897))/T2</f>
        <v>39.946076923076923</v>
      </c>
      <c r="X2" s="4">
        <f t="shared" ref="X2:X46" si="1">B2+(C2*1.2)+(D2*1.5)+(E2*3)+(F2*3)-G2</f>
        <v>16.399999999999999</v>
      </c>
      <c r="Y2" s="4">
        <f t="shared" ref="Y2:Y46" si="2">B2+0.4*H2-0.7*I2-0.4*(M2-L2)+0.7*N2+0.3*(C2-N2)+F2+D2*0.7+0.7*E2-0.4*O2-G2</f>
        <v>10.4</v>
      </c>
      <c r="Z2">
        <v>0</v>
      </c>
    </row>
    <row r="3" spans="1:26" x14ac:dyDescent="0.3">
      <c r="A3" s="1" t="str">
        <f>'Luka Doncic'!A3</f>
        <v>@ 3PT</v>
      </c>
      <c r="B3">
        <v>0</v>
      </c>
      <c r="C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0</v>
      </c>
      <c r="P3">
        <v>-6</v>
      </c>
      <c r="Q3" s="6" t="s">
        <v>45</v>
      </c>
      <c r="R3" s="6" t="s">
        <v>45</v>
      </c>
      <c r="S3" s="6" t="s">
        <v>45</v>
      </c>
      <c r="T3">
        <v>6</v>
      </c>
      <c r="U3">
        <v>0</v>
      </c>
      <c r="V3">
        <v>0</v>
      </c>
      <c r="W3" s="3">
        <f t="shared" si="0"/>
        <v>13.063333333333333</v>
      </c>
      <c r="X3" s="4">
        <f t="shared" si="1"/>
        <v>4.2</v>
      </c>
      <c r="Y3" s="4">
        <f t="shared" si="2"/>
        <v>1.4</v>
      </c>
      <c r="Z3">
        <v>0</v>
      </c>
    </row>
    <row r="4" spans="1:26" x14ac:dyDescent="0.3">
      <c r="A4" s="1" t="str">
        <f>'Luka Doncic'!A4</f>
        <v>vs DEF</v>
      </c>
      <c r="B4">
        <v>3</v>
      </c>
      <c r="C4">
        <v>1</v>
      </c>
      <c r="D4">
        <v>1</v>
      </c>
      <c r="E4">
        <v>1</v>
      </c>
      <c r="F4">
        <v>0</v>
      </c>
      <c r="G4">
        <v>1</v>
      </c>
      <c r="H4">
        <v>1</v>
      </c>
      <c r="I4">
        <v>2</v>
      </c>
      <c r="J4">
        <v>1</v>
      </c>
      <c r="K4">
        <v>2</v>
      </c>
      <c r="L4">
        <v>0</v>
      </c>
      <c r="M4">
        <v>0</v>
      </c>
      <c r="N4">
        <v>0</v>
      </c>
      <c r="O4">
        <v>0</v>
      </c>
      <c r="P4">
        <v>10</v>
      </c>
      <c r="Q4" s="2">
        <f t="shared" ref="Q4:Q46" si="3">H4/I4</f>
        <v>0.5</v>
      </c>
      <c r="R4" s="2">
        <f>J4/K4</f>
        <v>0.5</v>
      </c>
      <c r="S4" s="6" t="s">
        <v>45</v>
      </c>
      <c r="T4">
        <v>6</v>
      </c>
      <c r="U4">
        <v>6</v>
      </c>
      <c r="V4">
        <v>0</v>
      </c>
      <c r="W4" s="3">
        <f t="shared" si="0"/>
        <v>22.192333333333334</v>
      </c>
      <c r="X4" s="4">
        <f t="shared" si="1"/>
        <v>7.6999999999999993</v>
      </c>
      <c r="Y4" s="4">
        <f t="shared" si="2"/>
        <v>2.7</v>
      </c>
      <c r="Z4">
        <v>0</v>
      </c>
    </row>
    <row r="5" spans="1:26" x14ac:dyDescent="0.3">
      <c r="A5" s="1" t="str">
        <f>'Luka Doncic'!A5</f>
        <v>@ OCE</v>
      </c>
      <c r="B5">
        <v>2</v>
      </c>
      <c r="C5">
        <v>0</v>
      </c>
      <c r="D5">
        <v>1</v>
      </c>
      <c r="E5">
        <v>0</v>
      </c>
      <c r="F5">
        <v>0</v>
      </c>
      <c r="G5">
        <v>0</v>
      </c>
      <c r="H5">
        <v>1</v>
      </c>
      <c r="I5">
        <v>2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5</v>
      </c>
      <c r="Q5" s="2">
        <f t="shared" si="3"/>
        <v>0.5</v>
      </c>
      <c r="R5" s="2">
        <f>J5/K5</f>
        <v>0</v>
      </c>
      <c r="S5" s="6" t="s">
        <v>45</v>
      </c>
      <c r="T5">
        <v>6</v>
      </c>
      <c r="U5">
        <v>5</v>
      </c>
      <c r="V5">
        <v>0</v>
      </c>
      <c r="W5" s="3">
        <f t="shared" si="0"/>
        <v>13.566166666666666</v>
      </c>
      <c r="X5" s="4">
        <f t="shared" si="1"/>
        <v>3.5</v>
      </c>
      <c r="Y5" s="4">
        <f t="shared" si="2"/>
        <v>1.7</v>
      </c>
      <c r="Z5">
        <v>0</v>
      </c>
    </row>
    <row r="6" spans="1:26" x14ac:dyDescent="0.3">
      <c r="A6" s="1" t="str">
        <f>'Luka Doncic'!A6</f>
        <v>vs FRA</v>
      </c>
      <c r="B6">
        <v>5</v>
      </c>
      <c r="C6">
        <v>0</v>
      </c>
      <c r="D6">
        <v>1</v>
      </c>
      <c r="E6">
        <v>0</v>
      </c>
      <c r="F6">
        <v>2</v>
      </c>
      <c r="G6">
        <v>0</v>
      </c>
      <c r="H6">
        <v>2</v>
      </c>
      <c r="I6">
        <v>2</v>
      </c>
      <c r="J6">
        <v>1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 s="2">
        <f t="shared" si="3"/>
        <v>1</v>
      </c>
      <c r="R6" s="2">
        <f>J6/K6</f>
        <v>1</v>
      </c>
      <c r="S6" s="6" t="s">
        <v>45</v>
      </c>
      <c r="T6">
        <v>7</v>
      </c>
      <c r="U6">
        <v>7</v>
      </c>
      <c r="V6">
        <v>1</v>
      </c>
      <c r="W6" s="3">
        <f t="shared" si="0"/>
        <v>52.292571428571428</v>
      </c>
      <c r="X6" s="4">
        <f t="shared" si="1"/>
        <v>12.5</v>
      </c>
      <c r="Y6" s="4">
        <f t="shared" si="2"/>
        <v>7.1000000000000005</v>
      </c>
      <c r="Z6">
        <v>0</v>
      </c>
    </row>
    <row r="7" spans="1:26" x14ac:dyDescent="0.3">
      <c r="A7" s="1" t="str">
        <f>'Luka Doncic'!A7</f>
        <v>@ INJ</v>
      </c>
      <c r="B7">
        <v>0</v>
      </c>
      <c r="C7">
        <v>3</v>
      </c>
      <c r="D7">
        <v>0</v>
      </c>
      <c r="E7">
        <v>0</v>
      </c>
      <c r="F7">
        <v>0</v>
      </c>
      <c r="G7">
        <v>0</v>
      </c>
      <c r="H7">
        <v>0</v>
      </c>
      <c r="I7">
        <v>2</v>
      </c>
      <c r="J7">
        <v>0</v>
      </c>
      <c r="K7">
        <v>0</v>
      </c>
      <c r="L7">
        <v>0</v>
      </c>
      <c r="M7">
        <v>0</v>
      </c>
      <c r="N7">
        <v>1</v>
      </c>
      <c r="O7">
        <v>1</v>
      </c>
      <c r="P7">
        <v>3</v>
      </c>
      <c r="Q7" s="2">
        <f t="shared" si="3"/>
        <v>0</v>
      </c>
      <c r="R7" s="6" t="s">
        <v>45</v>
      </c>
      <c r="S7" s="6" t="s">
        <v>45</v>
      </c>
      <c r="T7">
        <v>7</v>
      </c>
      <c r="U7">
        <v>9</v>
      </c>
      <c r="V7">
        <v>0</v>
      </c>
      <c r="W7" s="3">
        <f t="shared" si="0"/>
        <v>-3.8499999999999992</v>
      </c>
      <c r="X7" s="4">
        <f t="shared" si="1"/>
        <v>3.5999999999999996</v>
      </c>
      <c r="Y7" s="4">
        <f t="shared" si="2"/>
        <v>-0.5</v>
      </c>
      <c r="Z7">
        <v>0</v>
      </c>
    </row>
    <row r="8" spans="1:26" x14ac:dyDescent="0.3">
      <c r="A8" s="1" t="str">
        <f>'Luka Doncic'!A8</f>
        <v>vs CHI</v>
      </c>
      <c r="B8">
        <v>9</v>
      </c>
      <c r="C8">
        <v>1</v>
      </c>
      <c r="D8">
        <v>1</v>
      </c>
      <c r="E8">
        <v>0</v>
      </c>
      <c r="F8">
        <v>0</v>
      </c>
      <c r="G8">
        <v>0</v>
      </c>
      <c r="H8">
        <v>3</v>
      </c>
      <c r="I8">
        <v>3</v>
      </c>
      <c r="J8">
        <v>3</v>
      </c>
      <c r="K8">
        <v>3</v>
      </c>
      <c r="L8">
        <v>0</v>
      </c>
      <c r="M8">
        <v>0</v>
      </c>
      <c r="N8">
        <v>0</v>
      </c>
      <c r="O8">
        <v>1</v>
      </c>
      <c r="P8">
        <v>12</v>
      </c>
      <c r="Q8" s="2">
        <f t="shared" si="3"/>
        <v>1</v>
      </c>
      <c r="R8" s="2">
        <f t="shared" ref="R8:R46" si="4">J8/K8</f>
        <v>1</v>
      </c>
      <c r="S8" s="6" t="s">
        <v>45</v>
      </c>
      <c r="T8">
        <v>7</v>
      </c>
      <c r="U8">
        <v>11</v>
      </c>
      <c r="V8">
        <v>0</v>
      </c>
      <c r="W8" s="3">
        <f t="shared" si="0"/>
        <v>63.601571428571432</v>
      </c>
      <c r="X8" s="4">
        <f t="shared" si="1"/>
        <v>11.7</v>
      </c>
      <c r="Y8" s="4">
        <f t="shared" si="2"/>
        <v>8.6999999999999993</v>
      </c>
      <c r="Z8">
        <v>0</v>
      </c>
    </row>
    <row r="9" spans="1:26" x14ac:dyDescent="0.3">
      <c r="A9" s="1" t="str">
        <f>'Luka Doncic'!A9</f>
        <v>@ RKS</v>
      </c>
      <c r="B9">
        <v>3</v>
      </c>
      <c r="C9">
        <v>2</v>
      </c>
      <c r="D9">
        <v>0</v>
      </c>
      <c r="E9">
        <v>0</v>
      </c>
      <c r="F9">
        <v>0</v>
      </c>
      <c r="G9">
        <v>1</v>
      </c>
      <c r="H9">
        <v>1</v>
      </c>
      <c r="I9">
        <v>4</v>
      </c>
      <c r="J9">
        <v>1</v>
      </c>
      <c r="K9">
        <v>4</v>
      </c>
      <c r="L9">
        <v>0</v>
      </c>
      <c r="M9">
        <v>0</v>
      </c>
      <c r="N9">
        <v>0</v>
      </c>
      <c r="O9">
        <v>0</v>
      </c>
      <c r="P9">
        <v>-7</v>
      </c>
      <c r="Q9" s="2">
        <f t="shared" si="3"/>
        <v>0.25</v>
      </c>
      <c r="R9" s="2">
        <f t="shared" si="4"/>
        <v>0.25</v>
      </c>
      <c r="S9" s="6" t="s">
        <v>45</v>
      </c>
      <c r="T9">
        <v>12</v>
      </c>
      <c r="U9">
        <v>3</v>
      </c>
      <c r="V9">
        <v>0</v>
      </c>
      <c r="W9" s="3">
        <f t="shared" si="0"/>
        <v>-0.36549999999999788</v>
      </c>
      <c r="X9" s="4">
        <f t="shared" si="1"/>
        <v>4.4000000000000004</v>
      </c>
      <c r="Y9" s="4">
        <f t="shared" si="2"/>
        <v>0.20000000000000018</v>
      </c>
      <c r="Z9">
        <v>0</v>
      </c>
    </row>
    <row r="10" spans="1:26" x14ac:dyDescent="0.3">
      <c r="A10" s="1" t="str">
        <f>'Luka Doncic'!A10</f>
        <v>vs AFR</v>
      </c>
      <c r="B10">
        <v>6</v>
      </c>
      <c r="C10">
        <v>1</v>
      </c>
      <c r="D10">
        <v>0</v>
      </c>
      <c r="E10">
        <v>0</v>
      </c>
      <c r="F10">
        <v>0</v>
      </c>
      <c r="G10">
        <v>1</v>
      </c>
      <c r="H10">
        <v>2</v>
      </c>
      <c r="I10">
        <v>4</v>
      </c>
      <c r="J10">
        <v>2</v>
      </c>
      <c r="K10">
        <v>2</v>
      </c>
      <c r="L10">
        <v>0</v>
      </c>
      <c r="M10">
        <v>0</v>
      </c>
      <c r="N10">
        <v>0</v>
      </c>
      <c r="O10">
        <v>0</v>
      </c>
      <c r="P10">
        <v>-1</v>
      </c>
      <c r="Q10" s="2">
        <f t="shared" si="3"/>
        <v>0.5</v>
      </c>
      <c r="R10" s="2">
        <f t="shared" si="4"/>
        <v>1</v>
      </c>
      <c r="S10" s="6" t="s">
        <v>45</v>
      </c>
      <c r="T10">
        <v>12</v>
      </c>
      <c r="U10">
        <v>6</v>
      </c>
      <c r="V10">
        <v>0</v>
      </c>
      <c r="W10" s="3">
        <f t="shared" si="0"/>
        <v>13.147</v>
      </c>
      <c r="X10" s="4">
        <f t="shared" si="1"/>
        <v>6.2</v>
      </c>
      <c r="Y10" s="4">
        <f t="shared" si="2"/>
        <v>3.3</v>
      </c>
      <c r="Z10">
        <v>0</v>
      </c>
    </row>
    <row r="11" spans="1:26" x14ac:dyDescent="0.3">
      <c r="A11" s="1" t="str">
        <f>'Luka Doncic'!A11</f>
        <v>@ OLD</v>
      </c>
      <c r="B11">
        <v>10</v>
      </c>
      <c r="C11">
        <v>0</v>
      </c>
      <c r="D11">
        <v>0</v>
      </c>
      <c r="E11">
        <v>0</v>
      </c>
      <c r="F11">
        <v>0</v>
      </c>
      <c r="G11">
        <v>0</v>
      </c>
      <c r="H11">
        <v>4</v>
      </c>
      <c r="I11">
        <v>6</v>
      </c>
      <c r="J11">
        <v>2</v>
      </c>
      <c r="K11">
        <v>4</v>
      </c>
      <c r="L11">
        <v>0</v>
      </c>
      <c r="M11">
        <v>0</v>
      </c>
      <c r="N11">
        <v>0</v>
      </c>
      <c r="O11">
        <v>0</v>
      </c>
      <c r="P11">
        <v>-15</v>
      </c>
      <c r="Q11" s="2">
        <f t="shared" si="3"/>
        <v>0.66666666666666663</v>
      </c>
      <c r="R11" s="2">
        <f t="shared" si="4"/>
        <v>0.5</v>
      </c>
      <c r="S11" s="6" t="s">
        <v>45</v>
      </c>
      <c r="T11">
        <v>11</v>
      </c>
      <c r="U11">
        <v>10</v>
      </c>
      <c r="V11">
        <v>0</v>
      </c>
      <c r="W11" s="3">
        <f t="shared" si="0"/>
        <v>33.524909090909091</v>
      </c>
      <c r="X11" s="4">
        <f t="shared" si="1"/>
        <v>10</v>
      </c>
      <c r="Y11" s="4">
        <f t="shared" si="2"/>
        <v>7.4</v>
      </c>
      <c r="Z11">
        <v>0</v>
      </c>
    </row>
    <row r="12" spans="1:26" x14ac:dyDescent="0.3">
      <c r="A12" s="1" t="str">
        <f>'Luka Doncic'!A12</f>
        <v>vs USA</v>
      </c>
      <c r="B12">
        <v>2</v>
      </c>
      <c r="C12">
        <v>1</v>
      </c>
      <c r="D12">
        <v>1</v>
      </c>
      <c r="E12">
        <v>1</v>
      </c>
      <c r="F12">
        <v>0</v>
      </c>
      <c r="G12">
        <v>0</v>
      </c>
      <c r="H12">
        <v>1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4</v>
      </c>
      <c r="P12">
        <v>-5</v>
      </c>
      <c r="Q12" s="2">
        <f t="shared" si="3"/>
        <v>1</v>
      </c>
      <c r="R12" s="6" t="s">
        <v>45</v>
      </c>
      <c r="S12" s="6" t="s">
        <v>45</v>
      </c>
      <c r="T12">
        <v>12</v>
      </c>
      <c r="U12">
        <v>4</v>
      </c>
      <c r="V12">
        <v>1</v>
      </c>
      <c r="W12" s="3">
        <f t="shared" si="0"/>
        <v>8.8156666666666652</v>
      </c>
      <c r="X12" s="4">
        <f t="shared" si="1"/>
        <v>7.7</v>
      </c>
      <c r="Y12" s="4">
        <f t="shared" si="2"/>
        <v>1.8000000000000003</v>
      </c>
      <c r="Z12">
        <v>0</v>
      </c>
    </row>
    <row r="13" spans="1:26" x14ac:dyDescent="0.3">
      <c r="A13" s="1" t="str">
        <f>'Luka Doncic'!A13</f>
        <v>@ SPA</v>
      </c>
      <c r="B13">
        <v>8</v>
      </c>
      <c r="C13">
        <v>0</v>
      </c>
      <c r="D13">
        <v>1</v>
      </c>
      <c r="E13">
        <v>0</v>
      </c>
      <c r="F13">
        <v>0</v>
      </c>
      <c r="G13">
        <v>0</v>
      </c>
      <c r="H13">
        <v>3</v>
      </c>
      <c r="I13">
        <v>5</v>
      </c>
      <c r="J13">
        <v>2</v>
      </c>
      <c r="K13">
        <v>3</v>
      </c>
      <c r="L13">
        <v>0</v>
      </c>
      <c r="M13">
        <v>0</v>
      </c>
      <c r="N13">
        <v>0</v>
      </c>
      <c r="O13">
        <v>0</v>
      </c>
      <c r="P13">
        <v>-7</v>
      </c>
      <c r="Q13" s="2">
        <f t="shared" si="3"/>
        <v>0.6</v>
      </c>
      <c r="R13" s="2">
        <f t="shared" si="4"/>
        <v>0.66666666666666663</v>
      </c>
      <c r="S13" s="6" t="s">
        <v>45</v>
      </c>
      <c r="T13">
        <v>11</v>
      </c>
      <c r="U13">
        <v>10</v>
      </c>
      <c r="V13">
        <v>0</v>
      </c>
      <c r="W13" s="3">
        <f t="shared" si="0"/>
        <v>28.867363636363642</v>
      </c>
      <c r="X13" s="4">
        <f t="shared" si="1"/>
        <v>9.5</v>
      </c>
      <c r="Y13" s="4">
        <f t="shared" si="2"/>
        <v>6.3999999999999995</v>
      </c>
      <c r="Z13">
        <v>0</v>
      </c>
    </row>
    <row r="14" spans="1:26" x14ac:dyDescent="0.3">
      <c r="A14" s="1" t="str">
        <f>'Luka Doncic'!A14</f>
        <v>vs 6TH</v>
      </c>
      <c r="B14">
        <v>7</v>
      </c>
      <c r="C14">
        <v>0</v>
      </c>
      <c r="D14">
        <v>1</v>
      </c>
      <c r="E14">
        <v>1</v>
      </c>
      <c r="F14">
        <v>0</v>
      </c>
      <c r="G14">
        <v>0</v>
      </c>
      <c r="H14">
        <v>3</v>
      </c>
      <c r="I14">
        <v>5</v>
      </c>
      <c r="J14">
        <v>0</v>
      </c>
      <c r="K14">
        <v>2</v>
      </c>
      <c r="L14">
        <v>1</v>
      </c>
      <c r="M14">
        <v>1</v>
      </c>
      <c r="N14">
        <v>0</v>
      </c>
      <c r="O14">
        <v>0</v>
      </c>
      <c r="P14">
        <v>5</v>
      </c>
      <c r="Q14" s="2">
        <f t="shared" si="3"/>
        <v>0.6</v>
      </c>
      <c r="R14" s="2">
        <f t="shared" si="4"/>
        <v>0</v>
      </c>
      <c r="S14" s="2">
        <f t="shared" ref="S14:S46" si="5">L14/M14</f>
        <v>1</v>
      </c>
      <c r="T14">
        <v>10</v>
      </c>
      <c r="U14">
        <v>9</v>
      </c>
      <c r="V14">
        <v>0</v>
      </c>
      <c r="W14" s="3">
        <f t="shared" si="0"/>
        <v>30.006200000000007</v>
      </c>
      <c r="X14" s="4">
        <f t="shared" si="1"/>
        <v>11.5</v>
      </c>
      <c r="Y14" s="4">
        <f t="shared" si="2"/>
        <v>6.1</v>
      </c>
      <c r="Z14">
        <v>0</v>
      </c>
    </row>
    <row r="15" spans="1:26" x14ac:dyDescent="0.3">
      <c r="A15" s="1" t="str">
        <f>'Luka Doncic'!A15</f>
        <v>@ CAN</v>
      </c>
      <c r="B15">
        <v>10</v>
      </c>
      <c r="C15">
        <v>2</v>
      </c>
      <c r="D15">
        <v>4</v>
      </c>
      <c r="E15">
        <v>0</v>
      </c>
      <c r="F15">
        <v>1</v>
      </c>
      <c r="G15">
        <v>1</v>
      </c>
      <c r="H15">
        <v>4</v>
      </c>
      <c r="I15">
        <v>7</v>
      </c>
      <c r="J15">
        <v>2</v>
      </c>
      <c r="K15">
        <v>4</v>
      </c>
      <c r="L15">
        <v>0</v>
      </c>
      <c r="M15">
        <v>0</v>
      </c>
      <c r="N15">
        <v>0</v>
      </c>
      <c r="O15">
        <v>0</v>
      </c>
      <c r="P15">
        <v>15</v>
      </c>
      <c r="Q15" s="2">
        <f t="shared" si="3"/>
        <v>0.5714285714285714</v>
      </c>
      <c r="R15" s="2">
        <f t="shared" si="4"/>
        <v>0.5</v>
      </c>
      <c r="S15" s="6" t="s">
        <v>45</v>
      </c>
      <c r="T15">
        <v>11</v>
      </c>
      <c r="U15">
        <v>19</v>
      </c>
      <c r="V15">
        <v>0</v>
      </c>
      <c r="W15" s="3">
        <f t="shared" si="0"/>
        <v>45.246000000000009</v>
      </c>
      <c r="X15" s="4">
        <f t="shared" si="1"/>
        <v>20.399999999999999</v>
      </c>
      <c r="Y15" s="4">
        <f t="shared" si="2"/>
        <v>10.100000000000001</v>
      </c>
      <c r="Z15">
        <v>0</v>
      </c>
    </row>
    <row r="16" spans="1:26" x14ac:dyDescent="0.3">
      <c r="A16" s="1" t="str">
        <f>'Luka Doncic'!A16</f>
        <v>vs DNK</v>
      </c>
      <c r="B16">
        <v>5</v>
      </c>
      <c r="C16">
        <v>1</v>
      </c>
      <c r="D16">
        <v>2</v>
      </c>
      <c r="E16">
        <v>0</v>
      </c>
      <c r="F16">
        <v>0</v>
      </c>
      <c r="G16">
        <v>0</v>
      </c>
      <c r="H16">
        <v>2</v>
      </c>
      <c r="I16">
        <v>4</v>
      </c>
      <c r="J16">
        <v>1</v>
      </c>
      <c r="K16">
        <v>2</v>
      </c>
      <c r="L16">
        <v>0</v>
      </c>
      <c r="M16">
        <v>0</v>
      </c>
      <c r="N16">
        <v>0</v>
      </c>
      <c r="O16">
        <v>1</v>
      </c>
      <c r="P16">
        <v>7</v>
      </c>
      <c r="Q16" s="2">
        <f t="shared" si="3"/>
        <v>0.5</v>
      </c>
      <c r="R16" s="2">
        <f t="shared" si="4"/>
        <v>0.5</v>
      </c>
      <c r="S16" s="6" t="s">
        <v>45</v>
      </c>
      <c r="T16">
        <v>11</v>
      </c>
      <c r="U16">
        <v>10</v>
      </c>
      <c r="V16">
        <v>0</v>
      </c>
      <c r="W16" s="3">
        <f t="shared" si="0"/>
        <v>19.280363636363635</v>
      </c>
      <c r="X16" s="4">
        <f t="shared" si="1"/>
        <v>9.1999999999999993</v>
      </c>
      <c r="Y16" s="4">
        <f t="shared" si="2"/>
        <v>4.2999999999999989</v>
      </c>
      <c r="Z16">
        <v>0</v>
      </c>
    </row>
    <row r="17" spans="1:26" x14ac:dyDescent="0.3">
      <c r="A17" s="1" t="str">
        <f>'Luka Doncic'!A17</f>
        <v>@ IMP</v>
      </c>
      <c r="B17">
        <v>8</v>
      </c>
      <c r="C17">
        <v>1</v>
      </c>
      <c r="D17">
        <v>0</v>
      </c>
      <c r="E17">
        <v>0</v>
      </c>
      <c r="F17">
        <v>0</v>
      </c>
      <c r="G17">
        <v>1</v>
      </c>
      <c r="H17">
        <v>3</v>
      </c>
      <c r="I17">
        <v>8</v>
      </c>
      <c r="J17">
        <v>1</v>
      </c>
      <c r="K17">
        <v>6</v>
      </c>
      <c r="L17">
        <v>1</v>
      </c>
      <c r="M17">
        <v>1</v>
      </c>
      <c r="N17">
        <v>0</v>
      </c>
      <c r="O17">
        <v>0</v>
      </c>
      <c r="P17">
        <v>-11</v>
      </c>
      <c r="Q17" s="2">
        <f t="shared" si="3"/>
        <v>0.375</v>
      </c>
      <c r="R17" s="2">
        <f t="shared" si="4"/>
        <v>0.16666666666666666</v>
      </c>
      <c r="S17" s="2">
        <f t="shared" si="5"/>
        <v>1</v>
      </c>
      <c r="T17">
        <v>11</v>
      </c>
      <c r="U17">
        <v>8</v>
      </c>
      <c r="V17">
        <v>0</v>
      </c>
      <c r="W17" s="3">
        <f t="shared" si="0"/>
        <v>11.017454545454546</v>
      </c>
      <c r="X17" s="4">
        <f t="shared" si="1"/>
        <v>8.1999999999999993</v>
      </c>
      <c r="Y17" s="4">
        <f t="shared" si="2"/>
        <v>2.8999999999999995</v>
      </c>
      <c r="Z17">
        <v>0</v>
      </c>
    </row>
    <row r="18" spans="1:26" x14ac:dyDescent="0.3">
      <c r="A18" s="1" t="str">
        <f>'Luka Doncic'!A18</f>
        <v>vs 3PT</v>
      </c>
      <c r="B18">
        <v>0</v>
      </c>
      <c r="C18">
        <v>0</v>
      </c>
      <c r="D18">
        <v>3</v>
      </c>
      <c r="E18">
        <v>1</v>
      </c>
      <c r="F18">
        <v>0</v>
      </c>
      <c r="G18">
        <v>0</v>
      </c>
      <c r="H18">
        <v>0</v>
      </c>
      <c r="I18">
        <v>2</v>
      </c>
      <c r="J18">
        <v>0</v>
      </c>
      <c r="K18">
        <v>2</v>
      </c>
      <c r="L18">
        <v>0</v>
      </c>
      <c r="M18">
        <v>0</v>
      </c>
      <c r="N18">
        <v>0</v>
      </c>
      <c r="O18">
        <v>0</v>
      </c>
      <c r="P18">
        <v>9</v>
      </c>
      <c r="Q18" s="2">
        <f t="shared" si="3"/>
        <v>0</v>
      </c>
      <c r="R18" s="2">
        <f t="shared" si="4"/>
        <v>0</v>
      </c>
      <c r="S18" s="6" t="s">
        <v>45</v>
      </c>
      <c r="T18">
        <v>12</v>
      </c>
      <c r="U18">
        <v>9</v>
      </c>
      <c r="V18">
        <v>0</v>
      </c>
      <c r="W18" s="3">
        <f t="shared" si="0"/>
        <v>5.4034166666666676</v>
      </c>
      <c r="X18" s="4">
        <f t="shared" si="1"/>
        <v>7.5</v>
      </c>
      <c r="Y18" s="4">
        <f t="shared" si="2"/>
        <v>1.3999999999999997</v>
      </c>
      <c r="Z18">
        <v>0</v>
      </c>
    </row>
    <row r="19" spans="1:26" x14ac:dyDescent="0.3">
      <c r="A19" s="1" t="str">
        <f>'Luka Doncic'!A19</f>
        <v>@ DEF</v>
      </c>
      <c r="B19">
        <v>8</v>
      </c>
      <c r="C19">
        <v>1</v>
      </c>
      <c r="D19">
        <v>2</v>
      </c>
      <c r="E19">
        <v>0</v>
      </c>
      <c r="F19">
        <v>0</v>
      </c>
      <c r="G19">
        <v>0</v>
      </c>
      <c r="H19">
        <v>3</v>
      </c>
      <c r="I19">
        <v>4</v>
      </c>
      <c r="J19">
        <v>2</v>
      </c>
      <c r="K19">
        <v>3</v>
      </c>
      <c r="L19">
        <v>0</v>
      </c>
      <c r="M19">
        <v>0</v>
      </c>
      <c r="N19">
        <v>0</v>
      </c>
      <c r="O19">
        <v>0</v>
      </c>
      <c r="P19">
        <v>4</v>
      </c>
      <c r="Q19" s="2">
        <f t="shared" si="3"/>
        <v>0.75</v>
      </c>
      <c r="R19" s="2">
        <f t="shared" si="4"/>
        <v>0.66666666666666663</v>
      </c>
      <c r="S19" s="6" t="s">
        <v>45</v>
      </c>
      <c r="T19">
        <v>12</v>
      </c>
      <c r="U19">
        <v>13</v>
      </c>
      <c r="V19">
        <v>0</v>
      </c>
      <c r="W19" s="3">
        <f t="shared" si="0"/>
        <v>33.842916666666667</v>
      </c>
      <c r="X19" s="4">
        <f t="shared" si="1"/>
        <v>12.2</v>
      </c>
      <c r="Y19" s="4">
        <f t="shared" si="2"/>
        <v>8.1</v>
      </c>
      <c r="Z19">
        <v>0</v>
      </c>
    </row>
    <row r="20" spans="1:26" x14ac:dyDescent="0.3">
      <c r="A20" s="1">
        <f>'Luka Doncic'!A20</f>
        <v>0</v>
      </c>
      <c r="Q20" s="2" t="e">
        <f t="shared" si="3"/>
        <v>#DIV/0!</v>
      </c>
      <c r="R20" s="2" t="e">
        <f t="shared" si="4"/>
        <v>#DIV/0!</v>
      </c>
      <c r="S20" s="2" t="e">
        <f t="shared" si="5"/>
        <v>#DIV/0!</v>
      </c>
      <c r="W20" s="3" t="e">
        <f t="shared" si="0"/>
        <v>#DIV/0!</v>
      </c>
      <c r="X20" s="4">
        <f t="shared" si="1"/>
        <v>0</v>
      </c>
      <c r="Y20" s="4">
        <f t="shared" si="2"/>
        <v>0</v>
      </c>
      <c r="Z20">
        <v>0</v>
      </c>
    </row>
    <row r="21" spans="1:26" x14ac:dyDescent="0.3">
      <c r="A21" s="1">
        <f>'Luka Doncic'!A21</f>
        <v>0</v>
      </c>
      <c r="Q21" s="2" t="e">
        <f t="shared" si="3"/>
        <v>#DIV/0!</v>
      </c>
      <c r="R21" s="2" t="e">
        <f t="shared" si="4"/>
        <v>#DIV/0!</v>
      </c>
      <c r="S21" s="2" t="e">
        <f t="shared" si="5"/>
        <v>#DIV/0!</v>
      </c>
      <c r="W21" s="3" t="e">
        <f t="shared" si="0"/>
        <v>#DIV/0!</v>
      </c>
      <c r="X21" s="4">
        <f t="shared" si="1"/>
        <v>0</v>
      </c>
      <c r="Y21" s="4">
        <f t="shared" si="2"/>
        <v>0</v>
      </c>
      <c r="Z21">
        <v>0</v>
      </c>
    </row>
    <row r="22" spans="1:26" x14ac:dyDescent="0.3">
      <c r="A22" s="1">
        <f>'Luka Doncic'!A22</f>
        <v>0</v>
      </c>
      <c r="Q22" s="2" t="e">
        <f t="shared" si="3"/>
        <v>#DIV/0!</v>
      </c>
      <c r="R22" s="2" t="e">
        <f t="shared" si="4"/>
        <v>#DIV/0!</v>
      </c>
      <c r="S22" s="2" t="e">
        <f t="shared" si="5"/>
        <v>#DIV/0!</v>
      </c>
      <c r="W22" s="3" t="e">
        <f t="shared" si="0"/>
        <v>#DIV/0!</v>
      </c>
      <c r="X22" s="4">
        <f t="shared" si="1"/>
        <v>0</v>
      </c>
      <c r="Y22" s="4">
        <f t="shared" si="2"/>
        <v>0</v>
      </c>
      <c r="Z22">
        <v>0</v>
      </c>
    </row>
    <row r="23" spans="1:26" x14ac:dyDescent="0.3">
      <c r="A23" s="1">
        <f>'Luka Doncic'!A23</f>
        <v>0</v>
      </c>
      <c r="Q23" s="2" t="e">
        <f t="shared" si="3"/>
        <v>#DIV/0!</v>
      </c>
      <c r="R23" s="2" t="e">
        <f t="shared" si="4"/>
        <v>#DIV/0!</v>
      </c>
      <c r="S23" s="2" t="e">
        <f t="shared" si="5"/>
        <v>#DIV/0!</v>
      </c>
      <c r="W23" s="3" t="e">
        <f t="shared" si="0"/>
        <v>#DIV/0!</v>
      </c>
      <c r="X23" s="4">
        <f t="shared" si="1"/>
        <v>0</v>
      </c>
      <c r="Y23" s="4">
        <f t="shared" si="2"/>
        <v>0</v>
      </c>
      <c r="Z23">
        <v>0</v>
      </c>
    </row>
    <row r="24" spans="1:26" x14ac:dyDescent="0.3">
      <c r="A24" s="1">
        <f>'Luka Doncic'!A24</f>
        <v>0</v>
      </c>
      <c r="Q24" s="2" t="e">
        <f t="shared" si="3"/>
        <v>#DIV/0!</v>
      </c>
      <c r="R24" s="2" t="e">
        <f t="shared" si="4"/>
        <v>#DIV/0!</v>
      </c>
      <c r="S24" s="2" t="e">
        <f t="shared" si="5"/>
        <v>#DIV/0!</v>
      </c>
      <c r="W24" s="3" t="e">
        <f t="shared" si="0"/>
        <v>#DIV/0!</v>
      </c>
      <c r="X24" s="4">
        <f t="shared" si="1"/>
        <v>0</v>
      </c>
      <c r="Y24" s="4">
        <f t="shared" si="2"/>
        <v>0</v>
      </c>
      <c r="Z24">
        <v>0</v>
      </c>
    </row>
    <row r="25" spans="1:26" x14ac:dyDescent="0.3">
      <c r="A25" s="1">
        <f>'Luka Doncic'!A25</f>
        <v>0</v>
      </c>
      <c r="Q25" s="2" t="e">
        <f t="shared" si="3"/>
        <v>#DIV/0!</v>
      </c>
      <c r="R25" s="2" t="e">
        <f t="shared" si="4"/>
        <v>#DIV/0!</v>
      </c>
      <c r="S25" s="2" t="e">
        <f t="shared" si="5"/>
        <v>#DIV/0!</v>
      </c>
      <c r="W25" s="3" t="e">
        <f t="shared" si="0"/>
        <v>#DIV/0!</v>
      </c>
      <c r="X25" s="4">
        <f t="shared" si="1"/>
        <v>0</v>
      </c>
      <c r="Y25" s="4">
        <f t="shared" si="2"/>
        <v>0</v>
      </c>
      <c r="Z25">
        <v>0</v>
      </c>
    </row>
    <row r="26" spans="1:26" x14ac:dyDescent="0.3">
      <c r="A26" s="1">
        <f>'Luka Doncic'!A26</f>
        <v>0</v>
      </c>
      <c r="Q26" s="2" t="e">
        <f t="shared" si="3"/>
        <v>#DIV/0!</v>
      </c>
      <c r="R26" s="2" t="e">
        <f t="shared" si="4"/>
        <v>#DIV/0!</v>
      </c>
      <c r="S26" s="2" t="e">
        <f t="shared" si="5"/>
        <v>#DIV/0!</v>
      </c>
      <c r="W26" s="3" t="e">
        <f t="shared" si="0"/>
        <v>#DIV/0!</v>
      </c>
      <c r="X26" s="4">
        <f t="shared" si="1"/>
        <v>0</v>
      </c>
      <c r="Y26" s="4">
        <f t="shared" si="2"/>
        <v>0</v>
      </c>
      <c r="Z26">
        <v>0</v>
      </c>
    </row>
    <row r="27" spans="1:26" x14ac:dyDescent="0.3">
      <c r="A27" s="1">
        <f>'Luka Doncic'!A27</f>
        <v>0</v>
      </c>
      <c r="Q27" s="2" t="e">
        <f t="shared" si="3"/>
        <v>#DIV/0!</v>
      </c>
      <c r="R27" s="2" t="e">
        <f t="shared" si="4"/>
        <v>#DIV/0!</v>
      </c>
      <c r="S27" s="2" t="e">
        <f t="shared" si="5"/>
        <v>#DIV/0!</v>
      </c>
      <c r="W27" s="3" t="e">
        <f t="shared" si="0"/>
        <v>#DIV/0!</v>
      </c>
      <c r="X27" s="4">
        <f t="shared" si="1"/>
        <v>0</v>
      </c>
      <c r="Y27" s="4">
        <f t="shared" si="2"/>
        <v>0</v>
      </c>
      <c r="Z27">
        <v>0</v>
      </c>
    </row>
    <row r="28" spans="1:26" x14ac:dyDescent="0.3">
      <c r="A28" s="1">
        <f>'Luka Doncic'!A28</f>
        <v>0</v>
      </c>
      <c r="Q28" s="2" t="e">
        <f t="shared" si="3"/>
        <v>#DIV/0!</v>
      </c>
      <c r="R28" s="2" t="e">
        <f t="shared" si="4"/>
        <v>#DIV/0!</v>
      </c>
      <c r="S28" s="2" t="e">
        <f t="shared" si="5"/>
        <v>#DIV/0!</v>
      </c>
      <c r="W28" s="3" t="e">
        <f t="shared" si="0"/>
        <v>#DIV/0!</v>
      </c>
      <c r="X28" s="4">
        <f t="shared" si="1"/>
        <v>0</v>
      </c>
      <c r="Y28" s="4">
        <f t="shared" si="2"/>
        <v>0</v>
      </c>
      <c r="Z28">
        <v>0</v>
      </c>
    </row>
    <row r="29" spans="1:26" x14ac:dyDescent="0.3">
      <c r="A29" s="1">
        <f>'Luka Doncic'!A29</f>
        <v>0</v>
      </c>
      <c r="Q29" s="2" t="e">
        <f t="shared" si="3"/>
        <v>#DIV/0!</v>
      </c>
      <c r="R29" s="2" t="e">
        <f t="shared" si="4"/>
        <v>#DIV/0!</v>
      </c>
      <c r="S29" s="2" t="e">
        <f t="shared" si="5"/>
        <v>#DIV/0!</v>
      </c>
      <c r="W29" s="3" t="e">
        <f t="shared" si="0"/>
        <v>#DIV/0!</v>
      </c>
      <c r="X29" s="4">
        <f t="shared" si="1"/>
        <v>0</v>
      </c>
      <c r="Y29" s="4">
        <f t="shared" si="2"/>
        <v>0</v>
      </c>
      <c r="Z29">
        <v>0</v>
      </c>
    </row>
    <row r="30" spans="1:26" x14ac:dyDescent="0.3">
      <c r="A30" s="1">
        <f>'Luka Doncic'!A30</f>
        <v>0</v>
      </c>
      <c r="Q30" s="2" t="e">
        <f t="shared" si="3"/>
        <v>#DIV/0!</v>
      </c>
      <c r="R30" s="2" t="e">
        <f t="shared" si="4"/>
        <v>#DIV/0!</v>
      </c>
      <c r="S30" s="2" t="e">
        <f t="shared" si="5"/>
        <v>#DIV/0!</v>
      </c>
      <c r="W30" s="3" t="e">
        <f t="shared" si="0"/>
        <v>#DIV/0!</v>
      </c>
      <c r="X30" s="4">
        <f t="shared" si="1"/>
        <v>0</v>
      </c>
      <c r="Y30" s="4">
        <f t="shared" si="2"/>
        <v>0</v>
      </c>
      <c r="Z30">
        <v>0</v>
      </c>
    </row>
    <row r="31" spans="1:26" x14ac:dyDescent="0.3">
      <c r="A31" s="1">
        <f>'Luka Doncic'!A31</f>
        <v>0</v>
      </c>
      <c r="Q31" s="2" t="e">
        <f t="shared" si="3"/>
        <v>#DIV/0!</v>
      </c>
      <c r="R31" s="2" t="e">
        <f t="shared" si="4"/>
        <v>#DIV/0!</v>
      </c>
      <c r="S31" s="2" t="e">
        <f t="shared" si="5"/>
        <v>#DIV/0!</v>
      </c>
      <c r="W31" s="3" t="e">
        <f t="shared" si="0"/>
        <v>#DIV/0!</v>
      </c>
      <c r="X31" s="4">
        <f t="shared" si="1"/>
        <v>0</v>
      </c>
      <c r="Y31" s="4">
        <f t="shared" si="2"/>
        <v>0</v>
      </c>
      <c r="Z31">
        <v>0</v>
      </c>
    </row>
    <row r="32" spans="1:26" x14ac:dyDescent="0.3">
      <c r="A32" s="1">
        <f>'Luka Doncic'!A32</f>
        <v>0</v>
      </c>
      <c r="Q32" s="2" t="e">
        <f t="shared" si="3"/>
        <v>#DIV/0!</v>
      </c>
      <c r="R32" s="2" t="e">
        <f t="shared" si="4"/>
        <v>#DIV/0!</v>
      </c>
      <c r="S32" s="2" t="e">
        <f t="shared" si="5"/>
        <v>#DIV/0!</v>
      </c>
      <c r="W32" s="3" t="e">
        <f t="shared" si="0"/>
        <v>#DIV/0!</v>
      </c>
      <c r="X32" s="4">
        <f t="shared" si="1"/>
        <v>0</v>
      </c>
      <c r="Y32" s="4">
        <f t="shared" si="2"/>
        <v>0</v>
      </c>
      <c r="Z32">
        <v>0</v>
      </c>
    </row>
    <row r="33" spans="1:26" x14ac:dyDescent="0.3">
      <c r="A33" s="1">
        <f>'Luka Doncic'!A33</f>
        <v>0</v>
      </c>
      <c r="Q33" s="2" t="e">
        <f t="shared" si="3"/>
        <v>#DIV/0!</v>
      </c>
      <c r="R33" s="2" t="e">
        <f t="shared" si="4"/>
        <v>#DIV/0!</v>
      </c>
      <c r="S33" s="2" t="e">
        <f t="shared" si="5"/>
        <v>#DIV/0!</v>
      </c>
      <c r="W33" s="3" t="e">
        <f t="shared" si="0"/>
        <v>#DIV/0!</v>
      </c>
      <c r="X33" s="4">
        <f t="shared" si="1"/>
        <v>0</v>
      </c>
      <c r="Y33" s="4">
        <f t="shared" si="2"/>
        <v>0</v>
      </c>
      <c r="Z33">
        <v>0</v>
      </c>
    </row>
    <row r="34" spans="1:26" x14ac:dyDescent="0.3">
      <c r="A34" s="1">
        <f>'Luka Doncic'!A34</f>
        <v>0</v>
      </c>
      <c r="Q34" s="2" t="e">
        <f t="shared" si="3"/>
        <v>#DIV/0!</v>
      </c>
      <c r="R34" s="2" t="e">
        <f t="shared" si="4"/>
        <v>#DIV/0!</v>
      </c>
      <c r="S34" s="2" t="e">
        <f t="shared" si="5"/>
        <v>#DIV/0!</v>
      </c>
      <c r="W34" s="3" t="e">
        <f t="shared" si="0"/>
        <v>#DIV/0!</v>
      </c>
      <c r="X34" s="4">
        <f t="shared" si="1"/>
        <v>0</v>
      </c>
      <c r="Y34" s="4">
        <f t="shared" si="2"/>
        <v>0</v>
      </c>
      <c r="Z34">
        <v>0</v>
      </c>
    </row>
    <row r="35" spans="1:26" x14ac:dyDescent="0.3">
      <c r="A35" s="1">
        <f>'Luka Doncic'!A35</f>
        <v>0</v>
      </c>
      <c r="Q35" s="2" t="e">
        <f t="shared" si="3"/>
        <v>#DIV/0!</v>
      </c>
      <c r="R35" s="2" t="e">
        <f t="shared" si="4"/>
        <v>#DIV/0!</v>
      </c>
      <c r="S35" s="2" t="e">
        <f t="shared" si="5"/>
        <v>#DIV/0!</v>
      </c>
      <c r="W35" s="3" t="e">
        <f t="shared" si="0"/>
        <v>#DIV/0!</v>
      </c>
      <c r="X35" s="4">
        <f t="shared" si="1"/>
        <v>0</v>
      </c>
      <c r="Y35" s="4">
        <f t="shared" si="2"/>
        <v>0</v>
      </c>
      <c r="Z35">
        <v>0</v>
      </c>
    </row>
    <row r="36" spans="1:26" x14ac:dyDescent="0.3">
      <c r="A36" s="1">
        <f>'Luka Doncic'!A36</f>
        <v>0</v>
      </c>
      <c r="Q36" s="2" t="e">
        <f t="shared" si="3"/>
        <v>#DIV/0!</v>
      </c>
      <c r="R36" s="2" t="e">
        <f t="shared" si="4"/>
        <v>#DIV/0!</v>
      </c>
      <c r="S36" s="2" t="e">
        <f t="shared" si="5"/>
        <v>#DIV/0!</v>
      </c>
      <c r="W36" s="3" t="e">
        <f t="shared" si="0"/>
        <v>#DIV/0!</v>
      </c>
      <c r="X36" s="4">
        <f t="shared" si="1"/>
        <v>0</v>
      </c>
      <c r="Y36" s="4">
        <f t="shared" si="2"/>
        <v>0</v>
      </c>
      <c r="Z36">
        <v>0</v>
      </c>
    </row>
    <row r="37" spans="1:26" x14ac:dyDescent="0.3">
      <c r="A37" s="1">
        <f>'Luka Doncic'!A37</f>
        <v>0</v>
      </c>
      <c r="Q37" s="2" t="e">
        <f t="shared" si="3"/>
        <v>#DIV/0!</v>
      </c>
      <c r="R37" s="2" t="e">
        <f t="shared" si="4"/>
        <v>#DIV/0!</v>
      </c>
      <c r="S37" s="2" t="e">
        <f t="shared" si="5"/>
        <v>#DIV/0!</v>
      </c>
      <c r="W37" s="3" t="e">
        <f t="shared" si="0"/>
        <v>#DIV/0!</v>
      </c>
      <c r="X37" s="4">
        <f t="shared" si="1"/>
        <v>0</v>
      </c>
      <c r="Y37" s="4">
        <f t="shared" si="2"/>
        <v>0</v>
      </c>
      <c r="Z37">
        <v>0</v>
      </c>
    </row>
    <row r="38" spans="1:26" x14ac:dyDescent="0.3">
      <c r="A38" s="1">
        <f>'Luka Doncic'!A38</f>
        <v>0</v>
      </c>
      <c r="Q38" s="2" t="e">
        <f t="shared" si="3"/>
        <v>#DIV/0!</v>
      </c>
      <c r="R38" s="2" t="e">
        <f t="shared" si="4"/>
        <v>#DIV/0!</v>
      </c>
      <c r="S38" s="2" t="e">
        <f t="shared" si="5"/>
        <v>#DIV/0!</v>
      </c>
      <c r="W38" s="3" t="e">
        <f t="shared" si="0"/>
        <v>#DIV/0!</v>
      </c>
      <c r="X38" s="4">
        <f t="shared" si="1"/>
        <v>0</v>
      </c>
      <c r="Y38" s="4">
        <f t="shared" si="2"/>
        <v>0</v>
      </c>
      <c r="Z38">
        <v>0</v>
      </c>
    </row>
    <row r="39" spans="1:26" x14ac:dyDescent="0.3">
      <c r="A39" s="1">
        <f>'Luka Doncic'!A39</f>
        <v>0</v>
      </c>
      <c r="Q39" s="2" t="e">
        <f t="shared" si="3"/>
        <v>#DIV/0!</v>
      </c>
      <c r="R39" s="2" t="e">
        <f t="shared" si="4"/>
        <v>#DIV/0!</v>
      </c>
      <c r="S39" s="2" t="e">
        <f t="shared" si="5"/>
        <v>#DIV/0!</v>
      </c>
      <c r="W39" s="3" t="e">
        <f t="shared" si="0"/>
        <v>#DIV/0!</v>
      </c>
      <c r="X39" s="4">
        <f t="shared" si="1"/>
        <v>0</v>
      </c>
      <c r="Y39" s="4">
        <f t="shared" si="2"/>
        <v>0</v>
      </c>
      <c r="Z39">
        <v>0</v>
      </c>
    </row>
    <row r="40" spans="1:26" x14ac:dyDescent="0.3">
      <c r="A40" s="1">
        <f>'Luka Doncic'!A40</f>
        <v>0</v>
      </c>
      <c r="Q40" s="2" t="e">
        <f t="shared" si="3"/>
        <v>#DIV/0!</v>
      </c>
      <c r="R40" s="2" t="e">
        <f t="shared" si="4"/>
        <v>#DIV/0!</v>
      </c>
      <c r="S40" s="2" t="e">
        <f t="shared" si="5"/>
        <v>#DIV/0!</v>
      </c>
      <c r="W40" s="3" t="e">
        <f t="shared" si="0"/>
        <v>#DIV/0!</v>
      </c>
      <c r="X40" s="4">
        <f t="shared" si="1"/>
        <v>0</v>
      </c>
      <c r="Y40" s="4">
        <f t="shared" si="2"/>
        <v>0</v>
      </c>
      <c r="Z40">
        <v>0</v>
      </c>
    </row>
    <row r="41" spans="1:26" x14ac:dyDescent="0.3">
      <c r="A41" s="1">
        <f>'Luka Doncic'!A41</f>
        <v>0</v>
      </c>
      <c r="Q41" s="2" t="e">
        <f t="shared" si="3"/>
        <v>#DIV/0!</v>
      </c>
      <c r="R41" s="2" t="e">
        <f t="shared" si="4"/>
        <v>#DIV/0!</v>
      </c>
      <c r="S41" s="2" t="e">
        <f t="shared" si="5"/>
        <v>#DIV/0!</v>
      </c>
      <c r="W41" s="3" t="e">
        <f t="shared" si="0"/>
        <v>#DIV/0!</v>
      </c>
      <c r="X41" s="4">
        <f t="shared" si="1"/>
        <v>0</v>
      </c>
      <c r="Y41" s="4">
        <f t="shared" si="2"/>
        <v>0</v>
      </c>
      <c r="Z41">
        <v>0</v>
      </c>
    </row>
    <row r="42" spans="1:26" x14ac:dyDescent="0.3">
      <c r="A42" s="1">
        <f>'Luka Doncic'!A42</f>
        <v>0</v>
      </c>
      <c r="Q42" s="2" t="e">
        <f t="shared" si="3"/>
        <v>#DIV/0!</v>
      </c>
      <c r="R42" s="2" t="e">
        <f t="shared" si="4"/>
        <v>#DIV/0!</v>
      </c>
      <c r="S42" s="2" t="e">
        <f t="shared" si="5"/>
        <v>#DIV/0!</v>
      </c>
      <c r="W42" s="3" t="e">
        <f t="shared" si="0"/>
        <v>#DIV/0!</v>
      </c>
      <c r="X42" s="4">
        <f t="shared" si="1"/>
        <v>0</v>
      </c>
      <c r="Y42" s="4">
        <f t="shared" si="2"/>
        <v>0</v>
      </c>
      <c r="Z42">
        <v>0</v>
      </c>
    </row>
    <row r="43" spans="1:26" x14ac:dyDescent="0.3">
      <c r="A43" s="1">
        <f>'Luka Doncic'!A43</f>
        <v>0</v>
      </c>
      <c r="Q43" s="2" t="e">
        <f t="shared" si="3"/>
        <v>#DIV/0!</v>
      </c>
      <c r="R43" s="2" t="e">
        <f t="shared" si="4"/>
        <v>#DIV/0!</v>
      </c>
      <c r="S43" s="2" t="e">
        <f t="shared" si="5"/>
        <v>#DIV/0!</v>
      </c>
      <c r="W43" s="3" t="e">
        <f t="shared" si="0"/>
        <v>#DIV/0!</v>
      </c>
      <c r="X43" s="4">
        <f t="shared" si="1"/>
        <v>0</v>
      </c>
      <c r="Y43" s="4">
        <f t="shared" si="2"/>
        <v>0</v>
      </c>
      <c r="Z43">
        <v>0</v>
      </c>
    </row>
    <row r="44" spans="1:26" x14ac:dyDescent="0.3">
      <c r="A44" s="1">
        <f>'Luka Doncic'!A44</f>
        <v>0</v>
      </c>
      <c r="Q44" s="2" t="e">
        <f t="shared" si="3"/>
        <v>#DIV/0!</v>
      </c>
      <c r="R44" s="2" t="e">
        <f t="shared" si="4"/>
        <v>#DIV/0!</v>
      </c>
      <c r="S44" s="2" t="e">
        <f t="shared" si="5"/>
        <v>#DIV/0!</v>
      </c>
      <c r="W44" s="3" t="e">
        <f t="shared" si="0"/>
        <v>#DIV/0!</v>
      </c>
      <c r="X44" s="4">
        <f t="shared" si="1"/>
        <v>0</v>
      </c>
      <c r="Y44" s="4">
        <f t="shared" si="2"/>
        <v>0</v>
      </c>
      <c r="Z44">
        <v>0</v>
      </c>
    </row>
    <row r="45" spans="1:26" x14ac:dyDescent="0.3">
      <c r="A45" s="1">
        <f>'Luka Doncic'!A45</f>
        <v>0</v>
      </c>
      <c r="Q45" s="2" t="e">
        <f t="shared" si="3"/>
        <v>#DIV/0!</v>
      </c>
      <c r="R45" s="2" t="e">
        <f t="shared" si="4"/>
        <v>#DIV/0!</v>
      </c>
      <c r="S45" s="2" t="e">
        <f t="shared" si="5"/>
        <v>#DIV/0!</v>
      </c>
      <c r="W45" s="3" t="e">
        <f t="shared" si="0"/>
        <v>#DIV/0!</v>
      </c>
      <c r="X45" s="4">
        <f t="shared" si="1"/>
        <v>0</v>
      </c>
      <c r="Y45" s="4">
        <f t="shared" si="2"/>
        <v>0</v>
      </c>
      <c r="Z45">
        <v>0</v>
      </c>
    </row>
    <row r="46" spans="1:26" x14ac:dyDescent="0.3">
      <c r="A46" s="1">
        <f>'Luka Doncic'!A46</f>
        <v>0</v>
      </c>
      <c r="Q46" s="2" t="e">
        <f t="shared" si="3"/>
        <v>#DIV/0!</v>
      </c>
      <c r="R46" s="2" t="e">
        <f t="shared" si="4"/>
        <v>#DIV/0!</v>
      </c>
      <c r="S46" s="2" t="e">
        <f t="shared" si="5"/>
        <v>#DIV/0!</v>
      </c>
      <c r="W46" s="3" t="e">
        <f t="shared" si="0"/>
        <v>#DIV/0!</v>
      </c>
      <c r="X46" s="4">
        <f t="shared" si="1"/>
        <v>0</v>
      </c>
      <c r="Y46" s="4">
        <f t="shared" si="2"/>
        <v>0</v>
      </c>
      <c r="Z46">
        <v>0</v>
      </c>
    </row>
    <row r="47" spans="1:26" x14ac:dyDescent="0.3">
      <c r="A47" t="s">
        <v>22</v>
      </c>
      <c r="B47" s="4">
        <f t="shared" ref="B47:P47" si="6">AVERAGE(B2:B46)</f>
        <v>5.3888888888888893</v>
      </c>
      <c r="C47" s="4">
        <f t="shared" si="6"/>
        <v>0.94444444444444442</v>
      </c>
      <c r="D47" s="4">
        <f t="shared" si="6"/>
        <v>1.1111111111111112</v>
      </c>
      <c r="E47" s="4">
        <f t="shared" si="6"/>
        <v>0.27777777777777779</v>
      </c>
      <c r="F47" s="4">
        <f t="shared" si="6"/>
        <v>0.16666666666666666</v>
      </c>
      <c r="G47" s="4">
        <f t="shared" si="6"/>
        <v>0.27777777777777779</v>
      </c>
      <c r="H47" s="4">
        <f t="shared" si="6"/>
        <v>2.0555555555555554</v>
      </c>
      <c r="I47" s="4">
        <f t="shared" si="6"/>
        <v>3.7222222222222223</v>
      </c>
      <c r="J47" s="4">
        <f t="shared" si="6"/>
        <v>1.1666666666666667</v>
      </c>
      <c r="K47" s="4">
        <f t="shared" si="6"/>
        <v>2.4444444444444446</v>
      </c>
      <c r="L47" s="4">
        <f t="shared" si="6"/>
        <v>0.1111111111111111</v>
      </c>
      <c r="M47" s="4">
        <f t="shared" si="6"/>
        <v>0.1111111111111111</v>
      </c>
      <c r="N47" s="4">
        <f t="shared" si="6"/>
        <v>0.1111111111111111</v>
      </c>
      <c r="O47" s="4">
        <f t="shared" si="6"/>
        <v>0.3888888888888889</v>
      </c>
      <c r="P47" s="4">
        <f t="shared" si="6"/>
        <v>1.6111111111111112</v>
      </c>
      <c r="Q47" s="2">
        <f>SUM(H2:H46)/SUM(I2:I46)</f>
        <v>0.55223880597014929</v>
      </c>
      <c r="R47" s="2">
        <f>SUM(J2:J46)/SUM(K2:K46)</f>
        <v>0.47727272727272729</v>
      </c>
      <c r="S47" s="2">
        <f>SUM(L2:L46)/SUM(M2:M46)</f>
        <v>1</v>
      </c>
      <c r="T47" s="4">
        <f>AVERAGE(T2:T46)</f>
        <v>9.8333333333333339</v>
      </c>
      <c r="U47" s="4">
        <f>AVERAGE(U2:U46)</f>
        <v>8.6666666666666661</v>
      </c>
      <c r="V47" s="4">
        <f>AVERAGE(V2:V46)</f>
        <v>0.1111111111111111</v>
      </c>
      <c r="W47" s="3">
        <f>((H49*85.91) +(F49*53.897)+(J49*51.757)+(L49*46.845)+(E49*39.19)+(N49*39.19)+(D49*34.677)+((C49-N49)*14.707)-(O49*17.174)-((M49-L49)*20.091)-((I49-H49)*39.19)-(G49*53.897))/T49</f>
        <v>23.412542372881354</v>
      </c>
      <c r="X47" s="4">
        <f t="shared" ref="X47" si="7">B47+(C47*1.2)+(D47*1.5)+(E47*3)+(F47*3)-G47</f>
        <v>9.2444444444444436</v>
      </c>
      <c r="Y47" s="4">
        <f t="shared" ref="Y47" si="8">B47+0.4*H47-0.7*I47-0.4*(M47-L47)+0.7*N47+0.3*(C47-N47)+F47+D47*0.7+0.7*E47-0.4*O47-G47</f>
        <v>4.6388888888888893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 t="shared" ref="B49:P49" si="9">SUM(B2:B46)</f>
        <v>97</v>
      </c>
      <c r="C49">
        <f t="shared" si="9"/>
        <v>17</v>
      </c>
      <c r="D49">
        <f t="shared" si="9"/>
        <v>20</v>
      </c>
      <c r="E49">
        <f t="shared" si="9"/>
        <v>5</v>
      </c>
      <c r="F49">
        <f t="shared" si="9"/>
        <v>3</v>
      </c>
      <c r="G49">
        <f t="shared" si="9"/>
        <v>5</v>
      </c>
      <c r="H49">
        <f t="shared" si="9"/>
        <v>37</v>
      </c>
      <c r="I49">
        <f t="shared" si="9"/>
        <v>67</v>
      </c>
      <c r="J49">
        <f t="shared" si="9"/>
        <v>21</v>
      </c>
      <c r="K49">
        <f t="shared" si="9"/>
        <v>44</v>
      </c>
      <c r="L49">
        <f t="shared" si="9"/>
        <v>2</v>
      </c>
      <c r="M49">
        <f t="shared" si="9"/>
        <v>2</v>
      </c>
      <c r="N49">
        <f t="shared" si="9"/>
        <v>2</v>
      </c>
      <c r="O49">
        <f t="shared" si="9"/>
        <v>7</v>
      </c>
      <c r="P49">
        <f t="shared" si="9"/>
        <v>29</v>
      </c>
      <c r="T49">
        <f>SUM(T2:T46)</f>
        <v>177</v>
      </c>
      <c r="U49">
        <f>SUM(U2:U46)</f>
        <v>156</v>
      </c>
      <c r="V49">
        <f>SUM(V2:V46)</f>
        <v>2</v>
      </c>
      <c r="X49" s="4">
        <f>SUM(X2:X46)</f>
        <v>166.39999999999995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D817E-0A83-4E42-92CC-266E48C42DD5}">
  <dimension ref="A1:Z56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'Luka Doncic'!A2</f>
        <v>vs IMP</v>
      </c>
      <c r="B2">
        <v>5</v>
      </c>
      <c r="C2">
        <v>1</v>
      </c>
      <c r="D2">
        <v>0</v>
      </c>
      <c r="E2">
        <v>0</v>
      </c>
      <c r="F2">
        <v>0</v>
      </c>
      <c r="G2">
        <v>0</v>
      </c>
      <c r="H2">
        <v>2</v>
      </c>
      <c r="I2">
        <v>3</v>
      </c>
      <c r="J2">
        <v>1</v>
      </c>
      <c r="K2">
        <v>2</v>
      </c>
      <c r="L2">
        <v>0</v>
      </c>
      <c r="M2">
        <v>0</v>
      </c>
      <c r="N2">
        <v>0</v>
      </c>
      <c r="O2">
        <v>0</v>
      </c>
      <c r="P2">
        <v>9</v>
      </c>
      <c r="Q2" s="2">
        <f t="shared" ref="Q2:Q46" si="0">H2/I2</f>
        <v>0.66666666666666663</v>
      </c>
      <c r="R2" s="2">
        <f>J2/K2</f>
        <v>0.5</v>
      </c>
      <c r="S2" s="6" t="s">
        <v>45</v>
      </c>
      <c r="T2">
        <v>6</v>
      </c>
      <c r="U2">
        <v>5</v>
      </c>
      <c r="V2">
        <v>1</v>
      </c>
      <c r="W2" s="3">
        <f t="shared" ref="W2:W46" si="1">((H2*85.91) +(F2*53.897)+(J2*51.757)+(L2*46.845)+(E2*39.19)+(N2*39.19)+(D2*34.677)+((C2-N2)*14.707)-(O2*17.174)-((M2-L2)*20.091)-((I2-H2)*39.19)-(G2*53.897))/T2</f>
        <v>33.182333333333332</v>
      </c>
      <c r="X2" s="4">
        <f t="shared" ref="X2:X46" si="2">B2+(C2*1.2)+(D2*1.5)+(E2*3)+(F2*3)-G2</f>
        <v>6.2</v>
      </c>
      <c r="Y2" s="4">
        <f t="shared" ref="Y2:Y46" si="3">B2+0.4*H2-0.7*I2-0.4*(M2-L2)+0.7*N2+0.3*(C2-N2)+F2+D2*0.7+0.7*E2-0.4*O2-G2</f>
        <v>4</v>
      </c>
      <c r="Z2">
        <v>0</v>
      </c>
    </row>
    <row r="3" spans="1:26" x14ac:dyDescent="0.3">
      <c r="A3" s="1" t="str">
        <f>'Luka Doncic'!A3</f>
        <v>@ 3PT</v>
      </c>
      <c r="B3">
        <v>5</v>
      </c>
      <c r="C3">
        <v>0</v>
      </c>
      <c r="D3">
        <v>0</v>
      </c>
      <c r="E3">
        <v>0</v>
      </c>
      <c r="F3">
        <v>0</v>
      </c>
      <c r="G3">
        <v>1</v>
      </c>
      <c r="H3">
        <v>2</v>
      </c>
      <c r="I3">
        <v>2</v>
      </c>
      <c r="J3">
        <v>1</v>
      </c>
      <c r="K3">
        <v>1</v>
      </c>
      <c r="L3">
        <v>0</v>
      </c>
      <c r="M3">
        <v>0</v>
      </c>
      <c r="N3">
        <v>0</v>
      </c>
      <c r="O3">
        <v>1</v>
      </c>
      <c r="P3">
        <v>6</v>
      </c>
      <c r="Q3" s="2">
        <f t="shared" si="0"/>
        <v>1</v>
      </c>
      <c r="R3" s="2">
        <f>J3/K3</f>
        <v>1</v>
      </c>
      <c r="S3" s="6" t="s">
        <v>45</v>
      </c>
      <c r="T3">
        <v>7</v>
      </c>
      <c r="U3">
        <v>5</v>
      </c>
      <c r="V3">
        <v>0</v>
      </c>
      <c r="W3" s="3">
        <f t="shared" si="1"/>
        <v>21.786571428571428</v>
      </c>
      <c r="X3" s="4">
        <f t="shared" si="2"/>
        <v>4</v>
      </c>
      <c r="Y3" s="4">
        <f t="shared" si="3"/>
        <v>3</v>
      </c>
      <c r="Z3">
        <v>0</v>
      </c>
    </row>
    <row r="4" spans="1:26" x14ac:dyDescent="0.3">
      <c r="A4" s="1" t="str">
        <f>'Luka Doncic'!A4</f>
        <v>vs DEF</v>
      </c>
      <c r="B4">
        <v>3</v>
      </c>
      <c r="C4">
        <v>2</v>
      </c>
      <c r="D4">
        <v>2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1</v>
      </c>
      <c r="L4">
        <v>0</v>
      </c>
      <c r="M4">
        <v>0</v>
      </c>
      <c r="N4">
        <v>0</v>
      </c>
      <c r="O4">
        <v>0</v>
      </c>
      <c r="P4">
        <v>14</v>
      </c>
      <c r="Q4" s="2">
        <f t="shared" si="0"/>
        <v>1</v>
      </c>
      <c r="R4" s="2">
        <f>J4/K4</f>
        <v>1</v>
      </c>
      <c r="S4" s="6" t="s">
        <v>45</v>
      </c>
      <c r="T4">
        <v>9</v>
      </c>
      <c r="U4">
        <v>9</v>
      </c>
      <c r="V4">
        <v>0</v>
      </c>
      <c r="W4" s="3">
        <f t="shared" si="1"/>
        <v>26.270555555555557</v>
      </c>
      <c r="X4" s="4">
        <f t="shared" si="2"/>
        <v>8.4</v>
      </c>
      <c r="Y4" s="4">
        <f t="shared" si="3"/>
        <v>4.7</v>
      </c>
      <c r="Z4">
        <v>0</v>
      </c>
    </row>
    <row r="5" spans="1:26" x14ac:dyDescent="0.3">
      <c r="A5" s="1" t="str">
        <f>'Luka Doncic'!A5</f>
        <v>@ OCE</v>
      </c>
      <c r="B5">
        <v>0</v>
      </c>
      <c r="C5">
        <v>2</v>
      </c>
      <c r="D5">
        <v>1</v>
      </c>
      <c r="E5">
        <v>0</v>
      </c>
      <c r="F5">
        <v>0</v>
      </c>
      <c r="G5">
        <v>0</v>
      </c>
      <c r="H5">
        <v>0</v>
      </c>
      <c r="I5">
        <v>2</v>
      </c>
      <c r="J5">
        <v>0</v>
      </c>
      <c r="K5">
        <v>2</v>
      </c>
      <c r="L5">
        <v>0</v>
      </c>
      <c r="M5">
        <v>0</v>
      </c>
      <c r="N5">
        <v>0</v>
      </c>
      <c r="O5">
        <v>0</v>
      </c>
      <c r="P5">
        <v>0</v>
      </c>
      <c r="Q5" s="2">
        <f t="shared" si="0"/>
        <v>0</v>
      </c>
      <c r="R5" s="2">
        <f>J5/K5</f>
        <v>0</v>
      </c>
      <c r="S5" s="6" t="s">
        <v>45</v>
      </c>
      <c r="T5">
        <v>11</v>
      </c>
      <c r="U5">
        <v>3</v>
      </c>
      <c r="V5">
        <v>0</v>
      </c>
      <c r="W5" s="3">
        <f t="shared" si="1"/>
        <v>-1.2989999999999988</v>
      </c>
      <c r="X5" s="4">
        <f t="shared" si="2"/>
        <v>3.9</v>
      </c>
      <c r="Y5" s="4">
        <f t="shared" si="3"/>
        <v>-9.9999999999999978E-2</v>
      </c>
      <c r="Z5">
        <v>0</v>
      </c>
    </row>
    <row r="6" spans="1:26" x14ac:dyDescent="0.3">
      <c r="A6" s="1" t="str">
        <f>'Luka Doncic'!A6</f>
        <v>vs FRA</v>
      </c>
      <c r="B6">
        <v>2</v>
      </c>
      <c r="C6">
        <v>0</v>
      </c>
      <c r="D6">
        <v>1</v>
      </c>
      <c r="E6">
        <v>1</v>
      </c>
      <c r="F6">
        <v>1</v>
      </c>
      <c r="G6">
        <v>0</v>
      </c>
      <c r="H6">
        <v>1</v>
      </c>
      <c r="I6">
        <v>3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-5</v>
      </c>
      <c r="Q6" s="2">
        <f t="shared" si="0"/>
        <v>0.33333333333333331</v>
      </c>
      <c r="R6" s="6" t="s">
        <v>45</v>
      </c>
      <c r="S6" s="6" t="s">
        <v>45</v>
      </c>
      <c r="T6">
        <v>10</v>
      </c>
      <c r="U6">
        <v>5</v>
      </c>
      <c r="V6">
        <v>0</v>
      </c>
      <c r="W6" s="3">
        <f t="shared" si="1"/>
        <v>13.529399999999999</v>
      </c>
      <c r="X6" s="4">
        <f t="shared" si="2"/>
        <v>9.5</v>
      </c>
      <c r="Y6" s="4">
        <f t="shared" si="3"/>
        <v>2.7</v>
      </c>
      <c r="Z6">
        <v>0</v>
      </c>
    </row>
    <row r="7" spans="1:26" x14ac:dyDescent="0.3">
      <c r="A7" s="1" t="str">
        <f>'Luka Doncic'!A7</f>
        <v>@ INJ</v>
      </c>
      <c r="B7">
        <v>2</v>
      </c>
      <c r="C7">
        <v>0</v>
      </c>
      <c r="D7">
        <v>1</v>
      </c>
      <c r="E7">
        <v>1</v>
      </c>
      <c r="F7">
        <v>0</v>
      </c>
      <c r="G7">
        <v>0</v>
      </c>
      <c r="H7">
        <v>1</v>
      </c>
      <c r="I7">
        <v>2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</v>
      </c>
      <c r="Q7" s="2">
        <f t="shared" si="0"/>
        <v>0.5</v>
      </c>
      <c r="R7" s="6" t="s">
        <v>45</v>
      </c>
      <c r="S7" s="6" t="s">
        <v>45</v>
      </c>
      <c r="T7">
        <v>7</v>
      </c>
      <c r="U7">
        <v>4</v>
      </c>
      <c r="V7">
        <v>0</v>
      </c>
      <c r="W7" s="3">
        <f t="shared" si="1"/>
        <v>17.226714285714284</v>
      </c>
      <c r="X7" s="4">
        <f t="shared" si="2"/>
        <v>6.5</v>
      </c>
      <c r="Y7" s="4">
        <f t="shared" si="3"/>
        <v>2.4</v>
      </c>
      <c r="Z7">
        <v>0</v>
      </c>
    </row>
    <row r="8" spans="1:26" x14ac:dyDescent="0.3">
      <c r="A8" s="1" t="str">
        <f>'Luka Doncic'!A8</f>
        <v>vs CHI</v>
      </c>
      <c r="B8">
        <v>0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7</v>
      </c>
      <c r="Q8" s="2">
        <f t="shared" si="0"/>
        <v>0</v>
      </c>
      <c r="R8" s="2">
        <f t="shared" ref="R8:R46" si="4">J8/K8</f>
        <v>0</v>
      </c>
      <c r="S8" s="6" t="s">
        <v>45</v>
      </c>
      <c r="T8">
        <v>6</v>
      </c>
      <c r="U8">
        <v>3</v>
      </c>
      <c r="V8">
        <v>0</v>
      </c>
      <c r="W8" s="3">
        <f t="shared" si="1"/>
        <v>1.6990000000000005</v>
      </c>
      <c r="X8" s="4">
        <f t="shared" si="2"/>
        <v>2.7</v>
      </c>
      <c r="Y8" s="4">
        <f t="shared" si="3"/>
        <v>0.3</v>
      </c>
      <c r="Z8">
        <v>0</v>
      </c>
    </row>
    <row r="9" spans="1:26" x14ac:dyDescent="0.3">
      <c r="A9" s="1" t="str">
        <f>'Luka Doncic'!A9</f>
        <v>@ RKS</v>
      </c>
      <c r="B9">
        <v>0</v>
      </c>
      <c r="C9">
        <v>2</v>
      </c>
      <c r="D9">
        <v>3</v>
      </c>
      <c r="E9">
        <v>1</v>
      </c>
      <c r="F9">
        <v>0</v>
      </c>
      <c r="G9">
        <v>0</v>
      </c>
      <c r="H9">
        <v>0</v>
      </c>
      <c r="I9">
        <v>1</v>
      </c>
      <c r="J9">
        <v>0</v>
      </c>
      <c r="K9">
        <v>1</v>
      </c>
      <c r="L9">
        <v>0</v>
      </c>
      <c r="M9">
        <v>0</v>
      </c>
      <c r="N9">
        <v>1</v>
      </c>
      <c r="O9">
        <v>0</v>
      </c>
      <c r="P9">
        <v>-3</v>
      </c>
      <c r="Q9" s="2">
        <f t="shared" si="0"/>
        <v>0</v>
      </c>
      <c r="R9" s="2">
        <f t="shared" si="4"/>
        <v>0</v>
      </c>
      <c r="S9" s="6" t="s">
        <v>45</v>
      </c>
      <c r="T9">
        <v>9</v>
      </c>
      <c r="U9">
        <v>9</v>
      </c>
      <c r="V9">
        <v>0</v>
      </c>
      <c r="W9" s="3">
        <f t="shared" si="1"/>
        <v>17.547555555555554</v>
      </c>
      <c r="X9" s="4">
        <f t="shared" si="2"/>
        <v>9.9</v>
      </c>
      <c r="Y9" s="4">
        <f t="shared" si="3"/>
        <v>3.0999999999999996</v>
      </c>
      <c r="Z9">
        <v>0</v>
      </c>
    </row>
    <row r="10" spans="1:26" x14ac:dyDescent="0.3">
      <c r="A10" s="1" t="str">
        <f>'Luka Doncic'!A10</f>
        <v>vs AFR</v>
      </c>
      <c r="B10">
        <v>2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-5</v>
      </c>
      <c r="Q10" s="2">
        <f t="shared" si="0"/>
        <v>1</v>
      </c>
      <c r="R10" s="6" t="s">
        <v>45</v>
      </c>
      <c r="S10" s="6" t="s">
        <v>45</v>
      </c>
      <c r="T10">
        <v>8</v>
      </c>
      <c r="U10">
        <v>2</v>
      </c>
      <c r="V10">
        <v>0</v>
      </c>
      <c r="W10" s="3">
        <f t="shared" si="1"/>
        <v>10.73875</v>
      </c>
      <c r="X10" s="4">
        <f t="shared" si="2"/>
        <v>2</v>
      </c>
      <c r="Y10" s="4">
        <f t="shared" si="3"/>
        <v>1.7</v>
      </c>
      <c r="Z10">
        <v>0</v>
      </c>
    </row>
    <row r="11" spans="1:26" x14ac:dyDescent="0.3">
      <c r="A11" s="1" t="str">
        <f>'Luka Doncic'!A11</f>
        <v>@ OLD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-3</v>
      </c>
      <c r="Q11" s="6" t="s">
        <v>45</v>
      </c>
      <c r="R11" s="6" t="s">
        <v>45</v>
      </c>
      <c r="S11" s="6" t="s">
        <v>45</v>
      </c>
      <c r="T11">
        <v>7</v>
      </c>
      <c r="U11">
        <v>0</v>
      </c>
      <c r="V11">
        <v>0</v>
      </c>
      <c r="W11" s="3">
        <f t="shared" si="1"/>
        <v>0</v>
      </c>
      <c r="X11" s="4">
        <f t="shared" si="2"/>
        <v>0</v>
      </c>
      <c r="Y11" s="4">
        <f t="shared" si="3"/>
        <v>0</v>
      </c>
      <c r="Z11">
        <v>0</v>
      </c>
    </row>
    <row r="12" spans="1:26" x14ac:dyDescent="0.3">
      <c r="A12" s="1" t="str">
        <f>'Luka Doncic'!A12</f>
        <v>vs USA</v>
      </c>
      <c r="B12">
        <v>5</v>
      </c>
      <c r="C12">
        <v>0</v>
      </c>
      <c r="D12">
        <v>0</v>
      </c>
      <c r="E12">
        <v>0</v>
      </c>
      <c r="F12">
        <v>0</v>
      </c>
      <c r="G12">
        <v>0</v>
      </c>
      <c r="H12">
        <v>2</v>
      </c>
      <c r="I12">
        <v>3</v>
      </c>
      <c r="J12">
        <v>1</v>
      </c>
      <c r="K12">
        <v>2</v>
      </c>
      <c r="L12">
        <v>0</v>
      </c>
      <c r="M12">
        <v>0</v>
      </c>
      <c r="N12">
        <v>0</v>
      </c>
      <c r="O12">
        <v>0</v>
      </c>
      <c r="P12">
        <v>-4</v>
      </c>
      <c r="Q12" s="2">
        <f t="shared" si="0"/>
        <v>0.66666666666666663</v>
      </c>
      <c r="R12" s="2">
        <f t="shared" si="4"/>
        <v>0.5</v>
      </c>
      <c r="S12" s="6" t="s">
        <v>45</v>
      </c>
      <c r="T12">
        <v>9</v>
      </c>
      <c r="U12">
        <v>5</v>
      </c>
      <c r="V12">
        <v>0</v>
      </c>
      <c r="W12" s="3">
        <f t="shared" si="1"/>
        <v>20.487444444444446</v>
      </c>
      <c r="X12" s="4">
        <f t="shared" si="2"/>
        <v>5</v>
      </c>
      <c r="Y12" s="4">
        <f t="shared" si="3"/>
        <v>3.7</v>
      </c>
      <c r="Z12">
        <v>0</v>
      </c>
    </row>
    <row r="13" spans="1:26" x14ac:dyDescent="0.3">
      <c r="A13" s="1" t="str">
        <f>'Luka Doncic'!A13</f>
        <v>@ SPA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-10</v>
      </c>
      <c r="Q13" s="6" t="s">
        <v>45</v>
      </c>
      <c r="R13" s="6" t="s">
        <v>45</v>
      </c>
      <c r="S13" s="6" t="s">
        <v>45</v>
      </c>
      <c r="T13">
        <v>9</v>
      </c>
      <c r="U13">
        <v>0</v>
      </c>
      <c r="V13">
        <v>0</v>
      </c>
      <c r="W13" s="3">
        <f t="shared" si="1"/>
        <v>-5.9885555555555552</v>
      </c>
      <c r="X13" s="4">
        <f t="shared" si="2"/>
        <v>-1</v>
      </c>
      <c r="Y13" s="4">
        <f t="shared" si="3"/>
        <v>-1</v>
      </c>
      <c r="Z13">
        <v>0</v>
      </c>
    </row>
    <row r="14" spans="1:26" x14ac:dyDescent="0.3">
      <c r="A14" s="1" t="str">
        <f>'Luka Doncic'!A14</f>
        <v>vs 6TH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 s="2">
        <f t="shared" si="0"/>
        <v>0</v>
      </c>
      <c r="R14" s="6" t="s">
        <v>45</v>
      </c>
      <c r="S14" s="6" t="s">
        <v>45</v>
      </c>
      <c r="T14">
        <v>8</v>
      </c>
      <c r="U14">
        <v>0</v>
      </c>
      <c r="V14">
        <v>0</v>
      </c>
      <c r="W14" s="3">
        <f t="shared" si="1"/>
        <v>-7.0454999999999997</v>
      </c>
      <c r="X14" s="4">
        <f t="shared" si="2"/>
        <v>0</v>
      </c>
      <c r="Y14" s="4">
        <f t="shared" si="3"/>
        <v>-1.1000000000000001</v>
      </c>
      <c r="Z14">
        <v>0</v>
      </c>
    </row>
    <row r="15" spans="1:26" x14ac:dyDescent="0.3">
      <c r="A15" s="1" t="str">
        <f>'Luka Doncic'!A15</f>
        <v>@ CAN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4</v>
      </c>
      <c r="Q15" s="6" t="s">
        <v>45</v>
      </c>
      <c r="R15" s="6" t="s">
        <v>45</v>
      </c>
      <c r="S15" s="6" t="s">
        <v>45</v>
      </c>
      <c r="T15">
        <v>8</v>
      </c>
      <c r="U15">
        <v>0</v>
      </c>
      <c r="V15">
        <v>0</v>
      </c>
      <c r="W15" s="3">
        <f t="shared" si="1"/>
        <v>1.8383750000000001</v>
      </c>
      <c r="X15" s="4">
        <f t="shared" si="2"/>
        <v>1.2</v>
      </c>
      <c r="Y15" s="4">
        <f t="shared" si="3"/>
        <v>0.3</v>
      </c>
      <c r="Z15">
        <v>0</v>
      </c>
    </row>
    <row r="16" spans="1:26" x14ac:dyDescent="0.3">
      <c r="A16" s="1" t="str">
        <f>'Luka Doncic'!A16</f>
        <v>vs DNK</v>
      </c>
      <c r="B16">
        <v>8</v>
      </c>
      <c r="C16">
        <v>0</v>
      </c>
      <c r="D16">
        <v>2</v>
      </c>
      <c r="E16">
        <v>0</v>
      </c>
      <c r="F16">
        <v>0</v>
      </c>
      <c r="G16">
        <v>0</v>
      </c>
      <c r="H16">
        <v>3</v>
      </c>
      <c r="I16">
        <v>5</v>
      </c>
      <c r="J16">
        <v>2</v>
      </c>
      <c r="K16">
        <v>4</v>
      </c>
      <c r="L16">
        <v>0</v>
      </c>
      <c r="M16">
        <v>0</v>
      </c>
      <c r="N16">
        <v>0</v>
      </c>
      <c r="O16">
        <v>0</v>
      </c>
      <c r="P16">
        <v>6</v>
      </c>
      <c r="Q16" s="2">
        <f t="shared" si="0"/>
        <v>0.6</v>
      </c>
      <c r="R16" s="2">
        <f t="shared" si="4"/>
        <v>0.5</v>
      </c>
      <c r="S16" s="6" t="s">
        <v>45</v>
      </c>
      <c r="T16">
        <v>9</v>
      </c>
      <c r="U16">
        <v>14</v>
      </c>
      <c r="V16">
        <v>0</v>
      </c>
      <c r="W16" s="3">
        <f t="shared" si="1"/>
        <v>39.135333333333335</v>
      </c>
      <c r="X16" s="4">
        <f t="shared" si="2"/>
        <v>11</v>
      </c>
      <c r="Y16" s="4">
        <f t="shared" si="3"/>
        <v>7.1</v>
      </c>
      <c r="Z16">
        <v>0</v>
      </c>
    </row>
    <row r="17" spans="1:26" x14ac:dyDescent="0.3">
      <c r="A17" s="1" t="str">
        <f>'Luka Doncic'!A17</f>
        <v>@ IMP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-5</v>
      </c>
      <c r="Q17" s="2">
        <f t="shared" si="0"/>
        <v>0</v>
      </c>
      <c r="R17" s="2">
        <f t="shared" si="4"/>
        <v>0</v>
      </c>
      <c r="S17" s="6" t="s">
        <v>45</v>
      </c>
      <c r="T17">
        <v>8</v>
      </c>
      <c r="U17">
        <v>0</v>
      </c>
      <c r="V17">
        <v>0</v>
      </c>
      <c r="W17" s="3">
        <f t="shared" si="1"/>
        <v>-4.8987499999999997</v>
      </c>
      <c r="X17" s="4">
        <f t="shared" si="2"/>
        <v>0</v>
      </c>
      <c r="Y17" s="4">
        <f t="shared" si="3"/>
        <v>-0.7</v>
      </c>
      <c r="Z17">
        <v>0</v>
      </c>
    </row>
    <row r="18" spans="1:26" x14ac:dyDescent="0.3">
      <c r="A18" s="1" t="str">
        <f>'Luka Doncic'!A18</f>
        <v>vs 3PT</v>
      </c>
      <c r="B18">
        <v>6</v>
      </c>
      <c r="C18">
        <v>3</v>
      </c>
      <c r="D18">
        <v>3</v>
      </c>
      <c r="E18">
        <v>0</v>
      </c>
      <c r="F18">
        <v>0</v>
      </c>
      <c r="G18">
        <v>0</v>
      </c>
      <c r="H18">
        <v>2</v>
      </c>
      <c r="I18">
        <v>2</v>
      </c>
      <c r="J18">
        <v>2</v>
      </c>
      <c r="K18">
        <v>2</v>
      </c>
      <c r="L18">
        <v>0</v>
      </c>
      <c r="M18">
        <v>0</v>
      </c>
      <c r="N18">
        <v>0</v>
      </c>
      <c r="O18">
        <v>0</v>
      </c>
      <c r="P18">
        <v>8</v>
      </c>
      <c r="Q18" s="2">
        <f t="shared" si="0"/>
        <v>1</v>
      </c>
      <c r="R18" s="2">
        <f t="shared" si="4"/>
        <v>1</v>
      </c>
      <c r="S18" s="6" t="s">
        <v>45</v>
      </c>
      <c r="T18">
        <v>10</v>
      </c>
      <c r="U18">
        <v>12</v>
      </c>
      <c r="V18">
        <v>0</v>
      </c>
      <c r="W18" s="3">
        <f t="shared" si="1"/>
        <v>42.348599999999998</v>
      </c>
      <c r="X18" s="4">
        <f t="shared" si="2"/>
        <v>14.1</v>
      </c>
      <c r="Y18" s="4">
        <f t="shared" si="3"/>
        <v>8.4</v>
      </c>
      <c r="Z18">
        <v>0</v>
      </c>
    </row>
    <row r="19" spans="1:26" x14ac:dyDescent="0.3">
      <c r="A19" s="1" t="str">
        <f>'Luka Doncic'!A19</f>
        <v>@ DEF</v>
      </c>
      <c r="B19">
        <v>10</v>
      </c>
      <c r="C19">
        <v>0</v>
      </c>
      <c r="D19">
        <v>1</v>
      </c>
      <c r="E19">
        <v>0</v>
      </c>
      <c r="F19">
        <v>1</v>
      </c>
      <c r="G19">
        <v>1</v>
      </c>
      <c r="H19">
        <v>4</v>
      </c>
      <c r="I19">
        <v>4</v>
      </c>
      <c r="J19">
        <v>2</v>
      </c>
      <c r="K19">
        <v>2</v>
      </c>
      <c r="L19">
        <v>0</v>
      </c>
      <c r="M19">
        <v>0</v>
      </c>
      <c r="N19">
        <v>0</v>
      </c>
      <c r="O19">
        <v>0</v>
      </c>
      <c r="P19">
        <v>4</v>
      </c>
      <c r="Q19" s="2">
        <f t="shared" si="0"/>
        <v>1</v>
      </c>
      <c r="R19" s="2">
        <f t="shared" si="4"/>
        <v>1</v>
      </c>
      <c r="S19" s="6" t="s">
        <v>45</v>
      </c>
      <c r="T19">
        <v>12</v>
      </c>
      <c r="U19">
        <v>13</v>
      </c>
      <c r="V19">
        <v>0</v>
      </c>
      <c r="W19" s="3">
        <f t="shared" si="1"/>
        <v>40.152583333333332</v>
      </c>
      <c r="X19" s="4">
        <f t="shared" si="2"/>
        <v>13.5</v>
      </c>
      <c r="Y19" s="4">
        <f t="shared" si="3"/>
        <v>9.5</v>
      </c>
      <c r="Z19">
        <v>0</v>
      </c>
    </row>
    <row r="20" spans="1:26" x14ac:dyDescent="0.3">
      <c r="A20" s="1">
        <f>'Luka Doncic'!A20</f>
        <v>0</v>
      </c>
      <c r="Q20" s="2" t="e">
        <f t="shared" si="0"/>
        <v>#DIV/0!</v>
      </c>
      <c r="R20" s="2" t="e">
        <f t="shared" si="4"/>
        <v>#DIV/0!</v>
      </c>
      <c r="S20" s="2" t="e">
        <f t="shared" ref="S19:S46" si="5">L20/M20</f>
        <v>#DIV/0!</v>
      </c>
      <c r="W20" s="3" t="e">
        <f t="shared" si="1"/>
        <v>#DIV/0!</v>
      </c>
      <c r="X20" s="4">
        <f t="shared" si="2"/>
        <v>0</v>
      </c>
      <c r="Y20" s="4">
        <f t="shared" si="3"/>
        <v>0</v>
      </c>
      <c r="Z20">
        <v>0</v>
      </c>
    </row>
    <row r="21" spans="1:26" x14ac:dyDescent="0.3">
      <c r="A21" s="1">
        <f>'Luka Doncic'!A21</f>
        <v>0</v>
      </c>
      <c r="Q21" s="2" t="e">
        <f t="shared" si="0"/>
        <v>#DIV/0!</v>
      </c>
      <c r="R21" s="2" t="e">
        <f t="shared" si="4"/>
        <v>#DIV/0!</v>
      </c>
      <c r="S21" s="2" t="e">
        <f t="shared" si="5"/>
        <v>#DIV/0!</v>
      </c>
      <c r="W21" s="3" t="e">
        <f t="shared" si="1"/>
        <v>#DIV/0!</v>
      </c>
      <c r="X21" s="4">
        <f t="shared" si="2"/>
        <v>0</v>
      </c>
      <c r="Y21" s="4">
        <f t="shared" si="3"/>
        <v>0</v>
      </c>
      <c r="Z21">
        <v>0</v>
      </c>
    </row>
    <row r="22" spans="1:26" x14ac:dyDescent="0.3">
      <c r="A22" s="1">
        <f>'Luka Doncic'!A22</f>
        <v>0</v>
      </c>
      <c r="Q22" s="2" t="e">
        <f t="shared" si="0"/>
        <v>#DIV/0!</v>
      </c>
      <c r="R22" s="2" t="e">
        <f t="shared" si="4"/>
        <v>#DIV/0!</v>
      </c>
      <c r="S22" s="2" t="e">
        <f t="shared" si="5"/>
        <v>#DIV/0!</v>
      </c>
      <c r="W22" s="3" t="e">
        <f t="shared" si="1"/>
        <v>#DIV/0!</v>
      </c>
      <c r="X22" s="4">
        <f t="shared" si="2"/>
        <v>0</v>
      </c>
      <c r="Y22" s="4">
        <f t="shared" si="3"/>
        <v>0</v>
      </c>
      <c r="Z22">
        <v>0</v>
      </c>
    </row>
    <row r="23" spans="1:26" x14ac:dyDescent="0.3">
      <c r="A23" s="1">
        <f>'Luka Doncic'!A23</f>
        <v>0</v>
      </c>
      <c r="Q23" s="2" t="e">
        <f t="shared" si="0"/>
        <v>#DIV/0!</v>
      </c>
      <c r="R23" s="2" t="e">
        <f t="shared" si="4"/>
        <v>#DIV/0!</v>
      </c>
      <c r="S23" s="2" t="e">
        <f t="shared" si="5"/>
        <v>#DIV/0!</v>
      </c>
      <c r="W23" s="3" t="e">
        <f t="shared" si="1"/>
        <v>#DIV/0!</v>
      </c>
      <c r="X23" s="4">
        <f t="shared" si="2"/>
        <v>0</v>
      </c>
      <c r="Y23" s="4">
        <f t="shared" si="3"/>
        <v>0</v>
      </c>
      <c r="Z23">
        <v>0</v>
      </c>
    </row>
    <row r="24" spans="1:26" x14ac:dyDescent="0.3">
      <c r="A24" s="1">
        <f>'Luka Doncic'!A24</f>
        <v>0</v>
      </c>
      <c r="Q24" s="2" t="e">
        <f t="shared" si="0"/>
        <v>#DIV/0!</v>
      </c>
      <c r="R24" s="2" t="e">
        <f t="shared" si="4"/>
        <v>#DIV/0!</v>
      </c>
      <c r="S24" s="2" t="e">
        <f t="shared" si="5"/>
        <v>#DIV/0!</v>
      </c>
      <c r="W24" s="3" t="e">
        <f t="shared" si="1"/>
        <v>#DIV/0!</v>
      </c>
      <c r="X24" s="4">
        <f t="shared" si="2"/>
        <v>0</v>
      </c>
      <c r="Y24" s="4">
        <f t="shared" si="3"/>
        <v>0</v>
      </c>
      <c r="Z24">
        <v>0</v>
      </c>
    </row>
    <row r="25" spans="1:26" x14ac:dyDescent="0.3">
      <c r="A25" s="1">
        <f>'Luka Doncic'!A25</f>
        <v>0</v>
      </c>
      <c r="Q25" s="2" t="e">
        <f t="shared" si="0"/>
        <v>#DIV/0!</v>
      </c>
      <c r="R25" s="2" t="e">
        <f t="shared" si="4"/>
        <v>#DIV/0!</v>
      </c>
      <c r="S25" s="2" t="e">
        <f t="shared" si="5"/>
        <v>#DIV/0!</v>
      </c>
      <c r="W25" s="3" t="e">
        <f t="shared" si="1"/>
        <v>#DIV/0!</v>
      </c>
      <c r="X25" s="4">
        <f t="shared" si="2"/>
        <v>0</v>
      </c>
      <c r="Y25" s="4">
        <f t="shared" si="3"/>
        <v>0</v>
      </c>
      <c r="Z25">
        <v>0</v>
      </c>
    </row>
    <row r="26" spans="1:26" x14ac:dyDescent="0.3">
      <c r="A26" s="1">
        <f>'Luka Doncic'!A26</f>
        <v>0</v>
      </c>
      <c r="Q26" s="2" t="e">
        <f t="shared" si="0"/>
        <v>#DIV/0!</v>
      </c>
      <c r="R26" s="2" t="e">
        <f t="shared" si="4"/>
        <v>#DIV/0!</v>
      </c>
      <c r="S26" s="2" t="e">
        <f t="shared" si="5"/>
        <v>#DIV/0!</v>
      </c>
      <c r="W26" s="3" t="e">
        <f t="shared" si="1"/>
        <v>#DIV/0!</v>
      </c>
      <c r="X26" s="4">
        <f t="shared" si="2"/>
        <v>0</v>
      </c>
      <c r="Y26" s="4">
        <f t="shared" si="3"/>
        <v>0</v>
      </c>
      <c r="Z26">
        <v>0</v>
      </c>
    </row>
    <row r="27" spans="1:26" x14ac:dyDescent="0.3">
      <c r="A27" s="1">
        <f>'Luka Doncic'!A27</f>
        <v>0</v>
      </c>
      <c r="Q27" s="2" t="e">
        <f t="shared" si="0"/>
        <v>#DIV/0!</v>
      </c>
      <c r="R27" s="2" t="e">
        <f t="shared" si="4"/>
        <v>#DIV/0!</v>
      </c>
      <c r="S27" s="2" t="e">
        <f t="shared" si="5"/>
        <v>#DIV/0!</v>
      </c>
      <c r="W27" s="3" t="e">
        <f t="shared" si="1"/>
        <v>#DIV/0!</v>
      </c>
      <c r="X27" s="4">
        <f t="shared" si="2"/>
        <v>0</v>
      </c>
      <c r="Y27" s="4">
        <f t="shared" si="3"/>
        <v>0</v>
      </c>
      <c r="Z27">
        <v>0</v>
      </c>
    </row>
    <row r="28" spans="1:26" x14ac:dyDescent="0.3">
      <c r="A28" s="1">
        <f>'Luka Doncic'!A28</f>
        <v>0</v>
      </c>
      <c r="Q28" s="2" t="e">
        <f t="shared" si="0"/>
        <v>#DIV/0!</v>
      </c>
      <c r="R28" s="2" t="e">
        <f t="shared" si="4"/>
        <v>#DIV/0!</v>
      </c>
      <c r="S28" s="2" t="e">
        <f t="shared" si="5"/>
        <v>#DIV/0!</v>
      </c>
      <c r="W28" s="3" t="e">
        <f t="shared" si="1"/>
        <v>#DIV/0!</v>
      </c>
      <c r="X28" s="4">
        <f t="shared" si="2"/>
        <v>0</v>
      </c>
      <c r="Y28" s="4">
        <f t="shared" si="3"/>
        <v>0</v>
      </c>
      <c r="Z28">
        <v>0</v>
      </c>
    </row>
    <row r="29" spans="1:26" x14ac:dyDescent="0.3">
      <c r="A29" s="1">
        <f>'Luka Doncic'!A29</f>
        <v>0</v>
      </c>
      <c r="Q29" s="2" t="e">
        <f t="shared" si="0"/>
        <v>#DIV/0!</v>
      </c>
      <c r="R29" s="2" t="e">
        <f t="shared" si="4"/>
        <v>#DIV/0!</v>
      </c>
      <c r="S29" s="2" t="e">
        <f t="shared" si="5"/>
        <v>#DIV/0!</v>
      </c>
      <c r="W29" s="3" t="e">
        <f t="shared" si="1"/>
        <v>#DIV/0!</v>
      </c>
      <c r="X29" s="4">
        <f t="shared" si="2"/>
        <v>0</v>
      </c>
      <c r="Y29" s="4">
        <f t="shared" si="3"/>
        <v>0</v>
      </c>
      <c r="Z29">
        <v>0</v>
      </c>
    </row>
    <row r="30" spans="1:26" x14ac:dyDescent="0.3">
      <c r="A30" s="1">
        <f>'Luka Doncic'!A30</f>
        <v>0</v>
      </c>
      <c r="Q30" s="2" t="e">
        <f t="shared" si="0"/>
        <v>#DIV/0!</v>
      </c>
      <c r="R30" s="2" t="e">
        <f t="shared" si="4"/>
        <v>#DIV/0!</v>
      </c>
      <c r="S30" s="2" t="e">
        <f t="shared" si="5"/>
        <v>#DIV/0!</v>
      </c>
      <c r="W30" s="3" t="e">
        <f t="shared" si="1"/>
        <v>#DIV/0!</v>
      </c>
      <c r="X30" s="4">
        <f t="shared" si="2"/>
        <v>0</v>
      </c>
      <c r="Y30" s="4">
        <f t="shared" si="3"/>
        <v>0</v>
      </c>
      <c r="Z30">
        <v>0</v>
      </c>
    </row>
    <row r="31" spans="1:26" x14ac:dyDescent="0.3">
      <c r="A31" s="1">
        <f>'Luka Doncic'!A31</f>
        <v>0</v>
      </c>
      <c r="Q31" s="2" t="e">
        <f t="shared" si="0"/>
        <v>#DIV/0!</v>
      </c>
      <c r="R31" s="2" t="e">
        <f t="shared" si="4"/>
        <v>#DIV/0!</v>
      </c>
      <c r="S31" s="2" t="e">
        <f t="shared" si="5"/>
        <v>#DIV/0!</v>
      </c>
      <c r="W31" s="3" t="e">
        <f t="shared" si="1"/>
        <v>#DIV/0!</v>
      </c>
      <c r="X31" s="4">
        <f t="shared" si="2"/>
        <v>0</v>
      </c>
      <c r="Y31" s="4">
        <f t="shared" si="3"/>
        <v>0</v>
      </c>
      <c r="Z31">
        <v>0</v>
      </c>
    </row>
    <row r="32" spans="1:26" x14ac:dyDescent="0.3">
      <c r="A32" s="1">
        <f>'Luka Doncic'!A32</f>
        <v>0</v>
      </c>
      <c r="Q32" s="2" t="e">
        <f t="shared" si="0"/>
        <v>#DIV/0!</v>
      </c>
      <c r="R32" s="2" t="e">
        <f t="shared" si="4"/>
        <v>#DIV/0!</v>
      </c>
      <c r="S32" s="2" t="e">
        <f t="shared" si="5"/>
        <v>#DIV/0!</v>
      </c>
      <c r="W32" s="3" t="e">
        <f t="shared" si="1"/>
        <v>#DIV/0!</v>
      </c>
      <c r="X32" s="4">
        <f t="shared" si="2"/>
        <v>0</v>
      </c>
      <c r="Y32" s="4">
        <f t="shared" si="3"/>
        <v>0</v>
      </c>
      <c r="Z32">
        <v>0</v>
      </c>
    </row>
    <row r="33" spans="1:26" x14ac:dyDescent="0.3">
      <c r="A33" s="1">
        <f>'Luka Doncic'!A33</f>
        <v>0</v>
      </c>
      <c r="Q33" s="2" t="e">
        <f t="shared" si="0"/>
        <v>#DIV/0!</v>
      </c>
      <c r="R33" s="2" t="e">
        <f t="shared" si="4"/>
        <v>#DIV/0!</v>
      </c>
      <c r="S33" s="2" t="e">
        <f t="shared" si="5"/>
        <v>#DIV/0!</v>
      </c>
      <c r="W33" s="3" t="e">
        <f t="shared" si="1"/>
        <v>#DIV/0!</v>
      </c>
      <c r="X33" s="4">
        <f t="shared" si="2"/>
        <v>0</v>
      </c>
      <c r="Y33" s="4">
        <f t="shared" si="3"/>
        <v>0</v>
      </c>
      <c r="Z33">
        <v>0</v>
      </c>
    </row>
    <row r="34" spans="1:26" x14ac:dyDescent="0.3">
      <c r="A34" s="1">
        <f>'Luka Doncic'!A34</f>
        <v>0</v>
      </c>
      <c r="Q34" s="2" t="e">
        <f t="shared" si="0"/>
        <v>#DIV/0!</v>
      </c>
      <c r="R34" s="2" t="e">
        <f t="shared" si="4"/>
        <v>#DIV/0!</v>
      </c>
      <c r="S34" s="2" t="e">
        <f t="shared" si="5"/>
        <v>#DIV/0!</v>
      </c>
      <c r="W34" s="3" t="e">
        <f t="shared" si="1"/>
        <v>#DIV/0!</v>
      </c>
      <c r="X34" s="4">
        <f t="shared" si="2"/>
        <v>0</v>
      </c>
      <c r="Y34" s="4">
        <f t="shared" si="3"/>
        <v>0</v>
      </c>
      <c r="Z34">
        <v>0</v>
      </c>
    </row>
    <row r="35" spans="1:26" x14ac:dyDescent="0.3">
      <c r="A35" s="1">
        <f>'Luka Doncic'!A35</f>
        <v>0</v>
      </c>
      <c r="Q35" s="2" t="e">
        <f t="shared" si="0"/>
        <v>#DIV/0!</v>
      </c>
      <c r="R35" s="2" t="e">
        <f t="shared" si="4"/>
        <v>#DIV/0!</v>
      </c>
      <c r="S35" s="2" t="e">
        <f t="shared" si="5"/>
        <v>#DIV/0!</v>
      </c>
      <c r="W35" s="3" t="e">
        <f t="shared" si="1"/>
        <v>#DIV/0!</v>
      </c>
      <c r="X35" s="4">
        <f t="shared" si="2"/>
        <v>0</v>
      </c>
      <c r="Y35" s="4">
        <f t="shared" si="3"/>
        <v>0</v>
      </c>
      <c r="Z35">
        <v>0</v>
      </c>
    </row>
    <row r="36" spans="1:26" x14ac:dyDescent="0.3">
      <c r="A36" s="1">
        <f>'Luka Doncic'!A36</f>
        <v>0</v>
      </c>
      <c r="Q36" s="2" t="e">
        <f t="shared" si="0"/>
        <v>#DIV/0!</v>
      </c>
      <c r="R36" s="2" t="e">
        <f t="shared" si="4"/>
        <v>#DIV/0!</v>
      </c>
      <c r="S36" s="2" t="e">
        <f t="shared" si="5"/>
        <v>#DIV/0!</v>
      </c>
      <c r="W36" s="3" t="e">
        <f t="shared" si="1"/>
        <v>#DIV/0!</v>
      </c>
      <c r="X36" s="4">
        <f t="shared" si="2"/>
        <v>0</v>
      </c>
      <c r="Y36" s="4">
        <f t="shared" si="3"/>
        <v>0</v>
      </c>
      <c r="Z36">
        <v>0</v>
      </c>
    </row>
    <row r="37" spans="1:26" x14ac:dyDescent="0.3">
      <c r="A37" s="1">
        <f>'Luka Doncic'!A37</f>
        <v>0</v>
      </c>
      <c r="Q37" s="2" t="e">
        <f t="shared" si="0"/>
        <v>#DIV/0!</v>
      </c>
      <c r="R37" s="2" t="e">
        <f t="shared" si="4"/>
        <v>#DIV/0!</v>
      </c>
      <c r="S37" s="2" t="e">
        <f t="shared" si="5"/>
        <v>#DIV/0!</v>
      </c>
      <c r="W37" s="3" t="e">
        <f t="shared" si="1"/>
        <v>#DIV/0!</v>
      </c>
      <c r="X37" s="4">
        <f t="shared" si="2"/>
        <v>0</v>
      </c>
      <c r="Y37" s="4">
        <f t="shared" si="3"/>
        <v>0</v>
      </c>
      <c r="Z37">
        <v>0</v>
      </c>
    </row>
    <row r="38" spans="1:26" x14ac:dyDescent="0.3">
      <c r="A38" s="1">
        <f>'Luka Doncic'!A38</f>
        <v>0</v>
      </c>
      <c r="Q38" s="2" t="e">
        <f t="shared" si="0"/>
        <v>#DIV/0!</v>
      </c>
      <c r="R38" s="2" t="e">
        <f t="shared" si="4"/>
        <v>#DIV/0!</v>
      </c>
      <c r="S38" s="2" t="e">
        <f t="shared" si="5"/>
        <v>#DIV/0!</v>
      </c>
      <c r="W38" s="3" t="e">
        <f t="shared" si="1"/>
        <v>#DIV/0!</v>
      </c>
      <c r="X38" s="4">
        <f t="shared" si="2"/>
        <v>0</v>
      </c>
      <c r="Y38" s="4">
        <f t="shared" si="3"/>
        <v>0</v>
      </c>
      <c r="Z38">
        <v>0</v>
      </c>
    </row>
    <row r="39" spans="1:26" x14ac:dyDescent="0.3">
      <c r="A39" s="1">
        <f>'Luka Doncic'!A39</f>
        <v>0</v>
      </c>
      <c r="Q39" s="2" t="e">
        <f t="shared" si="0"/>
        <v>#DIV/0!</v>
      </c>
      <c r="R39" s="2" t="e">
        <f t="shared" si="4"/>
        <v>#DIV/0!</v>
      </c>
      <c r="S39" s="2" t="e">
        <f t="shared" si="5"/>
        <v>#DIV/0!</v>
      </c>
      <c r="W39" s="3" t="e">
        <f t="shared" si="1"/>
        <v>#DIV/0!</v>
      </c>
      <c r="X39" s="4">
        <f t="shared" si="2"/>
        <v>0</v>
      </c>
      <c r="Y39" s="4">
        <f t="shared" si="3"/>
        <v>0</v>
      </c>
      <c r="Z39">
        <v>0</v>
      </c>
    </row>
    <row r="40" spans="1:26" x14ac:dyDescent="0.3">
      <c r="A40" s="1">
        <f>'Luka Doncic'!A40</f>
        <v>0</v>
      </c>
      <c r="Q40" s="2" t="e">
        <f t="shared" si="0"/>
        <v>#DIV/0!</v>
      </c>
      <c r="R40" s="2" t="e">
        <f t="shared" si="4"/>
        <v>#DIV/0!</v>
      </c>
      <c r="S40" s="2" t="e">
        <f t="shared" si="5"/>
        <v>#DIV/0!</v>
      </c>
      <c r="W40" s="3" t="e">
        <f t="shared" si="1"/>
        <v>#DIV/0!</v>
      </c>
      <c r="X40" s="4">
        <f t="shared" si="2"/>
        <v>0</v>
      </c>
      <c r="Y40" s="4">
        <f t="shared" si="3"/>
        <v>0</v>
      </c>
      <c r="Z40">
        <v>0</v>
      </c>
    </row>
    <row r="41" spans="1:26" x14ac:dyDescent="0.3">
      <c r="A41" s="1">
        <f>'Luka Doncic'!A41</f>
        <v>0</v>
      </c>
      <c r="Q41" s="2" t="e">
        <f t="shared" si="0"/>
        <v>#DIV/0!</v>
      </c>
      <c r="R41" s="2" t="e">
        <f t="shared" si="4"/>
        <v>#DIV/0!</v>
      </c>
      <c r="S41" s="2" t="e">
        <f t="shared" si="5"/>
        <v>#DIV/0!</v>
      </c>
      <c r="W41" s="3" t="e">
        <f t="shared" si="1"/>
        <v>#DIV/0!</v>
      </c>
      <c r="X41" s="4">
        <f t="shared" si="2"/>
        <v>0</v>
      </c>
      <c r="Y41" s="4">
        <f t="shared" si="3"/>
        <v>0</v>
      </c>
      <c r="Z41">
        <v>0</v>
      </c>
    </row>
    <row r="42" spans="1:26" x14ac:dyDescent="0.3">
      <c r="A42" s="1">
        <f>'Luka Doncic'!A42</f>
        <v>0</v>
      </c>
      <c r="Q42" s="2" t="e">
        <f t="shared" si="0"/>
        <v>#DIV/0!</v>
      </c>
      <c r="R42" s="2" t="e">
        <f t="shared" si="4"/>
        <v>#DIV/0!</v>
      </c>
      <c r="S42" s="2" t="e">
        <f t="shared" si="5"/>
        <v>#DIV/0!</v>
      </c>
      <c r="W42" s="3" t="e">
        <f t="shared" si="1"/>
        <v>#DIV/0!</v>
      </c>
      <c r="X42" s="4">
        <f t="shared" si="2"/>
        <v>0</v>
      </c>
      <c r="Y42" s="4">
        <f t="shared" si="3"/>
        <v>0</v>
      </c>
      <c r="Z42">
        <v>0</v>
      </c>
    </row>
    <row r="43" spans="1:26" x14ac:dyDescent="0.3">
      <c r="A43" s="1">
        <f>'Luka Doncic'!A43</f>
        <v>0</v>
      </c>
      <c r="Q43" s="2" t="e">
        <f t="shared" si="0"/>
        <v>#DIV/0!</v>
      </c>
      <c r="R43" s="2" t="e">
        <f t="shared" si="4"/>
        <v>#DIV/0!</v>
      </c>
      <c r="S43" s="2" t="e">
        <f t="shared" si="5"/>
        <v>#DIV/0!</v>
      </c>
      <c r="W43" s="3" t="e">
        <f t="shared" si="1"/>
        <v>#DIV/0!</v>
      </c>
      <c r="X43" s="4">
        <f t="shared" si="2"/>
        <v>0</v>
      </c>
      <c r="Y43" s="4">
        <f t="shared" si="3"/>
        <v>0</v>
      </c>
      <c r="Z43">
        <v>0</v>
      </c>
    </row>
    <row r="44" spans="1:26" x14ac:dyDescent="0.3">
      <c r="A44" s="1">
        <f>'Luka Doncic'!A44</f>
        <v>0</v>
      </c>
      <c r="Q44" s="2" t="e">
        <f t="shared" si="0"/>
        <v>#DIV/0!</v>
      </c>
      <c r="R44" s="2" t="e">
        <f t="shared" si="4"/>
        <v>#DIV/0!</v>
      </c>
      <c r="S44" s="2" t="e">
        <f t="shared" si="5"/>
        <v>#DIV/0!</v>
      </c>
      <c r="W44" s="3" t="e">
        <f t="shared" si="1"/>
        <v>#DIV/0!</v>
      </c>
      <c r="X44" s="4">
        <f t="shared" si="2"/>
        <v>0</v>
      </c>
      <c r="Y44" s="4">
        <f t="shared" si="3"/>
        <v>0</v>
      </c>
      <c r="Z44">
        <v>0</v>
      </c>
    </row>
    <row r="45" spans="1:26" x14ac:dyDescent="0.3">
      <c r="A45" s="1">
        <f>'Luka Doncic'!A45</f>
        <v>0</v>
      </c>
      <c r="Q45" s="2" t="e">
        <f t="shared" si="0"/>
        <v>#DIV/0!</v>
      </c>
      <c r="R45" s="2" t="e">
        <f t="shared" si="4"/>
        <v>#DIV/0!</v>
      </c>
      <c r="S45" s="2" t="e">
        <f t="shared" si="5"/>
        <v>#DIV/0!</v>
      </c>
      <c r="W45" s="3" t="e">
        <f t="shared" si="1"/>
        <v>#DIV/0!</v>
      </c>
      <c r="X45" s="4">
        <f t="shared" si="2"/>
        <v>0</v>
      </c>
      <c r="Y45" s="4">
        <f t="shared" si="3"/>
        <v>0</v>
      </c>
      <c r="Z45">
        <v>0</v>
      </c>
    </row>
    <row r="46" spans="1:26" x14ac:dyDescent="0.3">
      <c r="A46" s="1">
        <f>'Luka Doncic'!A46</f>
        <v>0</v>
      </c>
      <c r="Q46" s="2" t="e">
        <f t="shared" si="0"/>
        <v>#DIV/0!</v>
      </c>
      <c r="R46" s="2" t="e">
        <f t="shared" si="4"/>
        <v>#DIV/0!</v>
      </c>
      <c r="S46" s="2" t="e">
        <f t="shared" si="5"/>
        <v>#DIV/0!</v>
      </c>
      <c r="W46" s="3" t="e">
        <f t="shared" si="1"/>
        <v>#DIV/0!</v>
      </c>
      <c r="X46" s="4">
        <f t="shared" si="2"/>
        <v>0</v>
      </c>
      <c r="Y46" s="4">
        <f t="shared" si="3"/>
        <v>0</v>
      </c>
      <c r="Z46">
        <v>0</v>
      </c>
    </row>
    <row r="47" spans="1:26" x14ac:dyDescent="0.3">
      <c r="A47" t="s">
        <v>22</v>
      </c>
      <c r="B47" s="4">
        <f t="shared" ref="B47:P47" si="6">AVERAGE(B2:B46)</f>
        <v>2.6666666666666665</v>
      </c>
      <c r="C47" s="4">
        <f t="shared" si="6"/>
        <v>0.66666666666666663</v>
      </c>
      <c r="D47" s="4">
        <f t="shared" si="6"/>
        <v>0.83333333333333337</v>
      </c>
      <c r="E47" s="4">
        <f t="shared" si="6"/>
        <v>0.16666666666666666</v>
      </c>
      <c r="F47" s="4">
        <f t="shared" si="6"/>
        <v>0.1111111111111111</v>
      </c>
      <c r="G47" s="4">
        <f t="shared" si="6"/>
        <v>0.16666666666666666</v>
      </c>
      <c r="H47" s="4">
        <f t="shared" si="6"/>
        <v>1.0555555555555556</v>
      </c>
      <c r="I47" s="4">
        <f t="shared" si="6"/>
        <v>1.7777777777777777</v>
      </c>
      <c r="J47" s="4">
        <f t="shared" si="6"/>
        <v>0.55555555555555558</v>
      </c>
      <c r="K47" s="4">
        <f t="shared" si="6"/>
        <v>1.0555555555555556</v>
      </c>
      <c r="L47" s="4">
        <f t="shared" si="6"/>
        <v>0</v>
      </c>
      <c r="M47" s="4">
        <f t="shared" si="6"/>
        <v>0</v>
      </c>
      <c r="N47" s="4">
        <f t="shared" si="6"/>
        <v>5.5555555555555552E-2</v>
      </c>
      <c r="O47" s="4">
        <f t="shared" si="6"/>
        <v>0.1111111111111111</v>
      </c>
      <c r="P47" s="4">
        <f t="shared" si="6"/>
        <v>1.3888888888888888</v>
      </c>
      <c r="Q47" s="2">
        <f>SUM(H2:H46)/SUM(I2:I46)</f>
        <v>0.59375</v>
      </c>
      <c r="R47" s="2">
        <f>SUM(J2:J46)/SUM(K2:K46)</f>
        <v>0.52631578947368418</v>
      </c>
      <c r="S47" s="2" t="e">
        <f>SUM(L2:L46)/SUM(M2:M46)</f>
        <v>#DIV/0!</v>
      </c>
      <c r="T47" s="4">
        <f>AVERAGE(T2:T46)</f>
        <v>8.5</v>
      </c>
      <c r="U47" s="4">
        <f>AVERAGE(U2:U46)</f>
        <v>4.9444444444444446</v>
      </c>
      <c r="V47" s="4">
        <f>AVERAGE(V2:V46)</f>
        <v>5.5555555555555552E-2</v>
      </c>
      <c r="W47" s="3">
        <f>((H49*85.91) +(F49*53.897)+(J49*51.757)+(L49*46.845)+(E49*39.19)+(N49*39.19)+(D49*34.677)+((C49-N49)*14.707)-(O49*17.174)-((M49-L49)*20.091)-((I49-H49)*39.19)-(G49*53.897))/T49</f>
        <v>15.626385620915039</v>
      </c>
      <c r="X47" s="4">
        <f t="shared" ref="X47" si="7">B47+(C47*1.2)+(D47*1.5)+(E47*3)+(F47*3)-G47</f>
        <v>5.3833333333333329</v>
      </c>
      <c r="Y47" s="4">
        <f t="shared" ref="Y47" si="8">B47+0.4*H47-0.7*I47-0.4*(M47-L47)+0.7*N47+0.3*(C47-N47)+F47+D47*0.7+0.7*E47-0.4*O47-G47</f>
        <v>2.666666666666667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 t="shared" ref="B49:P49" si="9">SUM(B2:B46)</f>
        <v>48</v>
      </c>
      <c r="C49">
        <f t="shared" si="9"/>
        <v>12</v>
      </c>
      <c r="D49">
        <f t="shared" si="9"/>
        <v>15</v>
      </c>
      <c r="E49">
        <f t="shared" si="9"/>
        <v>3</v>
      </c>
      <c r="F49">
        <f t="shared" si="9"/>
        <v>2</v>
      </c>
      <c r="G49">
        <f t="shared" si="9"/>
        <v>3</v>
      </c>
      <c r="H49">
        <f t="shared" si="9"/>
        <v>19</v>
      </c>
      <c r="I49">
        <f t="shared" si="9"/>
        <v>32</v>
      </c>
      <c r="J49">
        <f t="shared" si="9"/>
        <v>10</v>
      </c>
      <c r="K49">
        <f t="shared" si="9"/>
        <v>19</v>
      </c>
      <c r="L49">
        <f t="shared" si="9"/>
        <v>0</v>
      </c>
      <c r="M49">
        <f t="shared" si="9"/>
        <v>0</v>
      </c>
      <c r="N49">
        <f t="shared" si="9"/>
        <v>1</v>
      </c>
      <c r="O49">
        <f t="shared" si="9"/>
        <v>2</v>
      </c>
      <c r="P49">
        <f t="shared" si="9"/>
        <v>25</v>
      </c>
      <c r="T49">
        <f>SUM(T2:T46)</f>
        <v>153</v>
      </c>
      <c r="U49">
        <f>SUM(U2:U46)</f>
        <v>89</v>
      </c>
      <c r="V49">
        <f>SUM(V2:V46)</f>
        <v>1</v>
      </c>
      <c r="X49" s="4">
        <f>SUM(X2:X46)</f>
        <v>96.9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24CB4-BDBC-4305-B2A6-C5D2C8AED6AF}">
  <dimension ref="A1:Z56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'Luka Doncic'!A2</f>
        <v>vs IMP</v>
      </c>
      <c r="B2">
        <v>16</v>
      </c>
      <c r="C2">
        <v>2</v>
      </c>
      <c r="D2">
        <v>4</v>
      </c>
      <c r="E2">
        <v>0</v>
      </c>
      <c r="F2">
        <v>0</v>
      </c>
      <c r="G2">
        <v>1</v>
      </c>
      <c r="H2">
        <v>5</v>
      </c>
      <c r="I2">
        <v>9</v>
      </c>
      <c r="J2">
        <v>4</v>
      </c>
      <c r="K2">
        <v>7</v>
      </c>
      <c r="L2">
        <v>2</v>
      </c>
      <c r="M2">
        <v>2</v>
      </c>
      <c r="N2">
        <v>1</v>
      </c>
      <c r="O2">
        <v>0</v>
      </c>
      <c r="P2">
        <v>12</v>
      </c>
      <c r="Q2" s="2">
        <f t="shared" ref="Q2:Q8" si="0">H2/I2</f>
        <v>0.55555555555555558</v>
      </c>
      <c r="R2" s="2">
        <f>J2/K2</f>
        <v>0.5714285714285714</v>
      </c>
      <c r="S2" s="2">
        <f>L2/M2</f>
        <v>1</v>
      </c>
      <c r="T2">
        <v>16</v>
      </c>
      <c r="U2">
        <v>26</v>
      </c>
      <c r="V2">
        <v>1</v>
      </c>
      <c r="W2" s="3">
        <f t="shared" ref="W2:W46" si="1">((H2*85.91) +(F2*53.897)+(J2*51.757)+(L2*46.845)+(E2*39.19)+(N2*39.19)+(D2*34.677)+((C2-N2)*14.707)-(O2*17.174)-((M2-L2)*20.091)-((I2-H2)*39.19)-(G2*53.897))/T2</f>
        <v>44.513500000000001</v>
      </c>
      <c r="X2" s="4">
        <f t="shared" ref="X2:X46" si="2">B2+(C2*1.2)+(D2*1.5)+(E2*3)+(F2*3)-G2</f>
        <v>23.4</v>
      </c>
      <c r="Y2" s="4">
        <f t="shared" ref="Y2:Y46" si="3">B2+0.4*H2-0.7*I2-0.4*(M2-L2)+0.7*N2+0.3*(C2-N2)+F2+D2*0.7+0.7*E2-0.4*O2-G2</f>
        <v>14.5</v>
      </c>
      <c r="Z2">
        <v>0</v>
      </c>
    </row>
    <row r="3" spans="1:26" x14ac:dyDescent="0.3">
      <c r="A3" s="1" t="str">
        <f>'Luka Doncic'!A3</f>
        <v>@ 3PT</v>
      </c>
      <c r="B3">
        <v>2</v>
      </c>
      <c r="C3">
        <v>2</v>
      </c>
      <c r="D3">
        <v>0</v>
      </c>
      <c r="E3">
        <v>0</v>
      </c>
      <c r="F3">
        <v>1</v>
      </c>
      <c r="G3">
        <v>0</v>
      </c>
      <c r="H3">
        <v>1</v>
      </c>
      <c r="I3">
        <v>3</v>
      </c>
      <c r="J3">
        <v>0</v>
      </c>
      <c r="K3">
        <v>1</v>
      </c>
      <c r="L3">
        <v>0</v>
      </c>
      <c r="M3">
        <v>1</v>
      </c>
      <c r="N3">
        <v>0</v>
      </c>
      <c r="O3">
        <v>1</v>
      </c>
      <c r="P3">
        <v>-7</v>
      </c>
      <c r="Q3" s="2">
        <f t="shared" si="0"/>
        <v>0.33333333333333331</v>
      </c>
      <c r="R3" s="2">
        <f>J3/K3</f>
        <v>0</v>
      </c>
      <c r="S3" s="2">
        <f>L3/M3</f>
        <v>0</v>
      </c>
      <c r="T3">
        <v>7</v>
      </c>
      <c r="U3">
        <v>2</v>
      </c>
      <c r="V3">
        <v>0</v>
      </c>
      <c r="W3" s="3">
        <f t="shared" si="1"/>
        <v>7.653714285714285</v>
      </c>
      <c r="X3" s="4">
        <f t="shared" si="2"/>
        <v>7.4</v>
      </c>
      <c r="Y3" s="4">
        <f t="shared" si="3"/>
        <v>1.1000000000000001</v>
      </c>
      <c r="Z3">
        <v>0</v>
      </c>
    </row>
    <row r="4" spans="1:26" x14ac:dyDescent="0.3">
      <c r="A4" s="1" t="str">
        <f>'Luka Doncic'!A4</f>
        <v>vs DEF</v>
      </c>
      <c r="B4">
        <v>6</v>
      </c>
      <c r="C4">
        <v>0</v>
      </c>
      <c r="D4">
        <v>1</v>
      </c>
      <c r="E4">
        <v>0</v>
      </c>
      <c r="F4">
        <v>0</v>
      </c>
      <c r="G4">
        <v>1</v>
      </c>
      <c r="H4">
        <v>2</v>
      </c>
      <c r="I4">
        <v>3</v>
      </c>
      <c r="J4">
        <v>2</v>
      </c>
      <c r="K4">
        <v>3</v>
      </c>
      <c r="L4">
        <v>0</v>
      </c>
      <c r="M4">
        <v>0</v>
      </c>
      <c r="N4">
        <v>0</v>
      </c>
      <c r="O4">
        <v>0</v>
      </c>
      <c r="P4">
        <v>0</v>
      </c>
      <c r="Q4" s="2">
        <f t="shared" si="0"/>
        <v>0.66666666666666663</v>
      </c>
      <c r="R4" s="2">
        <f>J4/K4</f>
        <v>0.66666666666666663</v>
      </c>
      <c r="S4" s="6" t="s">
        <v>45</v>
      </c>
      <c r="T4">
        <v>8</v>
      </c>
      <c r="U4">
        <v>9</v>
      </c>
      <c r="V4">
        <v>0</v>
      </c>
      <c r="W4" s="3">
        <f t="shared" si="1"/>
        <v>27.115500000000004</v>
      </c>
      <c r="X4" s="4">
        <f t="shared" si="2"/>
        <v>6.5</v>
      </c>
      <c r="Y4" s="4">
        <f t="shared" si="3"/>
        <v>4.4000000000000004</v>
      </c>
      <c r="Z4">
        <v>0</v>
      </c>
    </row>
    <row r="5" spans="1:26" x14ac:dyDescent="0.3">
      <c r="A5" s="1" t="str">
        <f>'Luka Doncic'!A5</f>
        <v>@ OCE</v>
      </c>
      <c r="B5">
        <v>9</v>
      </c>
      <c r="C5">
        <v>0</v>
      </c>
      <c r="D5">
        <v>0</v>
      </c>
      <c r="E5">
        <v>0</v>
      </c>
      <c r="F5">
        <v>0</v>
      </c>
      <c r="G5">
        <v>1</v>
      </c>
      <c r="H5">
        <v>3</v>
      </c>
      <c r="I5">
        <v>5</v>
      </c>
      <c r="J5">
        <v>3</v>
      </c>
      <c r="K5">
        <v>5</v>
      </c>
      <c r="L5">
        <v>0</v>
      </c>
      <c r="M5">
        <v>0</v>
      </c>
      <c r="N5">
        <v>0</v>
      </c>
      <c r="O5">
        <v>1</v>
      </c>
      <c r="P5">
        <v>-1</v>
      </c>
      <c r="Q5" s="2">
        <f t="shared" si="0"/>
        <v>0.6</v>
      </c>
      <c r="R5" s="2">
        <f>J5/K5</f>
        <v>0.6</v>
      </c>
      <c r="S5" s="6" t="s">
        <v>45</v>
      </c>
      <c r="T5">
        <v>9</v>
      </c>
      <c r="U5">
        <v>9</v>
      </c>
      <c r="V5">
        <v>0</v>
      </c>
      <c r="W5" s="3">
        <f t="shared" si="1"/>
        <v>29.283333333333335</v>
      </c>
      <c r="X5" s="4">
        <f t="shared" si="2"/>
        <v>8</v>
      </c>
      <c r="Y5" s="4">
        <f t="shared" si="3"/>
        <v>5.2999999999999989</v>
      </c>
      <c r="Z5">
        <v>0</v>
      </c>
    </row>
    <row r="6" spans="1:26" x14ac:dyDescent="0.3">
      <c r="A6" s="1" t="str">
        <f>'Luka Doncic'!A6</f>
        <v>vs FRA</v>
      </c>
      <c r="B6">
        <v>5</v>
      </c>
      <c r="C6">
        <v>0</v>
      </c>
      <c r="D6">
        <v>3</v>
      </c>
      <c r="E6">
        <v>0</v>
      </c>
      <c r="F6">
        <v>2</v>
      </c>
      <c r="G6">
        <v>0</v>
      </c>
      <c r="H6">
        <v>1</v>
      </c>
      <c r="I6">
        <v>1</v>
      </c>
      <c r="J6">
        <v>0</v>
      </c>
      <c r="K6">
        <v>0</v>
      </c>
      <c r="L6">
        <v>3</v>
      </c>
      <c r="M6">
        <v>4</v>
      </c>
      <c r="N6">
        <v>0</v>
      </c>
      <c r="O6">
        <v>0</v>
      </c>
      <c r="P6">
        <v>5</v>
      </c>
      <c r="Q6" s="2">
        <f t="shared" si="0"/>
        <v>1</v>
      </c>
      <c r="R6" s="6" t="s">
        <v>45</v>
      </c>
      <c r="S6" s="2">
        <f>L6/M6</f>
        <v>0.75</v>
      </c>
      <c r="T6">
        <v>6</v>
      </c>
      <c r="U6">
        <v>13</v>
      </c>
      <c r="V6">
        <v>1</v>
      </c>
      <c r="W6" s="3">
        <f t="shared" si="1"/>
        <v>69.6965</v>
      </c>
      <c r="X6" s="4">
        <f t="shared" si="2"/>
        <v>15.5</v>
      </c>
      <c r="Y6" s="4">
        <f t="shared" si="3"/>
        <v>8.3999999999999986</v>
      </c>
      <c r="Z6">
        <v>0</v>
      </c>
    </row>
    <row r="7" spans="1:26" x14ac:dyDescent="0.3">
      <c r="A7" s="1" t="str">
        <f>'Luka Doncic'!A7</f>
        <v>@ INJ</v>
      </c>
      <c r="B7">
        <v>2</v>
      </c>
      <c r="C7">
        <v>2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7</v>
      </c>
      <c r="Q7" s="2">
        <f t="shared" si="0"/>
        <v>1</v>
      </c>
      <c r="R7" s="6" t="s">
        <v>45</v>
      </c>
      <c r="S7" s="6" t="s">
        <v>45</v>
      </c>
      <c r="T7">
        <v>7</v>
      </c>
      <c r="U7">
        <v>2</v>
      </c>
      <c r="V7">
        <v>0</v>
      </c>
      <c r="W7" s="3">
        <f t="shared" si="1"/>
        <v>14.021428571428572</v>
      </c>
      <c r="X7" s="4">
        <f t="shared" si="2"/>
        <v>4.4000000000000004</v>
      </c>
      <c r="Y7" s="4">
        <f t="shared" si="3"/>
        <v>1.9</v>
      </c>
      <c r="Z7">
        <v>0</v>
      </c>
    </row>
    <row r="8" spans="1:26" x14ac:dyDescent="0.3">
      <c r="A8" s="1" t="str">
        <f>'Luka Doncic'!A8</f>
        <v>vs CHI</v>
      </c>
      <c r="B8">
        <v>5</v>
      </c>
      <c r="C8">
        <v>0</v>
      </c>
      <c r="D8">
        <v>0</v>
      </c>
      <c r="E8">
        <v>0</v>
      </c>
      <c r="F8">
        <v>0</v>
      </c>
      <c r="G8">
        <v>0</v>
      </c>
      <c r="H8">
        <v>2</v>
      </c>
      <c r="I8">
        <v>4</v>
      </c>
      <c r="J8">
        <v>1</v>
      </c>
      <c r="K8">
        <v>3</v>
      </c>
      <c r="L8">
        <v>0</v>
      </c>
      <c r="M8">
        <v>0</v>
      </c>
      <c r="N8">
        <v>0</v>
      </c>
      <c r="O8">
        <v>0</v>
      </c>
      <c r="P8">
        <v>5</v>
      </c>
      <c r="Q8" s="2">
        <f t="shared" si="0"/>
        <v>0.5</v>
      </c>
      <c r="R8" s="2">
        <f>J8/K8</f>
        <v>0.33333333333333331</v>
      </c>
      <c r="S8" s="6" t="s">
        <v>45</v>
      </c>
      <c r="T8">
        <v>6</v>
      </c>
      <c r="U8">
        <v>5</v>
      </c>
      <c r="V8">
        <v>0</v>
      </c>
      <c r="W8" s="3">
        <f t="shared" si="1"/>
        <v>24.1995</v>
      </c>
      <c r="X8" s="4">
        <f t="shared" si="2"/>
        <v>5</v>
      </c>
      <c r="Y8" s="4">
        <f t="shared" si="3"/>
        <v>3</v>
      </c>
      <c r="Z8">
        <v>0</v>
      </c>
    </row>
    <row r="9" spans="1:26" x14ac:dyDescent="0.3">
      <c r="A9" s="1" t="str">
        <f>'Luka Doncic'!A9</f>
        <v>@ RKS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2</v>
      </c>
      <c r="N9">
        <v>0</v>
      </c>
      <c r="O9">
        <v>0</v>
      </c>
      <c r="P9">
        <v>2</v>
      </c>
      <c r="Q9" s="6" t="s">
        <v>45</v>
      </c>
      <c r="R9" s="6" t="s">
        <v>45</v>
      </c>
      <c r="S9" s="2">
        <f t="shared" ref="S9:S46" si="4">L9/M9</f>
        <v>0.5</v>
      </c>
      <c r="T9">
        <v>4</v>
      </c>
      <c r="U9">
        <v>1</v>
      </c>
      <c r="V9">
        <v>0</v>
      </c>
      <c r="W9" s="3">
        <f t="shared" si="1"/>
        <v>6.6884999999999994</v>
      </c>
      <c r="X9" s="4">
        <f t="shared" si="2"/>
        <v>1</v>
      </c>
      <c r="Y9" s="4">
        <f t="shared" si="3"/>
        <v>0.6</v>
      </c>
      <c r="Z9">
        <v>0</v>
      </c>
    </row>
    <row r="10" spans="1:26" x14ac:dyDescent="0.3">
      <c r="A10" s="1" t="str">
        <f>'Luka Doncic'!A10</f>
        <v>vs AFR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-8</v>
      </c>
      <c r="Q10" s="2">
        <f t="shared" ref="Q10:Q46" si="5">H10/I10</f>
        <v>0</v>
      </c>
      <c r="R10" s="2">
        <f t="shared" ref="R10:R46" si="6">J10/K10</f>
        <v>0</v>
      </c>
      <c r="S10" s="6" t="s">
        <v>45</v>
      </c>
      <c r="T10">
        <v>3</v>
      </c>
      <c r="U10">
        <v>0</v>
      </c>
      <c r="V10">
        <v>0</v>
      </c>
      <c r="W10" s="3">
        <f t="shared" si="1"/>
        <v>-13.063333333333333</v>
      </c>
      <c r="X10" s="4">
        <f t="shared" si="2"/>
        <v>0</v>
      </c>
      <c r="Y10" s="4">
        <f t="shared" si="3"/>
        <v>-0.7</v>
      </c>
      <c r="Z10">
        <v>0</v>
      </c>
    </row>
    <row r="11" spans="1:26" x14ac:dyDescent="0.3">
      <c r="A11" s="1" t="str">
        <f>'Luka Doncic'!A11</f>
        <v>@ OLD</v>
      </c>
      <c r="B11">
        <v>0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2</v>
      </c>
      <c r="J11">
        <v>0</v>
      </c>
      <c r="K11">
        <v>2</v>
      </c>
      <c r="L11">
        <v>0</v>
      </c>
      <c r="M11">
        <v>0</v>
      </c>
      <c r="N11">
        <v>0</v>
      </c>
      <c r="O11">
        <v>0</v>
      </c>
      <c r="P11">
        <v>-1</v>
      </c>
      <c r="Q11" s="2">
        <f t="shared" si="5"/>
        <v>0</v>
      </c>
      <c r="R11" s="2">
        <f t="shared" si="6"/>
        <v>0</v>
      </c>
      <c r="S11" s="6" t="s">
        <v>45</v>
      </c>
      <c r="T11">
        <v>4</v>
      </c>
      <c r="U11">
        <v>2</v>
      </c>
      <c r="V11">
        <v>0</v>
      </c>
      <c r="W11" s="3">
        <f t="shared" si="1"/>
        <v>-24.4</v>
      </c>
      <c r="X11" s="4">
        <f t="shared" si="2"/>
        <v>0.5</v>
      </c>
      <c r="Y11" s="4">
        <f t="shared" si="3"/>
        <v>-1.7</v>
      </c>
      <c r="Z11">
        <v>0</v>
      </c>
    </row>
    <row r="12" spans="1:26" x14ac:dyDescent="0.3">
      <c r="A12" s="1" t="str">
        <f>'Luka Doncic'!A12</f>
        <v>vs USA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</v>
      </c>
      <c r="Q12" s="6" t="s">
        <v>45</v>
      </c>
      <c r="R12" s="6" t="s">
        <v>45</v>
      </c>
      <c r="S12" s="6" t="s">
        <v>45</v>
      </c>
      <c r="T12">
        <v>4</v>
      </c>
      <c r="U12">
        <v>3</v>
      </c>
      <c r="V12">
        <v>0</v>
      </c>
      <c r="W12" s="3">
        <f t="shared" si="1"/>
        <v>8.6692499999999999</v>
      </c>
      <c r="X12" s="4">
        <f t="shared" si="2"/>
        <v>1.5</v>
      </c>
      <c r="Y12" s="4">
        <f t="shared" si="3"/>
        <v>0.7</v>
      </c>
      <c r="Z12">
        <v>0</v>
      </c>
    </row>
    <row r="13" spans="1:26" x14ac:dyDescent="0.3">
      <c r="A13" s="1" t="str">
        <f>'Luka Doncic'!A13</f>
        <v>@ SPA</v>
      </c>
      <c r="B13">
        <v>0</v>
      </c>
      <c r="C13">
        <v>1</v>
      </c>
      <c r="D13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 s="6" t="s">
        <v>45</v>
      </c>
      <c r="R13" s="6" t="s">
        <v>45</v>
      </c>
      <c r="S13" s="6" t="s">
        <v>45</v>
      </c>
      <c r="T13">
        <v>2</v>
      </c>
      <c r="U13">
        <v>5</v>
      </c>
      <c r="V13">
        <v>0</v>
      </c>
      <c r="W13" s="3">
        <f t="shared" si="1"/>
        <v>42.030500000000004</v>
      </c>
      <c r="X13" s="4">
        <f t="shared" si="2"/>
        <v>4.2</v>
      </c>
      <c r="Y13" s="4">
        <f t="shared" si="3"/>
        <v>1.7</v>
      </c>
      <c r="Z13">
        <v>0</v>
      </c>
    </row>
    <row r="14" spans="1:26" x14ac:dyDescent="0.3">
      <c r="A14" s="1" t="str">
        <f>'Luka Doncic'!A14</f>
        <v>vs 6TH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-3</v>
      </c>
      <c r="Q14" s="2">
        <f t="shared" si="5"/>
        <v>0</v>
      </c>
      <c r="R14" s="2">
        <f t="shared" si="6"/>
        <v>0</v>
      </c>
      <c r="S14" s="6" t="s">
        <v>45</v>
      </c>
      <c r="T14">
        <v>4</v>
      </c>
      <c r="U14">
        <v>0</v>
      </c>
      <c r="V14">
        <v>0</v>
      </c>
      <c r="W14" s="3">
        <f t="shared" si="1"/>
        <v>-23.271749999999997</v>
      </c>
      <c r="X14" s="4">
        <f t="shared" si="2"/>
        <v>-1</v>
      </c>
      <c r="Y14" s="4">
        <f t="shared" si="3"/>
        <v>-1.7</v>
      </c>
      <c r="Z14">
        <v>0</v>
      </c>
    </row>
    <row r="15" spans="1:26" x14ac:dyDescent="0.3">
      <c r="A15" s="1" t="str">
        <f>'Luka Doncic'!A15</f>
        <v>@ CAN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 s="2">
        <f t="shared" si="5"/>
        <v>0</v>
      </c>
      <c r="R15" s="6" t="s">
        <v>45</v>
      </c>
      <c r="S15" s="6" t="s">
        <v>45</v>
      </c>
      <c r="T15">
        <v>3</v>
      </c>
      <c r="U15">
        <v>0</v>
      </c>
      <c r="V15">
        <v>0</v>
      </c>
      <c r="W15" s="3">
        <f t="shared" si="1"/>
        <v>-13.063333333333333</v>
      </c>
      <c r="X15" s="4">
        <f t="shared" si="2"/>
        <v>0</v>
      </c>
      <c r="Y15" s="4">
        <f t="shared" si="3"/>
        <v>-0.7</v>
      </c>
      <c r="Z15">
        <v>0</v>
      </c>
    </row>
    <row r="16" spans="1:26" x14ac:dyDescent="0.3">
      <c r="A16" s="1" t="str">
        <f>'Luka Doncic'!A16</f>
        <v>vs DNK</v>
      </c>
      <c r="B16">
        <v>3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2</v>
      </c>
      <c r="J16">
        <v>1</v>
      </c>
      <c r="K16">
        <v>2</v>
      </c>
      <c r="L16">
        <v>0</v>
      </c>
      <c r="M16">
        <v>0</v>
      </c>
      <c r="N16">
        <v>0</v>
      </c>
      <c r="O16">
        <v>0</v>
      </c>
      <c r="P16">
        <v>4</v>
      </c>
      <c r="Q16" s="2">
        <f t="shared" si="5"/>
        <v>0.5</v>
      </c>
      <c r="R16" s="2">
        <f t="shared" si="6"/>
        <v>0.5</v>
      </c>
      <c r="S16" s="6" t="s">
        <v>45</v>
      </c>
      <c r="T16">
        <v>3</v>
      </c>
      <c r="U16">
        <v>3</v>
      </c>
      <c r="V16">
        <v>0</v>
      </c>
      <c r="W16" s="3">
        <f t="shared" si="1"/>
        <v>32.82566666666667</v>
      </c>
      <c r="X16" s="4">
        <f t="shared" si="2"/>
        <v>3</v>
      </c>
      <c r="Y16" s="4">
        <f t="shared" si="3"/>
        <v>2</v>
      </c>
      <c r="Z16">
        <v>0</v>
      </c>
    </row>
    <row r="17" spans="1:26" x14ac:dyDescent="0.3">
      <c r="A17" s="1" t="str">
        <f>'Luka Doncic'!A17</f>
        <v>@ IMP</v>
      </c>
      <c r="B17">
        <v>2</v>
      </c>
      <c r="C17">
        <v>1</v>
      </c>
      <c r="D17">
        <v>1</v>
      </c>
      <c r="E17">
        <v>0</v>
      </c>
      <c r="F17">
        <v>0</v>
      </c>
      <c r="G17">
        <v>0</v>
      </c>
      <c r="H17">
        <v>1</v>
      </c>
      <c r="I17">
        <v>2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3</v>
      </c>
      <c r="Q17" s="2">
        <f t="shared" si="5"/>
        <v>0.5</v>
      </c>
      <c r="R17" s="6" t="s">
        <v>45</v>
      </c>
      <c r="S17" s="6" t="s">
        <v>45</v>
      </c>
      <c r="T17">
        <v>4</v>
      </c>
      <c r="U17">
        <v>4</v>
      </c>
      <c r="V17">
        <v>0</v>
      </c>
      <c r="W17" s="3">
        <f t="shared" si="1"/>
        <v>24.025999999999996</v>
      </c>
      <c r="X17" s="4">
        <f t="shared" si="2"/>
        <v>4.7</v>
      </c>
      <c r="Y17" s="4">
        <f t="shared" si="3"/>
        <v>2</v>
      </c>
      <c r="Z17">
        <v>0</v>
      </c>
    </row>
    <row r="18" spans="1:26" x14ac:dyDescent="0.3">
      <c r="A18" s="1" t="str">
        <f>'Luka Doncic'!A18</f>
        <v>vs 3PT</v>
      </c>
      <c r="B18">
        <v>3</v>
      </c>
      <c r="C18">
        <v>0</v>
      </c>
      <c r="D18">
        <v>1</v>
      </c>
      <c r="E18">
        <v>0</v>
      </c>
      <c r="F18">
        <v>0</v>
      </c>
      <c r="G18">
        <v>0</v>
      </c>
      <c r="H18">
        <v>1</v>
      </c>
      <c r="I18">
        <v>2</v>
      </c>
      <c r="J18">
        <v>1</v>
      </c>
      <c r="K18">
        <v>2</v>
      </c>
      <c r="L18">
        <v>0</v>
      </c>
      <c r="M18">
        <v>0</v>
      </c>
      <c r="N18">
        <v>0</v>
      </c>
      <c r="O18">
        <v>0</v>
      </c>
      <c r="P18">
        <v>2</v>
      </c>
      <c r="Q18" s="2">
        <f t="shared" si="5"/>
        <v>0.5</v>
      </c>
      <c r="R18" s="2">
        <f t="shared" si="6"/>
        <v>0.5</v>
      </c>
      <c r="S18" s="6" t="s">
        <v>45</v>
      </c>
      <c r="T18">
        <v>4</v>
      </c>
      <c r="U18">
        <v>5</v>
      </c>
      <c r="V18">
        <v>0</v>
      </c>
      <c r="W18" s="3">
        <f t="shared" si="1"/>
        <v>33.288499999999999</v>
      </c>
      <c r="X18" s="4">
        <f t="shared" si="2"/>
        <v>4.5</v>
      </c>
      <c r="Y18" s="4">
        <f t="shared" si="3"/>
        <v>2.7</v>
      </c>
      <c r="Z18">
        <v>0</v>
      </c>
    </row>
    <row r="19" spans="1:26" x14ac:dyDescent="0.3">
      <c r="A19" s="1" t="str">
        <f>'Luka Doncic'!A19</f>
        <v>@ DEF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-7</v>
      </c>
      <c r="Q19" s="6" t="s">
        <v>45</v>
      </c>
      <c r="R19" s="6" t="s">
        <v>45</v>
      </c>
      <c r="S19" s="6" t="s">
        <v>45</v>
      </c>
      <c r="T19">
        <v>3</v>
      </c>
      <c r="U19">
        <v>0</v>
      </c>
      <c r="V19">
        <v>0</v>
      </c>
      <c r="W19" s="3">
        <f t="shared" si="1"/>
        <v>0</v>
      </c>
      <c r="X19" s="4">
        <f t="shared" si="2"/>
        <v>0</v>
      </c>
      <c r="Y19" s="4">
        <f t="shared" si="3"/>
        <v>0</v>
      </c>
      <c r="Z19">
        <v>0</v>
      </c>
    </row>
    <row r="20" spans="1:26" x14ac:dyDescent="0.3">
      <c r="A20" s="1">
        <f>'Luka Doncic'!A20</f>
        <v>0</v>
      </c>
      <c r="Q20" s="2" t="e">
        <f t="shared" si="5"/>
        <v>#DIV/0!</v>
      </c>
      <c r="R20" s="2" t="e">
        <f t="shared" si="6"/>
        <v>#DIV/0!</v>
      </c>
      <c r="S20" s="2" t="e">
        <f t="shared" si="4"/>
        <v>#DIV/0!</v>
      </c>
      <c r="W20" s="3" t="e">
        <f t="shared" si="1"/>
        <v>#DIV/0!</v>
      </c>
      <c r="X20" s="4">
        <f t="shared" si="2"/>
        <v>0</v>
      </c>
      <c r="Y20" s="4">
        <f t="shared" si="3"/>
        <v>0</v>
      </c>
      <c r="Z20">
        <v>0</v>
      </c>
    </row>
    <row r="21" spans="1:26" x14ac:dyDescent="0.3">
      <c r="A21" s="1">
        <f>'Luka Doncic'!A21</f>
        <v>0</v>
      </c>
      <c r="Q21" s="2" t="e">
        <f t="shared" si="5"/>
        <v>#DIV/0!</v>
      </c>
      <c r="R21" s="2" t="e">
        <f t="shared" si="6"/>
        <v>#DIV/0!</v>
      </c>
      <c r="S21" s="2" t="e">
        <f t="shared" si="4"/>
        <v>#DIV/0!</v>
      </c>
      <c r="W21" s="3" t="e">
        <f t="shared" si="1"/>
        <v>#DIV/0!</v>
      </c>
      <c r="X21" s="4">
        <f t="shared" si="2"/>
        <v>0</v>
      </c>
      <c r="Y21" s="4">
        <f t="shared" si="3"/>
        <v>0</v>
      </c>
      <c r="Z21">
        <v>0</v>
      </c>
    </row>
    <row r="22" spans="1:26" x14ac:dyDescent="0.3">
      <c r="A22" s="1">
        <f>'Luka Doncic'!A22</f>
        <v>0</v>
      </c>
      <c r="Q22" s="2" t="e">
        <f t="shared" si="5"/>
        <v>#DIV/0!</v>
      </c>
      <c r="R22" s="2" t="e">
        <f t="shared" si="6"/>
        <v>#DIV/0!</v>
      </c>
      <c r="S22" s="2" t="e">
        <f t="shared" si="4"/>
        <v>#DIV/0!</v>
      </c>
      <c r="W22" s="3" t="e">
        <f t="shared" si="1"/>
        <v>#DIV/0!</v>
      </c>
      <c r="X22" s="4">
        <f t="shared" si="2"/>
        <v>0</v>
      </c>
      <c r="Y22" s="4">
        <f t="shared" si="3"/>
        <v>0</v>
      </c>
      <c r="Z22">
        <v>0</v>
      </c>
    </row>
    <row r="23" spans="1:26" x14ac:dyDescent="0.3">
      <c r="A23" s="1">
        <f>'Luka Doncic'!A23</f>
        <v>0</v>
      </c>
      <c r="Q23" s="2" t="e">
        <f t="shared" si="5"/>
        <v>#DIV/0!</v>
      </c>
      <c r="R23" s="2" t="e">
        <f t="shared" si="6"/>
        <v>#DIV/0!</v>
      </c>
      <c r="S23" s="2" t="e">
        <f t="shared" si="4"/>
        <v>#DIV/0!</v>
      </c>
      <c r="W23" s="3" t="e">
        <f t="shared" si="1"/>
        <v>#DIV/0!</v>
      </c>
      <c r="X23" s="4">
        <f t="shared" si="2"/>
        <v>0</v>
      </c>
      <c r="Y23" s="4">
        <f t="shared" si="3"/>
        <v>0</v>
      </c>
      <c r="Z23">
        <v>0</v>
      </c>
    </row>
    <row r="24" spans="1:26" x14ac:dyDescent="0.3">
      <c r="A24" s="1">
        <f>'Luka Doncic'!A24</f>
        <v>0</v>
      </c>
      <c r="Q24" s="2" t="e">
        <f t="shared" si="5"/>
        <v>#DIV/0!</v>
      </c>
      <c r="R24" s="2" t="e">
        <f t="shared" si="6"/>
        <v>#DIV/0!</v>
      </c>
      <c r="S24" s="2" t="e">
        <f t="shared" si="4"/>
        <v>#DIV/0!</v>
      </c>
      <c r="W24" s="3" t="e">
        <f t="shared" si="1"/>
        <v>#DIV/0!</v>
      </c>
      <c r="X24" s="4">
        <f t="shared" si="2"/>
        <v>0</v>
      </c>
      <c r="Y24" s="4">
        <f t="shared" si="3"/>
        <v>0</v>
      </c>
      <c r="Z24">
        <v>0</v>
      </c>
    </row>
    <row r="25" spans="1:26" x14ac:dyDescent="0.3">
      <c r="A25" s="1">
        <f>'Luka Doncic'!A25</f>
        <v>0</v>
      </c>
      <c r="Q25" s="2" t="e">
        <f t="shared" si="5"/>
        <v>#DIV/0!</v>
      </c>
      <c r="R25" s="2" t="e">
        <f t="shared" si="6"/>
        <v>#DIV/0!</v>
      </c>
      <c r="S25" s="2" t="e">
        <f t="shared" si="4"/>
        <v>#DIV/0!</v>
      </c>
      <c r="W25" s="3" t="e">
        <f t="shared" si="1"/>
        <v>#DIV/0!</v>
      </c>
      <c r="X25" s="4">
        <f t="shared" si="2"/>
        <v>0</v>
      </c>
      <c r="Y25" s="4">
        <f t="shared" si="3"/>
        <v>0</v>
      </c>
      <c r="Z25">
        <v>0</v>
      </c>
    </row>
    <row r="26" spans="1:26" x14ac:dyDescent="0.3">
      <c r="A26" s="1">
        <f>'Luka Doncic'!A26</f>
        <v>0</v>
      </c>
      <c r="Q26" s="2" t="e">
        <f t="shared" si="5"/>
        <v>#DIV/0!</v>
      </c>
      <c r="R26" s="2" t="e">
        <f t="shared" si="6"/>
        <v>#DIV/0!</v>
      </c>
      <c r="S26" s="2" t="e">
        <f t="shared" si="4"/>
        <v>#DIV/0!</v>
      </c>
      <c r="W26" s="3" t="e">
        <f t="shared" si="1"/>
        <v>#DIV/0!</v>
      </c>
      <c r="X26" s="4">
        <f t="shared" si="2"/>
        <v>0</v>
      </c>
      <c r="Y26" s="4">
        <f t="shared" si="3"/>
        <v>0</v>
      </c>
      <c r="Z26">
        <v>0</v>
      </c>
    </row>
    <row r="27" spans="1:26" x14ac:dyDescent="0.3">
      <c r="A27" s="1">
        <f>'Luka Doncic'!A27</f>
        <v>0</v>
      </c>
      <c r="Q27" s="2" t="e">
        <f t="shared" si="5"/>
        <v>#DIV/0!</v>
      </c>
      <c r="R27" s="2" t="e">
        <f t="shared" si="6"/>
        <v>#DIV/0!</v>
      </c>
      <c r="S27" s="2" t="e">
        <f t="shared" si="4"/>
        <v>#DIV/0!</v>
      </c>
      <c r="W27" s="3" t="e">
        <f t="shared" si="1"/>
        <v>#DIV/0!</v>
      </c>
      <c r="X27" s="4">
        <f t="shared" si="2"/>
        <v>0</v>
      </c>
      <c r="Y27" s="4">
        <f t="shared" si="3"/>
        <v>0</v>
      </c>
      <c r="Z27">
        <v>0</v>
      </c>
    </row>
    <row r="28" spans="1:26" x14ac:dyDescent="0.3">
      <c r="A28" s="1">
        <f>'Luka Doncic'!A28</f>
        <v>0</v>
      </c>
      <c r="Q28" s="2" t="e">
        <f t="shared" si="5"/>
        <v>#DIV/0!</v>
      </c>
      <c r="R28" s="2" t="e">
        <f t="shared" si="6"/>
        <v>#DIV/0!</v>
      </c>
      <c r="S28" s="2" t="e">
        <f t="shared" si="4"/>
        <v>#DIV/0!</v>
      </c>
      <c r="W28" s="3" t="e">
        <f t="shared" si="1"/>
        <v>#DIV/0!</v>
      </c>
      <c r="X28" s="4">
        <f t="shared" si="2"/>
        <v>0</v>
      </c>
      <c r="Y28" s="4">
        <f t="shared" si="3"/>
        <v>0</v>
      </c>
      <c r="Z28">
        <v>0</v>
      </c>
    </row>
    <row r="29" spans="1:26" x14ac:dyDescent="0.3">
      <c r="A29" s="1">
        <f>'Luka Doncic'!A29</f>
        <v>0</v>
      </c>
      <c r="Q29" s="2" t="e">
        <f t="shared" si="5"/>
        <v>#DIV/0!</v>
      </c>
      <c r="R29" s="2" t="e">
        <f t="shared" si="6"/>
        <v>#DIV/0!</v>
      </c>
      <c r="S29" s="2" t="e">
        <f t="shared" si="4"/>
        <v>#DIV/0!</v>
      </c>
      <c r="W29" s="3" t="e">
        <f t="shared" si="1"/>
        <v>#DIV/0!</v>
      </c>
      <c r="X29" s="4">
        <f t="shared" si="2"/>
        <v>0</v>
      </c>
      <c r="Y29" s="4">
        <f t="shared" si="3"/>
        <v>0</v>
      </c>
      <c r="Z29">
        <v>0</v>
      </c>
    </row>
    <row r="30" spans="1:26" x14ac:dyDescent="0.3">
      <c r="A30" s="1">
        <f>'Luka Doncic'!A30</f>
        <v>0</v>
      </c>
      <c r="Q30" s="2" t="e">
        <f t="shared" si="5"/>
        <v>#DIV/0!</v>
      </c>
      <c r="R30" s="2" t="e">
        <f t="shared" si="6"/>
        <v>#DIV/0!</v>
      </c>
      <c r="S30" s="2" t="e">
        <f t="shared" si="4"/>
        <v>#DIV/0!</v>
      </c>
      <c r="W30" s="3" t="e">
        <f t="shared" si="1"/>
        <v>#DIV/0!</v>
      </c>
      <c r="X30" s="4">
        <f t="shared" si="2"/>
        <v>0</v>
      </c>
      <c r="Y30" s="4">
        <f t="shared" si="3"/>
        <v>0</v>
      </c>
      <c r="Z30">
        <v>0</v>
      </c>
    </row>
    <row r="31" spans="1:26" x14ac:dyDescent="0.3">
      <c r="A31" s="1">
        <f>'Luka Doncic'!A31</f>
        <v>0</v>
      </c>
      <c r="Q31" s="2" t="e">
        <f t="shared" si="5"/>
        <v>#DIV/0!</v>
      </c>
      <c r="R31" s="2" t="e">
        <f t="shared" si="6"/>
        <v>#DIV/0!</v>
      </c>
      <c r="S31" s="2" t="e">
        <f t="shared" si="4"/>
        <v>#DIV/0!</v>
      </c>
      <c r="W31" s="3" t="e">
        <f t="shared" si="1"/>
        <v>#DIV/0!</v>
      </c>
      <c r="X31" s="4">
        <f t="shared" si="2"/>
        <v>0</v>
      </c>
      <c r="Y31" s="4">
        <f t="shared" si="3"/>
        <v>0</v>
      </c>
      <c r="Z31">
        <v>0</v>
      </c>
    </row>
    <row r="32" spans="1:26" x14ac:dyDescent="0.3">
      <c r="A32" s="1">
        <f>'Luka Doncic'!A32</f>
        <v>0</v>
      </c>
      <c r="Q32" s="2" t="e">
        <f t="shared" si="5"/>
        <v>#DIV/0!</v>
      </c>
      <c r="R32" s="2" t="e">
        <f t="shared" si="6"/>
        <v>#DIV/0!</v>
      </c>
      <c r="S32" s="2" t="e">
        <f t="shared" si="4"/>
        <v>#DIV/0!</v>
      </c>
      <c r="W32" s="3" t="e">
        <f t="shared" si="1"/>
        <v>#DIV/0!</v>
      </c>
      <c r="X32" s="4">
        <f t="shared" si="2"/>
        <v>0</v>
      </c>
      <c r="Y32" s="4">
        <f t="shared" si="3"/>
        <v>0</v>
      </c>
      <c r="Z32">
        <v>0</v>
      </c>
    </row>
    <row r="33" spans="1:26" x14ac:dyDescent="0.3">
      <c r="A33" s="1">
        <f>'Luka Doncic'!A33</f>
        <v>0</v>
      </c>
      <c r="Q33" s="2" t="e">
        <f t="shared" si="5"/>
        <v>#DIV/0!</v>
      </c>
      <c r="R33" s="2" t="e">
        <f t="shared" si="6"/>
        <v>#DIV/0!</v>
      </c>
      <c r="S33" s="2" t="e">
        <f t="shared" si="4"/>
        <v>#DIV/0!</v>
      </c>
      <c r="W33" s="3" t="e">
        <f t="shared" si="1"/>
        <v>#DIV/0!</v>
      </c>
      <c r="X33" s="4">
        <f t="shared" si="2"/>
        <v>0</v>
      </c>
      <c r="Y33" s="4">
        <f t="shared" si="3"/>
        <v>0</v>
      </c>
      <c r="Z33">
        <v>0</v>
      </c>
    </row>
    <row r="34" spans="1:26" x14ac:dyDescent="0.3">
      <c r="A34" s="1">
        <f>'Luka Doncic'!A34</f>
        <v>0</v>
      </c>
      <c r="Q34" s="2" t="e">
        <f t="shared" si="5"/>
        <v>#DIV/0!</v>
      </c>
      <c r="R34" s="2" t="e">
        <f t="shared" si="6"/>
        <v>#DIV/0!</v>
      </c>
      <c r="S34" s="2" t="e">
        <f t="shared" si="4"/>
        <v>#DIV/0!</v>
      </c>
      <c r="W34" s="3" t="e">
        <f t="shared" si="1"/>
        <v>#DIV/0!</v>
      </c>
      <c r="X34" s="4">
        <f t="shared" si="2"/>
        <v>0</v>
      </c>
      <c r="Y34" s="4">
        <f t="shared" si="3"/>
        <v>0</v>
      </c>
      <c r="Z34">
        <v>0</v>
      </c>
    </row>
    <row r="35" spans="1:26" x14ac:dyDescent="0.3">
      <c r="A35" s="1">
        <f>'Luka Doncic'!A35</f>
        <v>0</v>
      </c>
      <c r="Q35" s="2" t="e">
        <f t="shared" si="5"/>
        <v>#DIV/0!</v>
      </c>
      <c r="R35" s="2" t="e">
        <f t="shared" si="6"/>
        <v>#DIV/0!</v>
      </c>
      <c r="S35" s="2" t="e">
        <f t="shared" si="4"/>
        <v>#DIV/0!</v>
      </c>
      <c r="W35" s="3" t="e">
        <f t="shared" si="1"/>
        <v>#DIV/0!</v>
      </c>
      <c r="X35" s="4">
        <f t="shared" si="2"/>
        <v>0</v>
      </c>
      <c r="Y35" s="4">
        <f t="shared" si="3"/>
        <v>0</v>
      </c>
      <c r="Z35">
        <v>0</v>
      </c>
    </row>
    <row r="36" spans="1:26" x14ac:dyDescent="0.3">
      <c r="A36" s="1">
        <f>'Luka Doncic'!A36</f>
        <v>0</v>
      </c>
      <c r="Q36" s="2" t="e">
        <f t="shared" si="5"/>
        <v>#DIV/0!</v>
      </c>
      <c r="R36" s="2" t="e">
        <f t="shared" si="6"/>
        <v>#DIV/0!</v>
      </c>
      <c r="S36" s="2" t="e">
        <f t="shared" si="4"/>
        <v>#DIV/0!</v>
      </c>
      <c r="W36" s="3" t="e">
        <f t="shared" si="1"/>
        <v>#DIV/0!</v>
      </c>
      <c r="X36" s="4">
        <f t="shared" si="2"/>
        <v>0</v>
      </c>
      <c r="Y36" s="4">
        <f t="shared" si="3"/>
        <v>0</v>
      </c>
      <c r="Z36">
        <v>0</v>
      </c>
    </row>
    <row r="37" spans="1:26" x14ac:dyDescent="0.3">
      <c r="A37" s="1">
        <f>'Luka Doncic'!A37</f>
        <v>0</v>
      </c>
      <c r="Q37" s="2" t="e">
        <f t="shared" si="5"/>
        <v>#DIV/0!</v>
      </c>
      <c r="R37" s="2" t="e">
        <f t="shared" si="6"/>
        <v>#DIV/0!</v>
      </c>
      <c r="S37" s="2" t="e">
        <f t="shared" si="4"/>
        <v>#DIV/0!</v>
      </c>
      <c r="W37" s="3" t="e">
        <f t="shared" si="1"/>
        <v>#DIV/0!</v>
      </c>
      <c r="X37" s="4">
        <f t="shared" si="2"/>
        <v>0</v>
      </c>
      <c r="Y37" s="4">
        <f t="shared" si="3"/>
        <v>0</v>
      </c>
      <c r="Z37">
        <v>0</v>
      </c>
    </row>
    <row r="38" spans="1:26" x14ac:dyDescent="0.3">
      <c r="A38" s="1">
        <f>'Luka Doncic'!A38</f>
        <v>0</v>
      </c>
      <c r="Q38" s="2" t="e">
        <f t="shared" si="5"/>
        <v>#DIV/0!</v>
      </c>
      <c r="R38" s="2" t="e">
        <f t="shared" si="6"/>
        <v>#DIV/0!</v>
      </c>
      <c r="S38" s="2" t="e">
        <f t="shared" si="4"/>
        <v>#DIV/0!</v>
      </c>
      <c r="W38" s="3" t="e">
        <f t="shared" si="1"/>
        <v>#DIV/0!</v>
      </c>
      <c r="X38" s="4">
        <f t="shared" si="2"/>
        <v>0</v>
      </c>
      <c r="Y38" s="4">
        <f t="shared" si="3"/>
        <v>0</v>
      </c>
      <c r="Z38">
        <v>0</v>
      </c>
    </row>
    <row r="39" spans="1:26" x14ac:dyDescent="0.3">
      <c r="A39" s="1">
        <f>'Luka Doncic'!A39</f>
        <v>0</v>
      </c>
      <c r="Q39" s="2" t="e">
        <f t="shared" si="5"/>
        <v>#DIV/0!</v>
      </c>
      <c r="R39" s="2" t="e">
        <f t="shared" si="6"/>
        <v>#DIV/0!</v>
      </c>
      <c r="S39" s="2" t="e">
        <f t="shared" si="4"/>
        <v>#DIV/0!</v>
      </c>
      <c r="W39" s="3" t="e">
        <f t="shared" si="1"/>
        <v>#DIV/0!</v>
      </c>
      <c r="X39" s="4">
        <f t="shared" si="2"/>
        <v>0</v>
      </c>
      <c r="Y39" s="4">
        <f t="shared" si="3"/>
        <v>0</v>
      </c>
      <c r="Z39">
        <v>0</v>
      </c>
    </row>
    <row r="40" spans="1:26" x14ac:dyDescent="0.3">
      <c r="A40" s="1">
        <f>'Luka Doncic'!A40</f>
        <v>0</v>
      </c>
      <c r="Q40" s="2" t="e">
        <f t="shared" si="5"/>
        <v>#DIV/0!</v>
      </c>
      <c r="R40" s="2" t="e">
        <f t="shared" si="6"/>
        <v>#DIV/0!</v>
      </c>
      <c r="S40" s="2" t="e">
        <f t="shared" si="4"/>
        <v>#DIV/0!</v>
      </c>
      <c r="W40" s="3" t="e">
        <f t="shared" si="1"/>
        <v>#DIV/0!</v>
      </c>
      <c r="X40" s="4">
        <f t="shared" si="2"/>
        <v>0</v>
      </c>
      <c r="Y40" s="4">
        <f t="shared" si="3"/>
        <v>0</v>
      </c>
      <c r="Z40">
        <v>0</v>
      </c>
    </row>
    <row r="41" spans="1:26" x14ac:dyDescent="0.3">
      <c r="A41" s="1">
        <f>'Luka Doncic'!A41</f>
        <v>0</v>
      </c>
      <c r="Q41" s="2" t="e">
        <f t="shared" si="5"/>
        <v>#DIV/0!</v>
      </c>
      <c r="R41" s="2" t="e">
        <f t="shared" si="6"/>
        <v>#DIV/0!</v>
      </c>
      <c r="S41" s="2" t="e">
        <f t="shared" si="4"/>
        <v>#DIV/0!</v>
      </c>
      <c r="W41" s="3" t="e">
        <f t="shared" si="1"/>
        <v>#DIV/0!</v>
      </c>
      <c r="X41" s="4">
        <f t="shared" si="2"/>
        <v>0</v>
      </c>
      <c r="Y41" s="4">
        <f t="shared" si="3"/>
        <v>0</v>
      </c>
      <c r="Z41">
        <v>0</v>
      </c>
    </row>
    <row r="42" spans="1:26" x14ac:dyDescent="0.3">
      <c r="A42" s="1">
        <f>'Luka Doncic'!A42</f>
        <v>0</v>
      </c>
      <c r="Q42" s="2" t="e">
        <f t="shared" si="5"/>
        <v>#DIV/0!</v>
      </c>
      <c r="R42" s="2" t="e">
        <f t="shared" si="6"/>
        <v>#DIV/0!</v>
      </c>
      <c r="S42" s="2" t="e">
        <f t="shared" si="4"/>
        <v>#DIV/0!</v>
      </c>
      <c r="W42" s="3" t="e">
        <f t="shared" si="1"/>
        <v>#DIV/0!</v>
      </c>
      <c r="X42" s="4">
        <f t="shared" si="2"/>
        <v>0</v>
      </c>
      <c r="Y42" s="4">
        <f t="shared" si="3"/>
        <v>0</v>
      </c>
      <c r="Z42">
        <v>0</v>
      </c>
    </row>
    <row r="43" spans="1:26" x14ac:dyDescent="0.3">
      <c r="A43" s="1">
        <f>'Luka Doncic'!A43</f>
        <v>0</v>
      </c>
      <c r="Q43" s="2" t="e">
        <f t="shared" si="5"/>
        <v>#DIV/0!</v>
      </c>
      <c r="R43" s="2" t="e">
        <f t="shared" si="6"/>
        <v>#DIV/0!</v>
      </c>
      <c r="S43" s="2" t="e">
        <f t="shared" si="4"/>
        <v>#DIV/0!</v>
      </c>
      <c r="W43" s="3" t="e">
        <f t="shared" si="1"/>
        <v>#DIV/0!</v>
      </c>
      <c r="X43" s="4">
        <f t="shared" si="2"/>
        <v>0</v>
      </c>
      <c r="Y43" s="4">
        <f t="shared" si="3"/>
        <v>0</v>
      </c>
      <c r="Z43">
        <v>0</v>
      </c>
    </row>
    <row r="44" spans="1:26" x14ac:dyDescent="0.3">
      <c r="A44" s="1">
        <f>'Luka Doncic'!A44</f>
        <v>0</v>
      </c>
      <c r="Q44" s="2" t="e">
        <f t="shared" si="5"/>
        <v>#DIV/0!</v>
      </c>
      <c r="R44" s="2" t="e">
        <f t="shared" si="6"/>
        <v>#DIV/0!</v>
      </c>
      <c r="S44" s="2" t="e">
        <f t="shared" si="4"/>
        <v>#DIV/0!</v>
      </c>
      <c r="W44" s="3" t="e">
        <f t="shared" si="1"/>
        <v>#DIV/0!</v>
      </c>
      <c r="X44" s="4">
        <f t="shared" si="2"/>
        <v>0</v>
      </c>
      <c r="Y44" s="4">
        <f t="shared" si="3"/>
        <v>0</v>
      </c>
      <c r="Z44">
        <v>0</v>
      </c>
    </row>
    <row r="45" spans="1:26" x14ac:dyDescent="0.3">
      <c r="A45" s="1">
        <f>'Luka Doncic'!A45</f>
        <v>0</v>
      </c>
      <c r="Q45" s="2" t="e">
        <f t="shared" si="5"/>
        <v>#DIV/0!</v>
      </c>
      <c r="R45" s="2" t="e">
        <f t="shared" si="6"/>
        <v>#DIV/0!</v>
      </c>
      <c r="S45" s="2" t="e">
        <f t="shared" si="4"/>
        <v>#DIV/0!</v>
      </c>
      <c r="W45" s="3" t="e">
        <f t="shared" si="1"/>
        <v>#DIV/0!</v>
      </c>
      <c r="X45" s="4">
        <f t="shared" si="2"/>
        <v>0</v>
      </c>
      <c r="Y45" s="4">
        <f t="shared" si="3"/>
        <v>0</v>
      </c>
      <c r="Z45">
        <v>0</v>
      </c>
    </row>
    <row r="46" spans="1:26" x14ac:dyDescent="0.3">
      <c r="A46" s="1">
        <f>'Luka Doncic'!A46</f>
        <v>0</v>
      </c>
      <c r="Q46" s="2" t="e">
        <f t="shared" si="5"/>
        <v>#DIV/0!</v>
      </c>
      <c r="R46" s="2" t="e">
        <f t="shared" si="6"/>
        <v>#DIV/0!</v>
      </c>
      <c r="S46" s="2" t="e">
        <f t="shared" si="4"/>
        <v>#DIV/0!</v>
      </c>
      <c r="W46" s="3" t="e">
        <f t="shared" si="1"/>
        <v>#DIV/0!</v>
      </c>
      <c r="X46" s="4">
        <f t="shared" si="2"/>
        <v>0</v>
      </c>
      <c r="Y46" s="4">
        <f t="shared" si="3"/>
        <v>0</v>
      </c>
      <c r="Z46">
        <v>0</v>
      </c>
    </row>
    <row r="47" spans="1:26" x14ac:dyDescent="0.3">
      <c r="A47" t="s">
        <v>22</v>
      </c>
      <c r="B47" s="4">
        <f t="shared" ref="B47:P47" si="7">AVERAGE(B2:B46)</f>
        <v>3</v>
      </c>
      <c r="C47" s="4">
        <f t="shared" si="7"/>
        <v>0.44444444444444442</v>
      </c>
      <c r="D47" s="4">
        <f t="shared" si="7"/>
        <v>0.77777777777777779</v>
      </c>
      <c r="E47" s="4">
        <f t="shared" si="7"/>
        <v>0</v>
      </c>
      <c r="F47" s="4">
        <f t="shared" si="7"/>
        <v>0.16666666666666666</v>
      </c>
      <c r="G47" s="4">
        <f t="shared" si="7"/>
        <v>0.27777777777777779</v>
      </c>
      <c r="H47" s="4">
        <f t="shared" si="7"/>
        <v>1</v>
      </c>
      <c r="I47" s="4">
        <f t="shared" si="7"/>
        <v>2.0555555555555554</v>
      </c>
      <c r="J47" s="4">
        <f t="shared" si="7"/>
        <v>0.66666666666666663</v>
      </c>
      <c r="K47" s="4">
        <f t="shared" si="7"/>
        <v>1.5</v>
      </c>
      <c r="L47" s="4">
        <f t="shared" si="7"/>
        <v>0.33333333333333331</v>
      </c>
      <c r="M47" s="4">
        <f t="shared" si="7"/>
        <v>0.5</v>
      </c>
      <c r="N47" s="4">
        <f t="shared" si="7"/>
        <v>5.5555555555555552E-2</v>
      </c>
      <c r="O47" s="4">
        <f t="shared" si="7"/>
        <v>0.16666666666666666</v>
      </c>
      <c r="P47" s="4">
        <f t="shared" si="7"/>
        <v>0.88888888888888884</v>
      </c>
      <c r="Q47" s="2">
        <f>SUM(H2:H46)/SUM(I2:I46)</f>
        <v>0.48648648648648651</v>
      </c>
      <c r="R47" s="2">
        <f>SUM(J2:J46)/SUM(K2:K46)</f>
        <v>0.44444444444444442</v>
      </c>
      <c r="S47" s="2">
        <f>SUM(L2:L46)/SUM(M2:M46)</f>
        <v>0.66666666666666663</v>
      </c>
      <c r="T47" s="4">
        <f>AVERAGE(T2:T46)</f>
        <v>5.3888888888888893</v>
      </c>
      <c r="U47" s="4">
        <f>AVERAGE(U2:U46)</f>
        <v>4.9444444444444446</v>
      </c>
      <c r="V47" s="4">
        <f>AVERAGE(V2:V46)</f>
        <v>0.1111111111111111</v>
      </c>
      <c r="W47" s="3">
        <f>((H49*85.91) +(F49*53.897)+(J49*51.757)+(L49*46.845)+(E49*39.19)+(N49*39.19)+(D49*34.677)+((C49-N49)*14.707)-(O49*17.174)-((M49-L49)*20.091)-((I49-H49)*39.19)-(G49*53.897))/T49</f>
        <v>21.772701030927834</v>
      </c>
      <c r="X47" s="4">
        <f t="shared" ref="X47" si="8">B47+(C47*1.2)+(D47*1.5)+(E47*3)+(F47*3)-G47</f>
        <v>4.9222222222222225</v>
      </c>
      <c r="Y47" s="4">
        <f t="shared" ref="Y47" si="9">B47+0.4*H47-0.7*I47-0.4*(M47-L47)+0.7*N47+0.3*(C47-N47)+F47+D47*0.7+0.7*E47-0.4*O47-G47</f>
        <v>2.4166666666666665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 t="shared" ref="B49:P49" si="10">SUM(B2:B46)</f>
        <v>54</v>
      </c>
      <c r="C49">
        <f t="shared" si="10"/>
        <v>8</v>
      </c>
      <c r="D49">
        <f t="shared" si="10"/>
        <v>14</v>
      </c>
      <c r="E49">
        <f t="shared" si="10"/>
        <v>0</v>
      </c>
      <c r="F49">
        <f t="shared" si="10"/>
        <v>3</v>
      </c>
      <c r="G49">
        <f t="shared" si="10"/>
        <v>5</v>
      </c>
      <c r="H49">
        <f t="shared" si="10"/>
        <v>18</v>
      </c>
      <c r="I49">
        <f t="shared" si="10"/>
        <v>37</v>
      </c>
      <c r="J49">
        <f t="shared" si="10"/>
        <v>12</v>
      </c>
      <c r="K49">
        <f t="shared" si="10"/>
        <v>27</v>
      </c>
      <c r="L49">
        <f t="shared" si="10"/>
        <v>6</v>
      </c>
      <c r="M49">
        <f t="shared" si="10"/>
        <v>9</v>
      </c>
      <c r="N49">
        <f t="shared" si="10"/>
        <v>1</v>
      </c>
      <c r="O49">
        <f t="shared" si="10"/>
        <v>3</v>
      </c>
      <c r="P49">
        <f t="shared" si="10"/>
        <v>16</v>
      </c>
      <c r="T49">
        <f>SUM(T2:T46)</f>
        <v>97</v>
      </c>
      <c r="U49">
        <f>SUM(U2:U46)</f>
        <v>89</v>
      </c>
      <c r="V49">
        <f>SUM(V2:V46)</f>
        <v>2</v>
      </c>
      <c r="X49" s="4">
        <f>SUM(X2:X46)</f>
        <v>88.600000000000009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39F84-F177-4316-87FC-5F6BF05A1643}">
  <dimension ref="A1:AA59"/>
  <sheetViews>
    <sheetView tabSelected="1" topLeftCell="E1" workbookViewId="0">
      <selection activeCell="B19" sqref="B19:AA19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7</v>
      </c>
      <c r="D1" s="1" t="s">
        <v>8</v>
      </c>
      <c r="E1" s="1" t="s">
        <v>9</v>
      </c>
      <c r="F1" s="1" t="s">
        <v>10</v>
      </c>
      <c r="G1" t="s">
        <v>11</v>
      </c>
      <c r="H1" s="1" t="s">
        <v>12</v>
      </c>
      <c r="I1" t="s">
        <v>43</v>
      </c>
      <c r="J1" t="s">
        <v>25</v>
      </c>
      <c r="K1" t="s">
        <v>26</v>
      </c>
      <c r="L1" t="s">
        <v>27</v>
      </c>
      <c r="M1" t="s">
        <v>28</v>
      </c>
      <c r="N1" t="s">
        <v>3</v>
      </c>
      <c r="O1" t="s">
        <v>29</v>
      </c>
      <c r="P1" t="s">
        <v>30</v>
      </c>
      <c r="Q1" t="s">
        <v>31</v>
      </c>
      <c r="R1" t="s">
        <v>5</v>
      </c>
      <c r="S1" t="s">
        <v>4</v>
      </c>
      <c r="T1" t="s">
        <v>6</v>
      </c>
      <c r="U1" t="s">
        <v>32</v>
      </c>
      <c r="V1" t="s">
        <v>33</v>
      </c>
      <c r="W1" t="s">
        <v>34</v>
      </c>
      <c r="X1" t="s">
        <v>16</v>
      </c>
      <c r="Y1" t="s">
        <v>17</v>
      </c>
      <c r="Z1" t="s">
        <v>18</v>
      </c>
      <c r="AA1" t="s">
        <v>35</v>
      </c>
    </row>
    <row r="2" spans="1:27" x14ac:dyDescent="0.3">
      <c r="A2" s="1" t="str">
        <f>'Luka Doncic'!A2</f>
        <v>vs IMP</v>
      </c>
      <c r="B2">
        <v>132</v>
      </c>
      <c r="C2">
        <v>54</v>
      </c>
      <c r="D2">
        <v>94</v>
      </c>
      <c r="E2">
        <v>17</v>
      </c>
      <c r="F2">
        <v>39</v>
      </c>
      <c r="G2">
        <v>7</v>
      </c>
      <c r="H2">
        <v>8</v>
      </c>
      <c r="I2">
        <v>9</v>
      </c>
      <c r="J2">
        <v>6</v>
      </c>
      <c r="K2">
        <v>54</v>
      </c>
      <c r="L2">
        <v>29</v>
      </c>
      <c r="M2">
        <v>44</v>
      </c>
      <c r="N2">
        <v>32</v>
      </c>
      <c r="O2">
        <v>15</v>
      </c>
      <c r="P2">
        <v>42</v>
      </c>
      <c r="Q2">
        <f t="shared" ref="Q2" si="0">O2+P2</f>
        <v>57</v>
      </c>
      <c r="R2">
        <v>2</v>
      </c>
      <c r="S2">
        <v>7</v>
      </c>
      <c r="T2">
        <v>5</v>
      </c>
      <c r="U2">
        <v>7</v>
      </c>
      <c r="V2">
        <v>6</v>
      </c>
      <c r="W2" s="5">
        <v>0.93254629629629626</v>
      </c>
      <c r="X2" s="2">
        <f t="shared" ref="X2" si="1">C2/D2</f>
        <v>0.57446808510638303</v>
      </c>
      <c r="Y2" s="2">
        <f t="shared" ref="Y2" si="2" xml:space="preserve"> E2/F2</f>
        <v>0.4358974358974359</v>
      </c>
      <c r="Z2" s="2">
        <f t="shared" ref="Z2" si="3">G2/H2</f>
        <v>0.875</v>
      </c>
      <c r="AA2" s="4">
        <f t="shared" ref="AA2" si="4">0.96*((D2)+(T2)+0.44*(H2)-(O2))</f>
        <v>84.019199999999998</v>
      </c>
    </row>
    <row r="3" spans="1:27" x14ac:dyDescent="0.3">
      <c r="A3" s="1" t="str">
        <f>'Luka Doncic'!A3</f>
        <v>@ 3PT</v>
      </c>
      <c r="B3">
        <v>134</v>
      </c>
      <c r="C3">
        <v>52</v>
      </c>
      <c r="D3">
        <v>90</v>
      </c>
      <c r="E3">
        <v>20</v>
      </c>
      <c r="F3">
        <v>42</v>
      </c>
      <c r="G3">
        <v>10</v>
      </c>
      <c r="H3">
        <v>12</v>
      </c>
      <c r="I3">
        <v>7</v>
      </c>
      <c r="J3">
        <v>8</v>
      </c>
      <c r="K3">
        <v>52</v>
      </c>
      <c r="L3">
        <v>25</v>
      </c>
      <c r="M3">
        <v>23</v>
      </c>
      <c r="N3">
        <v>30</v>
      </c>
      <c r="O3">
        <v>14</v>
      </c>
      <c r="P3">
        <v>33</v>
      </c>
      <c r="Q3">
        <f>O3+P3</f>
        <v>47</v>
      </c>
      <c r="R3">
        <v>1</v>
      </c>
      <c r="S3">
        <v>3</v>
      </c>
      <c r="T3">
        <v>9</v>
      </c>
      <c r="U3">
        <v>4</v>
      </c>
      <c r="V3">
        <v>5</v>
      </c>
      <c r="W3" s="5">
        <v>0.9344675925925926</v>
      </c>
      <c r="X3" s="2">
        <f t="shared" ref="X3:X46" si="5">C3/D3</f>
        <v>0.57777777777777772</v>
      </c>
      <c r="Y3" s="2">
        <f t="shared" ref="Y3:Y46" si="6" xml:space="preserve"> E3/F3</f>
        <v>0.47619047619047616</v>
      </c>
      <c r="Z3" s="2">
        <f t="shared" ref="Z3:Z46" si="7">G3/H3</f>
        <v>0.83333333333333337</v>
      </c>
      <c r="AA3" s="4">
        <f t="shared" ref="AA3:AA46" si="8">0.96*((D3)+(T3)+0.44*(H3)-(O3))</f>
        <v>86.668800000000005</v>
      </c>
    </row>
    <row r="4" spans="1:27" x14ac:dyDescent="0.3">
      <c r="A4" s="1" t="str">
        <f>'Luka Doncic'!A4</f>
        <v>vs DEF</v>
      </c>
      <c r="B4">
        <v>123</v>
      </c>
      <c r="C4">
        <v>49</v>
      </c>
      <c r="D4">
        <v>91</v>
      </c>
      <c r="E4">
        <v>22</v>
      </c>
      <c r="F4">
        <v>48</v>
      </c>
      <c r="G4">
        <v>3</v>
      </c>
      <c r="H4">
        <v>3</v>
      </c>
      <c r="I4">
        <v>6</v>
      </c>
      <c r="J4">
        <v>10</v>
      </c>
      <c r="K4">
        <v>36</v>
      </c>
      <c r="L4">
        <v>9</v>
      </c>
      <c r="M4">
        <v>25</v>
      </c>
      <c r="N4">
        <v>32</v>
      </c>
      <c r="O4">
        <v>7</v>
      </c>
      <c r="P4">
        <v>38</v>
      </c>
      <c r="Q4">
        <f t="shared" ref="Q4" si="9">O4+P4</f>
        <v>45</v>
      </c>
      <c r="R4">
        <v>5</v>
      </c>
      <c r="S4">
        <v>13</v>
      </c>
      <c r="T4">
        <v>16</v>
      </c>
      <c r="U4">
        <v>8</v>
      </c>
      <c r="V4">
        <v>19</v>
      </c>
      <c r="W4" s="5">
        <v>0.93381944444444442</v>
      </c>
      <c r="X4" s="2">
        <f t="shared" si="5"/>
        <v>0.53846153846153844</v>
      </c>
      <c r="Y4" s="2">
        <f t="shared" si="6"/>
        <v>0.45833333333333331</v>
      </c>
      <c r="Z4" s="2">
        <f t="shared" si="7"/>
        <v>1</v>
      </c>
      <c r="AA4" s="4">
        <f t="shared" si="8"/>
        <v>97.267199999999988</v>
      </c>
    </row>
    <row r="5" spans="1:27" x14ac:dyDescent="0.3">
      <c r="A5" s="1" t="str">
        <f>'Luka Doncic'!A5</f>
        <v>@ OCE</v>
      </c>
      <c r="B5">
        <v>107</v>
      </c>
      <c r="C5">
        <v>41</v>
      </c>
      <c r="D5">
        <v>75</v>
      </c>
      <c r="E5">
        <v>14</v>
      </c>
      <c r="F5">
        <v>32</v>
      </c>
      <c r="G5">
        <v>11</v>
      </c>
      <c r="H5">
        <v>12</v>
      </c>
      <c r="I5">
        <v>2</v>
      </c>
      <c r="J5">
        <v>0</v>
      </c>
      <c r="K5">
        <v>44</v>
      </c>
      <c r="L5">
        <v>10</v>
      </c>
      <c r="M5">
        <v>22</v>
      </c>
      <c r="N5">
        <v>22</v>
      </c>
      <c r="O5">
        <v>8</v>
      </c>
      <c r="P5">
        <v>34</v>
      </c>
      <c r="Q5">
        <f t="shared" ref="Q5:Q46" si="10">O5+P5</f>
        <v>42</v>
      </c>
      <c r="R5">
        <v>3</v>
      </c>
      <c r="S5">
        <v>10</v>
      </c>
      <c r="T5">
        <v>8</v>
      </c>
      <c r="U5">
        <v>10</v>
      </c>
      <c r="V5">
        <v>7</v>
      </c>
      <c r="W5" s="5">
        <v>0.93262731481481476</v>
      </c>
      <c r="X5" s="2">
        <f t="shared" si="5"/>
        <v>0.54666666666666663</v>
      </c>
      <c r="Y5" s="2">
        <f t="shared" si="6"/>
        <v>0.4375</v>
      </c>
      <c r="Z5" s="2">
        <f t="shared" si="7"/>
        <v>0.91666666666666663</v>
      </c>
      <c r="AA5" s="4">
        <f t="shared" si="8"/>
        <v>77.068799999999996</v>
      </c>
    </row>
    <row r="6" spans="1:27" x14ac:dyDescent="0.3">
      <c r="A6" s="1" t="str">
        <f>'Luka Doncic'!A6</f>
        <v>vs FRA</v>
      </c>
      <c r="B6">
        <v>100</v>
      </c>
      <c r="C6">
        <v>40</v>
      </c>
      <c r="D6">
        <v>78</v>
      </c>
      <c r="E6">
        <v>9</v>
      </c>
      <c r="F6">
        <v>27</v>
      </c>
      <c r="G6">
        <v>11</v>
      </c>
      <c r="H6">
        <v>14</v>
      </c>
      <c r="I6">
        <v>8</v>
      </c>
      <c r="J6">
        <v>16</v>
      </c>
      <c r="K6">
        <v>40</v>
      </c>
      <c r="L6">
        <v>8</v>
      </c>
      <c r="M6">
        <v>28</v>
      </c>
      <c r="N6">
        <v>28</v>
      </c>
      <c r="O6">
        <v>7</v>
      </c>
      <c r="P6">
        <v>29</v>
      </c>
      <c r="Q6">
        <f t="shared" si="10"/>
        <v>36</v>
      </c>
      <c r="R6">
        <v>6</v>
      </c>
      <c r="S6">
        <v>6</v>
      </c>
      <c r="T6">
        <v>4</v>
      </c>
      <c r="U6">
        <v>10</v>
      </c>
      <c r="V6">
        <v>5</v>
      </c>
      <c r="W6" s="5">
        <v>0.93146990740740743</v>
      </c>
      <c r="X6" s="2">
        <f t="shared" si="5"/>
        <v>0.51282051282051277</v>
      </c>
      <c r="Y6" s="2">
        <f t="shared" si="6"/>
        <v>0.33333333333333331</v>
      </c>
      <c r="Z6" s="2">
        <f t="shared" si="7"/>
        <v>0.7857142857142857</v>
      </c>
      <c r="AA6" s="4">
        <f t="shared" si="8"/>
        <v>77.913599999999988</v>
      </c>
    </row>
    <row r="7" spans="1:27" x14ac:dyDescent="0.3">
      <c r="A7" s="1" t="str">
        <f>'Luka Doncic'!A7</f>
        <v>@ INJ</v>
      </c>
      <c r="B7">
        <v>129</v>
      </c>
      <c r="C7">
        <v>46</v>
      </c>
      <c r="D7">
        <v>83</v>
      </c>
      <c r="E7">
        <v>18</v>
      </c>
      <c r="F7">
        <v>40</v>
      </c>
      <c r="G7">
        <v>19</v>
      </c>
      <c r="H7">
        <v>20</v>
      </c>
      <c r="I7">
        <v>3</v>
      </c>
      <c r="J7">
        <v>13</v>
      </c>
      <c r="K7">
        <v>34</v>
      </c>
      <c r="L7">
        <v>6</v>
      </c>
      <c r="M7">
        <v>22</v>
      </c>
      <c r="N7">
        <v>25</v>
      </c>
      <c r="O7">
        <v>6</v>
      </c>
      <c r="P7">
        <v>39</v>
      </c>
      <c r="Q7">
        <f t="shared" si="10"/>
        <v>45</v>
      </c>
      <c r="R7">
        <v>6</v>
      </c>
      <c r="S7">
        <v>9</v>
      </c>
      <c r="T7">
        <v>9</v>
      </c>
      <c r="U7">
        <v>11</v>
      </c>
      <c r="V7">
        <v>11</v>
      </c>
      <c r="W7" s="5">
        <v>0.93429398148148157</v>
      </c>
      <c r="X7" s="2">
        <f t="shared" si="5"/>
        <v>0.55421686746987953</v>
      </c>
      <c r="Y7" s="2">
        <f t="shared" si="6"/>
        <v>0.45</v>
      </c>
      <c r="Z7" s="2">
        <f t="shared" si="7"/>
        <v>0.95</v>
      </c>
      <c r="AA7" s="4">
        <f t="shared" si="8"/>
        <v>91.007999999999996</v>
      </c>
    </row>
    <row r="8" spans="1:27" x14ac:dyDescent="0.3">
      <c r="A8" s="1" t="str">
        <f>'Luka Doncic'!A8</f>
        <v>vs CHI</v>
      </c>
      <c r="B8">
        <v>110</v>
      </c>
      <c r="C8">
        <v>44</v>
      </c>
      <c r="D8">
        <v>77</v>
      </c>
      <c r="E8">
        <v>15</v>
      </c>
      <c r="F8">
        <v>32</v>
      </c>
      <c r="G8">
        <v>7</v>
      </c>
      <c r="H8">
        <v>8</v>
      </c>
      <c r="I8">
        <v>1</v>
      </c>
      <c r="J8">
        <v>4</v>
      </c>
      <c r="K8">
        <v>32</v>
      </c>
      <c r="L8">
        <v>4</v>
      </c>
      <c r="M8">
        <v>30</v>
      </c>
      <c r="N8">
        <v>32</v>
      </c>
      <c r="O8">
        <v>6</v>
      </c>
      <c r="P8">
        <v>37</v>
      </c>
      <c r="Q8">
        <f t="shared" si="10"/>
        <v>43</v>
      </c>
      <c r="R8">
        <v>5</v>
      </c>
      <c r="S8">
        <v>2</v>
      </c>
      <c r="T8">
        <v>10</v>
      </c>
      <c r="U8">
        <v>7</v>
      </c>
      <c r="V8">
        <v>5</v>
      </c>
      <c r="W8" s="5">
        <v>0.93247685185185192</v>
      </c>
      <c r="X8" s="2">
        <f t="shared" si="5"/>
        <v>0.5714285714285714</v>
      </c>
      <c r="Y8" s="2">
        <f t="shared" si="6"/>
        <v>0.46875</v>
      </c>
      <c r="Z8" s="2">
        <f t="shared" si="7"/>
        <v>0.875</v>
      </c>
      <c r="AA8" s="4">
        <f t="shared" si="8"/>
        <v>81.139199999999988</v>
      </c>
    </row>
    <row r="9" spans="1:27" x14ac:dyDescent="0.3">
      <c r="A9" s="1" t="str">
        <f>'Luka Doncic'!A9</f>
        <v>@ RKS</v>
      </c>
      <c r="B9">
        <v>117</v>
      </c>
      <c r="C9">
        <v>45</v>
      </c>
      <c r="D9">
        <v>86</v>
      </c>
      <c r="E9">
        <v>19</v>
      </c>
      <c r="F9">
        <v>40</v>
      </c>
      <c r="G9">
        <v>8</v>
      </c>
      <c r="H9">
        <v>13</v>
      </c>
      <c r="I9">
        <v>9</v>
      </c>
      <c r="J9">
        <v>8</v>
      </c>
      <c r="K9">
        <v>40</v>
      </c>
      <c r="L9">
        <v>13</v>
      </c>
      <c r="M9">
        <v>15</v>
      </c>
      <c r="N9">
        <v>34</v>
      </c>
      <c r="O9">
        <v>7</v>
      </c>
      <c r="P9">
        <v>30</v>
      </c>
      <c r="Q9">
        <f t="shared" si="10"/>
        <v>37</v>
      </c>
      <c r="R9">
        <v>4</v>
      </c>
      <c r="S9">
        <v>5</v>
      </c>
      <c r="T9">
        <v>9</v>
      </c>
      <c r="U9">
        <v>11</v>
      </c>
      <c r="V9">
        <v>10</v>
      </c>
      <c r="W9" s="5">
        <v>0.93421296296296286</v>
      </c>
      <c r="X9" s="2">
        <f t="shared" si="5"/>
        <v>0.52325581395348841</v>
      </c>
      <c r="Y9" s="2">
        <f t="shared" si="6"/>
        <v>0.47499999999999998</v>
      </c>
      <c r="Z9" s="2">
        <f t="shared" si="7"/>
        <v>0.61538461538461542</v>
      </c>
      <c r="AA9" s="4">
        <f t="shared" si="8"/>
        <v>89.971199999999996</v>
      </c>
    </row>
    <row r="10" spans="1:27" x14ac:dyDescent="0.3">
      <c r="A10" s="1" t="str">
        <f>'Luka Doncic'!A10</f>
        <v>vs AFR</v>
      </c>
      <c r="B10">
        <v>108</v>
      </c>
      <c r="C10">
        <v>40</v>
      </c>
      <c r="D10">
        <v>77</v>
      </c>
      <c r="E10">
        <v>18</v>
      </c>
      <c r="F10">
        <v>39</v>
      </c>
      <c r="G10">
        <v>10</v>
      </c>
      <c r="H10">
        <v>13</v>
      </c>
      <c r="I10">
        <v>3</v>
      </c>
      <c r="J10">
        <v>4</v>
      </c>
      <c r="K10">
        <v>22</v>
      </c>
      <c r="L10">
        <v>2</v>
      </c>
      <c r="M10">
        <v>23</v>
      </c>
      <c r="N10">
        <v>29</v>
      </c>
      <c r="O10">
        <v>5</v>
      </c>
      <c r="P10">
        <v>24</v>
      </c>
      <c r="Q10">
        <f t="shared" si="10"/>
        <v>29</v>
      </c>
      <c r="R10">
        <v>6</v>
      </c>
      <c r="S10">
        <v>1</v>
      </c>
      <c r="T10">
        <v>11</v>
      </c>
      <c r="U10">
        <v>11</v>
      </c>
      <c r="V10">
        <v>17</v>
      </c>
      <c r="W10" s="5">
        <v>0.93362268518518521</v>
      </c>
      <c r="X10" s="2">
        <f t="shared" si="5"/>
        <v>0.51948051948051943</v>
      </c>
      <c r="Y10" s="2">
        <f t="shared" si="6"/>
        <v>0.46153846153846156</v>
      </c>
      <c r="Z10" s="2">
        <f t="shared" si="7"/>
        <v>0.76923076923076927</v>
      </c>
      <c r="AA10" s="4">
        <f t="shared" si="8"/>
        <v>85.171199999999999</v>
      </c>
    </row>
    <row r="11" spans="1:27" x14ac:dyDescent="0.3">
      <c r="A11" s="1" t="str">
        <f>'Luka Doncic'!A11</f>
        <v>@ OLD</v>
      </c>
      <c r="B11">
        <v>116</v>
      </c>
      <c r="C11">
        <v>47</v>
      </c>
      <c r="D11">
        <v>83</v>
      </c>
      <c r="E11">
        <v>18</v>
      </c>
      <c r="F11">
        <v>41</v>
      </c>
      <c r="G11">
        <v>4</v>
      </c>
      <c r="H11">
        <v>6</v>
      </c>
      <c r="I11">
        <v>7</v>
      </c>
      <c r="J11">
        <v>11</v>
      </c>
      <c r="K11">
        <v>38</v>
      </c>
      <c r="L11">
        <v>6</v>
      </c>
      <c r="M11">
        <v>17</v>
      </c>
      <c r="N11">
        <v>33</v>
      </c>
      <c r="O11">
        <v>5</v>
      </c>
      <c r="P11">
        <v>30</v>
      </c>
      <c r="Q11">
        <f t="shared" si="10"/>
        <v>35</v>
      </c>
      <c r="R11">
        <v>5</v>
      </c>
      <c r="S11">
        <v>5</v>
      </c>
      <c r="T11">
        <v>6</v>
      </c>
      <c r="U11">
        <v>7</v>
      </c>
      <c r="V11">
        <v>13</v>
      </c>
      <c r="W11" s="5">
        <v>0.93251157407407403</v>
      </c>
      <c r="X11" s="2">
        <f t="shared" si="5"/>
        <v>0.5662650602409639</v>
      </c>
      <c r="Y11" s="2">
        <f t="shared" si="6"/>
        <v>0.43902439024390244</v>
      </c>
      <c r="Z11" s="2">
        <f t="shared" si="7"/>
        <v>0.66666666666666663</v>
      </c>
      <c r="AA11" s="4">
        <f t="shared" si="8"/>
        <v>83.174399999999991</v>
      </c>
    </row>
    <row r="12" spans="1:27" x14ac:dyDescent="0.3">
      <c r="A12" s="1" t="str">
        <f>'Luka Doncic'!A12</f>
        <v>vs USA</v>
      </c>
      <c r="B12">
        <v>122</v>
      </c>
      <c r="C12">
        <v>48</v>
      </c>
      <c r="D12">
        <v>82</v>
      </c>
      <c r="E12">
        <v>17</v>
      </c>
      <c r="F12">
        <v>31</v>
      </c>
      <c r="G12">
        <v>9</v>
      </c>
      <c r="H12">
        <v>11</v>
      </c>
      <c r="I12">
        <v>9</v>
      </c>
      <c r="J12">
        <v>0</v>
      </c>
      <c r="K12">
        <v>48</v>
      </c>
      <c r="L12">
        <v>12</v>
      </c>
      <c r="M12">
        <v>18</v>
      </c>
      <c r="N12">
        <v>28</v>
      </c>
      <c r="O12">
        <v>12</v>
      </c>
      <c r="P12">
        <v>29</v>
      </c>
      <c r="Q12">
        <f t="shared" si="10"/>
        <v>41</v>
      </c>
      <c r="R12">
        <v>4</v>
      </c>
      <c r="S12">
        <v>10</v>
      </c>
      <c r="T12">
        <v>5</v>
      </c>
      <c r="U12">
        <v>9</v>
      </c>
      <c r="V12">
        <v>14</v>
      </c>
      <c r="W12" s="5">
        <v>0.93252314814814818</v>
      </c>
      <c r="X12" s="2">
        <f t="shared" si="5"/>
        <v>0.58536585365853655</v>
      </c>
      <c r="Y12" s="2">
        <f t="shared" si="6"/>
        <v>0.54838709677419351</v>
      </c>
      <c r="Z12" s="2">
        <f t="shared" si="7"/>
        <v>0.81818181818181823</v>
      </c>
      <c r="AA12" s="4">
        <f t="shared" si="8"/>
        <v>76.6464</v>
      </c>
    </row>
    <row r="13" spans="1:27" x14ac:dyDescent="0.3">
      <c r="A13" s="1" t="str">
        <f>'Luka Doncic'!A13</f>
        <v>@ SPA</v>
      </c>
      <c r="B13">
        <v>120</v>
      </c>
      <c r="C13">
        <v>45</v>
      </c>
      <c r="D13">
        <v>85</v>
      </c>
      <c r="E13">
        <v>16</v>
      </c>
      <c r="F13">
        <v>36</v>
      </c>
      <c r="G13">
        <v>14</v>
      </c>
      <c r="H13">
        <v>18</v>
      </c>
      <c r="I13">
        <v>4</v>
      </c>
      <c r="J13">
        <v>4</v>
      </c>
      <c r="K13">
        <v>36</v>
      </c>
      <c r="L13">
        <v>4</v>
      </c>
      <c r="M13">
        <v>20</v>
      </c>
      <c r="N13">
        <v>32</v>
      </c>
      <c r="O13">
        <v>4</v>
      </c>
      <c r="P13">
        <v>35</v>
      </c>
      <c r="Q13">
        <f t="shared" si="10"/>
        <v>39</v>
      </c>
      <c r="R13">
        <v>2</v>
      </c>
      <c r="S13">
        <v>7</v>
      </c>
      <c r="T13">
        <v>6</v>
      </c>
      <c r="U13">
        <v>7</v>
      </c>
      <c r="V13">
        <v>8</v>
      </c>
      <c r="W13" s="5">
        <v>0.93385416666666676</v>
      </c>
      <c r="X13" s="2">
        <f t="shared" si="5"/>
        <v>0.52941176470588236</v>
      </c>
      <c r="Y13" s="2">
        <f t="shared" si="6"/>
        <v>0.44444444444444442</v>
      </c>
      <c r="Z13" s="2">
        <f t="shared" si="7"/>
        <v>0.77777777777777779</v>
      </c>
      <c r="AA13" s="4">
        <f t="shared" si="8"/>
        <v>91.123199999999997</v>
      </c>
    </row>
    <row r="14" spans="1:27" x14ac:dyDescent="0.3">
      <c r="A14" s="1" t="str">
        <f>'Luka Doncic'!A14</f>
        <v>vs 6TH</v>
      </c>
      <c r="B14">
        <v>118</v>
      </c>
      <c r="C14">
        <v>43</v>
      </c>
      <c r="D14">
        <v>74</v>
      </c>
      <c r="E14">
        <v>18</v>
      </c>
      <c r="F14">
        <v>37</v>
      </c>
      <c r="G14">
        <v>14</v>
      </c>
      <c r="H14">
        <v>15</v>
      </c>
      <c r="I14">
        <v>3</v>
      </c>
      <c r="J14">
        <v>7</v>
      </c>
      <c r="K14">
        <v>30</v>
      </c>
      <c r="L14">
        <v>7</v>
      </c>
      <c r="M14">
        <v>21</v>
      </c>
      <c r="N14">
        <v>30</v>
      </c>
      <c r="O14">
        <v>8</v>
      </c>
      <c r="P14">
        <v>30</v>
      </c>
      <c r="Q14">
        <f t="shared" si="10"/>
        <v>38</v>
      </c>
      <c r="R14">
        <v>3</v>
      </c>
      <c r="S14">
        <v>7</v>
      </c>
      <c r="T14">
        <v>11</v>
      </c>
      <c r="U14">
        <v>8</v>
      </c>
      <c r="V14">
        <v>9</v>
      </c>
      <c r="W14" s="5">
        <v>0.93196759259259254</v>
      </c>
      <c r="X14" s="2">
        <f t="shared" si="5"/>
        <v>0.58108108108108103</v>
      </c>
      <c r="Y14" s="2">
        <f t="shared" si="6"/>
        <v>0.48648648648648651</v>
      </c>
      <c r="Z14" s="2">
        <f t="shared" si="7"/>
        <v>0.93333333333333335</v>
      </c>
      <c r="AA14" s="4">
        <f t="shared" si="8"/>
        <v>80.255999999999986</v>
      </c>
    </row>
    <row r="15" spans="1:27" x14ac:dyDescent="0.3">
      <c r="A15" s="1" t="str">
        <f>'Luka Doncic'!A15</f>
        <v>@ CAN</v>
      </c>
      <c r="B15">
        <v>133</v>
      </c>
      <c r="C15">
        <v>51</v>
      </c>
      <c r="D15">
        <v>90</v>
      </c>
      <c r="E15">
        <v>13</v>
      </c>
      <c r="F15">
        <v>30</v>
      </c>
      <c r="G15">
        <v>18</v>
      </c>
      <c r="H15">
        <v>19</v>
      </c>
      <c r="I15">
        <v>12</v>
      </c>
      <c r="J15">
        <v>4</v>
      </c>
      <c r="K15">
        <v>50</v>
      </c>
      <c r="L15">
        <v>14</v>
      </c>
      <c r="M15">
        <v>30</v>
      </c>
      <c r="N15">
        <v>34</v>
      </c>
      <c r="O15">
        <v>12</v>
      </c>
      <c r="P15">
        <v>31</v>
      </c>
      <c r="Q15">
        <f t="shared" si="10"/>
        <v>43</v>
      </c>
      <c r="R15">
        <v>4</v>
      </c>
      <c r="S15">
        <v>5</v>
      </c>
      <c r="T15">
        <v>6</v>
      </c>
      <c r="U15">
        <v>9</v>
      </c>
      <c r="V15">
        <v>12</v>
      </c>
      <c r="W15" s="5">
        <v>0.93215277777777783</v>
      </c>
      <c r="X15" s="2">
        <f t="shared" si="5"/>
        <v>0.56666666666666665</v>
      </c>
      <c r="Y15" s="2">
        <f t="shared" si="6"/>
        <v>0.43333333333333335</v>
      </c>
      <c r="Z15" s="2">
        <f t="shared" si="7"/>
        <v>0.94736842105263153</v>
      </c>
      <c r="AA15" s="4">
        <f t="shared" si="8"/>
        <v>88.665599999999998</v>
      </c>
    </row>
    <row r="16" spans="1:27" x14ac:dyDescent="0.3">
      <c r="A16" s="1" t="str">
        <f>'Luka Doncic'!A16</f>
        <v>vs DNK</v>
      </c>
      <c r="B16">
        <v>131</v>
      </c>
      <c r="C16">
        <v>52</v>
      </c>
      <c r="D16">
        <v>95</v>
      </c>
      <c r="E16">
        <v>21</v>
      </c>
      <c r="F16">
        <v>45</v>
      </c>
      <c r="G16">
        <v>6</v>
      </c>
      <c r="H16">
        <v>6</v>
      </c>
      <c r="I16">
        <v>8</v>
      </c>
      <c r="J16">
        <v>8</v>
      </c>
      <c r="K16">
        <v>50</v>
      </c>
      <c r="L16">
        <v>20</v>
      </c>
      <c r="M16">
        <v>33</v>
      </c>
      <c r="N16">
        <v>37</v>
      </c>
      <c r="O16">
        <v>13</v>
      </c>
      <c r="P16">
        <v>22</v>
      </c>
      <c r="Q16">
        <f t="shared" si="10"/>
        <v>35</v>
      </c>
      <c r="R16">
        <v>9</v>
      </c>
      <c r="S16">
        <v>7</v>
      </c>
      <c r="T16">
        <v>13</v>
      </c>
      <c r="U16">
        <v>22</v>
      </c>
      <c r="V16">
        <v>7</v>
      </c>
      <c r="W16" s="5">
        <v>0.93291666666666662</v>
      </c>
      <c r="X16" s="2">
        <f t="shared" si="5"/>
        <v>0.54736842105263162</v>
      </c>
      <c r="Y16" s="2">
        <f t="shared" si="6"/>
        <v>0.46666666666666667</v>
      </c>
      <c r="Z16" s="2">
        <f t="shared" si="7"/>
        <v>1</v>
      </c>
      <c r="AA16" s="4">
        <f t="shared" si="8"/>
        <v>93.734399999999994</v>
      </c>
    </row>
    <row r="17" spans="1:27" x14ac:dyDescent="0.3">
      <c r="A17" s="1" t="str">
        <f>'Luka Doncic'!A17</f>
        <v>@ IMP</v>
      </c>
      <c r="B17">
        <v>111</v>
      </c>
      <c r="C17">
        <v>46</v>
      </c>
      <c r="D17">
        <v>95</v>
      </c>
      <c r="E17">
        <v>15</v>
      </c>
      <c r="F17">
        <v>38</v>
      </c>
      <c r="G17">
        <v>4</v>
      </c>
      <c r="H17">
        <v>5</v>
      </c>
      <c r="I17">
        <v>6</v>
      </c>
      <c r="J17">
        <v>4</v>
      </c>
      <c r="K17">
        <v>46</v>
      </c>
      <c r="L17">
        <v>13</v>
      </c>
      <c r="M17">
        <v>31</v>
      </c>
      <c r="N17">
        <v>26</v>
      </c>
      <c r="O17">
        <v>13</v>
      </c>
      <c r="P17">
        <v>30</v>
      </c>
      <c r="Q17">
        <f t="shared" si="10"/>
        <v>43</v>
      </c>
      <c r="R17">
        <v>2</v>
      </c>
      <c r="S17">
        <v>7</v>
      </c>
      <c r="T17">
        <v>6</v>
      </c>
      <c r="U17">
        <v>12</v>
      </c>
      <c r="V17">
        <v>9</v>
      </c>
      <c r="W17" s="5">
        <v>0.93346064814814811</v>
      </c>
      <c r="X17" s="2">
        <f t="shared" si="5"/>
        <v>0.48421052631578948</v>
      </c>
      <c r="Y17" s="2">
        <f t="shared" si="6"/>
        <v>0.39473684210526316</v>
      </c>
      <c r="Z17" s="2">
        <f t="shared" si="7"/>
        <v>0.8</v>
      </c>
      <c r="AA17" s="4">
        <f t="shared" si="8"/>
        <v>86.591999999999999</v>
      </c>
    </row>
    <row r="18" spans="1:27" x14ac:dyDescent="0.3">
      <c r="A18" s="1" t="str">
        <f>'Luka Doncic'!A18</f>
        <v>vs 3PT</v>
      </c>
      <c r="B18">
        <v>123</v>
      </c>
      <c r="C18">
        <v>49</v>
      </c>
      <c r="D18">
        <v>88</v>
      </c>
      <c r="E18">
        <v>18</v>
      </c>
      <c r="F18">
        <v>41</v>
      </c>
      <c r="G18">
        <v>7</v>
      </c>
      <c r="H18">
        <v>8</v>
      </c>
      <c r="I18">
        <v>2</v>
      </c>
      <c r="J18">
        <v>4</v>
      </c>
      <c r="K18">
        <v>42</v>
      </c>
      <c r="L18">
        <v>15</v>
      </c>
      <c r="M18">
        <v>36</v>
      </c>
      <c r="N18">
        <v>36</v>
      </c>
      <c r="O18">
        <v>12</v>
      </c>
      <c r="P18">
        <v>39</v>
      </c>
      <c r="Q18">
        <f t="shared" si="10"/>
        <v>51</v>
      </c>
      <c r="R18">
        <v>1</v>
      </c>
      <c r="S18">
        <v>7</v>
      </c>
      <c r="T18">
        <v>9</v>
      </c>
      <c r="U18">
        <v>9</v>
      </c>
      <c r="V18">
        <v>7</v>
      </c>
      <c r="W18" s="5">
        <v>0.93297453703703703</v>
      </c>
      <c r="X18" s="2">
        <f t="shared" si="5"/>
        <v>0.55681818181818177</v>
      </c>
      <c r="Y18" s="2">
        <f t="shared" si="6"/>
        <v>0.43902439024390244</v>
      </c>
      <c r="Z18" s="2">
        <f t="shared" si="7"/>
        <v>0.875</v>
      </c>
      <c r="AA18" s="4">
        <f t="shared" si="8"/>
        <v>84.979199999999992</v>
      </c>
    </row>
    <row r="19" spans="1:27" x14ac:dyDescent="0.3">
      <c r="A19" s="1" t="str">
        <f>'Luka Doncic'!A19</f>
        <v>@ DEF</v>
      </c>
      <c r="B19">
        <v>107</v>
      </c>
      <c r="C19">
        <v>42</v>
      </c>
      <c r="D19">
        <v>76</v>
      </c>
      <c r="E19">
        <v>18</v>
      </c>
      <c r="F19">
        <v>36</v>
      </c>
      <c r="G19">
        <v>5</v>
      </c>
      <c r="H19">
        <v>6</v>
      </c>
      <c r="I19">
        <v>6</v>
      </c>
      <c r="J19">
        <v>4</v>
      </c>
      <c r="K19">
        <v>32</v>
      </c>
      <c r="L19">
        <v>10</v>
      </c>
      <c r="M19">
        <v>35</v>
      </c>
      <c r="N19">
        <v>31</v>
      </c>
      <c r="O19">
        <v>10</v>
      </c>
      <c r="P19">
        <v>30</v>
      </c>
      <c r="Q19">
        <f t="shared" si="10"/>
        <v>40</v>
      </c>
      <c r="R19">
        <v>4</v>
      </c>
      <c r="S19">
        <v>8</v>
      </c>
      <c r="T19">
        <v>16</v>
      </c>
      <c r="U19">
        <v>13</v>
      </c>
      <c r="V19">
        <v>9</v>
      </c>
      <c r="W19" s="5">
        <v>0.93287037037037035</v>
      </c>
      <c r="X19" s="2">
        <f t="shared" si="5"/>
        <v>0.55263157894736847</v>
      </c>
      <c r="Y19" s="2">
        <f t="shared" si="6"/>
        <v>0.5</v>
      </c>
      <c r="Z19" s="2">
        <f t="shared" si="7"/>
        <v>0.83333333333333337</v>
      </c>
      <c r="AA19" s="4">
        <f t="shared" si="8"/>
        <v>81.254400000000004</v>
      </c>
    </row>
    <row r="20" spans="1:27" x14ac:dyDescent="0.3">
      <c r="A20" s="1">
        <f>'Luka Doncic'!A20</f>
        <v>0</v>
      </c>
      <c r="Q20">
        <f t="shared" si="10"/>
        <v>0</v>
      </c>
      <c r="W20" s="5"/>
      <c r="X20" s="2" t="e">
        <f t="shared" si="5"/>
        <v>#DIV/0!</v>
      </c>
      <c r="Y20" s="2" t="e">
        <f t="shared" si="6"/>
        <v>#DIV/0!</v>
      </c>
      <c r="Z20" s="2" t="e">
        <f t="shared" si="7"/>
        <v>#DIV/0!</v>
      </c>
      <c r="AA20" s="4">
        <f t="shared" si="8"/>
        <v>0</v>
      </c>
    </row>
    <row r="21" spans="1:27" x14ac:dyDescent="0.3">
      <c r="A21" s="1">
        <f>'Luka Doncic'!A21</f>
        <v>0</v>
      </c>
      <c r="Q21">
        <f t="shared" si="10"/>
        <v>0</v>
      </c>
      <c r="W21" s="5"/>
      <c r="X21" s="2" t="e">
        <f t="shared" si="5"/>
        <v>#DIV/0!</v>
      </c>
      <c r="Y21" s="2" t="e">
        <f t="shared" si="6"/>
        <v>#DIV/0!</v>
      </c>
      <c r="Z21" s="2" t="e">
        <f t="shared" si="7"/>
        <v>#DIV/0!</v>
      </c>
      <c r="AA21" s="4">
        <f t="shared" si="8"/>
        <v>0</v>
      </c>
    </row>
    <row r="22" spans="1:27" x14ac:dyDescent="0.3">
      <c r="A22" s="1">
        <f>'Luka Doncic'!A22</f>
        <v>0</v>
      </c>
      <c r="Q22">
        <f t="shared" si="10"/>
        <v>0</v>
      </c>
      <c r="W22" s="5"/>
      <c r="X22" s="2" t="e">
        <f t="shared" si="5"/>
        <v>#DIV/0!</v>
      </c>
      <c r="Y22" s="2" t="e">
        <f t="shared" si="6"/>
        <v>#DIV/0!</v>
      </c>
      <c r="Z22" s="2" t="e">
        <f t="shared" si="7"/>
        <v>#DIV/0!</v>
      </c>
      <c r="AA22" s="4">
        <f t="shared" si="8"/>
        <v>0</v>
      </c>
    </row>
    <row r="23" spans="1:27" x14ac:dyDescent="0.3">
      <c r="A23" s="1">
        <f>'Luka Doncic'!A23</f>
        <v>0</v>
      </c>
      <c r="Q23">
        <f t="shared" si="10"/>
        <v>0</v>
      </c>
      <c r="W23" s="5"/>
      <c r="X23" s="2" t="e">
        <f t="shared" si="5"/>
        <v>#DIV/0!</v>
      </c>
      <c r="Y23" s="2" t="e">
        <f t="shared" si="6"/>
        <v>#DIV/0!</v>
      </c>
      <c r="Z23" s="2" t="e">
        <f t="shared" si="7"/>
        <v>#DIV/0!</v>
      </c>
      <c r="AA23" s="4">
        <f t="shared" si="8"/>
        <v>0</v>
      </c>
    </row>
    <row r="24" spans="1:27" x14ac:dyDescent="0.3">
      <c r="A24" s="1">
        <f>'Luka Doncic'!A24</f>
        <v>0</v>
      </c>
      <c r="Q24">
        <f t="shared" si="10"/>
        <v>0</v>
      </c>
      <c r="W24" s="5"/>
      <c r="X24" s="2" t="e">
        <f t="shared" si="5"/>
        <v>#DIV/0!</v>
      </c>
      <c r="Y24" s="2" t="e">
        <f t="shared" si="6"/>
        <v>#DIV/0!</v>
      </c>
      <c r="Z24" s="2" t="e">
        <f t="shared" si="7"/>
        <v>#DIV/0!</v>
      </c>
      <c r="AA24" s="4">
        <f t="shared" si="8"/>
        <v>0</v>
      </c>
    </row>
    <row r="25" spans="1:27" x14ac:dyDescent="0.3">
      <c r="A25" s="1">
        <f>'Luka Doncic'!A25</f>
        <v>0</v>
      </c>
      <c r="Q25">
        <f t="shared" si="10"/>
        <v>0</v>
      </c>
      <c r="W25" s="5"/>
      <c r="X25" s="2" t="e">
        <f t="shared" si="5"/>
        <v>#DIV/0!</v>
      </c>
      <c r="Y25" s="2" t="e">
        <f t="shared" si="6"/>
        <v>#DIV/0!</v>
      </c>
      <c r="Z25" s="2" t="e">
        <f t="shared" si="7"/>
        <v>#DIV/0!</v>
      </c>
      <c r="AA25" s="4">
        <f t="shared" si="8"/>
        <v>0</v>
      </c>
    </row>
    <row r="26" spans="1:27" x14ac:dyDescent="0.3">
      <c r="A26" s="1">
        <f>'Luka Doncic'!A26</f>
        <v>0</v>
      </c>
      <c r="Q26">
        <f t="shared" si="10"/>
        <v>0</v>
      </c>
      <c r="W26" s="5"/>
      <c r="X26" s="2" t="e">
        <f t="shared" si="5"/>
        <v>#DIV/0!</v>
      </c>
      <c r="Y26" s="2" t="e">
        <f t="shared" si="6"/>
        <v>#DIV/0!</v>
      </c>
      <c r="Z26" s="2" t="e">
        <f t="shared" si="7"/>
        <v>#DIV/0!</v>
      </c>
      <c r="AA26" s="4">
        <f t="shared" si="8"/>
        <v>0</v>
      </c>
    </row>
    <row r="27" spans="1:27" x14ac:dyDescent="0.3">
      <c r="A27" s="1">
        <f>'Luka Doncic'!A27</f>
        <v>0</v>
      </c>
      <c r="Q27">
        <f t="shared" si="10"/>
        <v>0</v>
      </c>
      <c r="W27" s="5"/>
      <c r="X27" s="2" t="e">
        <f t="shared" si="5"/>
        <v>#DIV/0!</v>
      </c>
      <c r="Y27" s="2" t="e">
        <f t="shared" si="6"/>
        <v>#DIV/0!</v>
      </c>
      <c r="Z27" s="2" t="e">
        <f t="shared" si="7"/>
        <v>#DIV/0!</v>
      </c>
      <c r="AA27" s="4">
        <f t="shared" si="8"/>
        <v>0</v>
      </c>
    </row>
    <row r="28" spans="1:27" x14ac:dyDescent="0.3">
      <c r="A28" s="1">
        <f>'Luka Doncic'!A28</f>
        <v>0</v>
      </c>
      <c r="Q28">
        <f t="shared" si="10"/>
        <v>0</v>
      </c>
      <c r="W28" s="5"/>
      <c r="X28" s="2" t="e">
        <f t="shared" si="5"/>
        <v>#DIV/0!</v>
      </c>
      <c r="Y28" s="2" t="e">
        <f t="shared" si="6"/>
        <v>#DIV/0!</v>
      </c>
      <c r="Z28" s="2" t="e">
        <f t="shared" si="7"/>
        <v>#DIV/0!</v>
      </c>
      <c r="AA28" s="4">
        <f t="shared" si="8"/>
        <v>0</v>
      </c>
    </row>
    <row r="29" spans="1:27" x14ac:dyDescent="0.3">
      <c r="A29" s="1">
        <f>'Luka Doncic'!A29</f>
        <v>0</v>
      </c>
      <c r="Q29">
        <f t="shared" si="10"/>
        <v>0</v>
      </c>
      <c r="W29" s="5"/>
      <c r="X29" s="2" t="e">
        <f t="shared" si="5"/>
        <v>#DIV/0!</v>
      </c>
      <c r="Y29" s="2" t="e">
        <f t="shared" si="6"/>
        <v>#DIV/0!</v>
      </c>
      <c r="Z29" s="2" t="e">
        <f t="shared" si="7"/>
        <v>#DIV/0!</v>
      </c>
      <c r="AA29" s="4">
        <f t="shared" si="8"/>
        <v>0</v>
      </c>
    </row>
    <row r="30" spans="1:27" x14ac:dyDescent="0.3">
      <c r="A30" s="1">
        <f>'Luka Doncic'!A30</f>
        <v>0</v>
      </c>
      <c r="Q30">
        <f t="shared" si="10"/>
        <v>0</v>
      </c>
      <c r="W30" s="5"/>
      <c r="X30" s="2" t="e">
        <f t="shared" si="5"/>
        <v>#DIV/0!</v>
      </c>
      <c r="Y30" s="2" t="e">
        <f t="shared" si="6"/>
        <v>#DIV/0!</v>
      </c>
      <c r="Z30" s="2" t="e">
        <f t="shared" si="7"/>
        <v>#DIV/0!</v>
      </c>
      <c r="AA30" s="4">
        <f t="shared" si="8"/>
        <v>0</v>
      </c>
    </row>
    <row r="31" spans="1:27" x14ac:dyDescent="0.3">
      <c r="A31" s="1">
        <f>'Luka Doncic'!A31</f>
        <v>0</v>
      </c>
      <c r="Q31">
        <f t="shared" si="10"/>
        <v>0</v>
      </c>
      <c r="W31" s="5"/>
      <c r="X31" s="2" t="e">
        <f t="shared" si="5"/>
        <v>#DIV/0!</v>
      </c>
      <c r="Y31" s="2" t="e">
        <f t="shared" si="6"/>
        <v>#DIV/0!</v>
      </c>
      <c r="Z31" s="2" t="e">
        <f t="shared" si="7"/>
        <v>#DIV/0!</v>
      </c>
      <c r="AA31" s="4">
        <f t="shared" si="8"/>
        <v>0</v>
      </c>
    </row>
    <row r="32" spans="1:27" x14ac:dyDescent="0.3">
      <c r="A32" s="1">
        <f>'Luka Doncic'!A32</f>
        <v>0</v>
      </c>
      <c r="Q32">
        <f t="shared" si="10"/>
        <v>0</v>
      </c>
      <c r="W32" s="5"/>
      <c r="X32" s="2" t="e">
        <f t="shared" si="5"/>
        <v>#DIV/0!</v>
      </c>
      <c r="Y32" s="2" t="e">
        <f t="shared" si="6"/>
        <v>#DIV/0!</v>
      </c>
      <c r="Z32" s="2" t="e">
        <f t="shared" si="7"/>
        <v>#DIV/0!</v>
      </c>
      <c r="AA32" s="4">
        <f t="shared" si="8"/>
        <v>0</v>
      </c>
    </row>
    <row r="33" spans="1:27" x14ac:dyDescent="0.3">
      <c r="A33" s="1">
        <f>'Luka Doncic'!A33</f>
        <v>0</v>
      </c>
      <c r="Q33">
        <f t="shared" si="10"/>
        <v>0</v>
      </c>
      <c r="W33" s="5"/>
      <c r="X33" s="2" t="e">
        <f t="shared" si="5"/>
        <v>#DIV/0!</v>
      </c>
      <c r="Y33" s="2" t="e">
        <f t="shared" si="6"/>
        <v>#DIV/0!</v>
      </c>
      <c r="Z33" s="2" t="e">
        <f t="shared" si="7"/>
        <v>#DIV/0!</v>
      </c>
      <c r="AA33" s="4">
        <f t="shared" si="8"/>
        <v>0</v>
      </c>
    </row>
    <row r="34" spans="1:27" x14ac:dyDescent="0.3">
      <c r="A34" s="1">
        <f>'Luka Doncic'!A34</f>
        <v>0</v>
      </c>
      <c r="Q34">
        <f t="shared" si="10"/>
        <v>0</v>
      </c>
      <c r="W34" s="5"/>
      <c r="X34" s="2" t="e">
        <f t="shared" si="5"/>
        <v>#DIV/0!</v>
      </c>
      <c r="Y34" s="2" t="e">
        <f t="shared" si="6"/>
        <v>#DIV/0!</v>
      </c>
      <c r="Z34" s="2" t="e">
        <f t="shared" si="7"/>
        <v>#DIV/0!</v>
      </c>
      <c r="AA34" s="4">
        <f t="shared" si="8"/>
        <v>0</v>
      </c>
    </row>
    <row r="35" spans="1:27" x14ac:dyDescent="0.3">
      <c r="A35" s="1">
        <f>'Luka Doncic'!A35</f>
        <v>0</v>
      </c>
      <c r="Q35">
        <f t="shared" si="10"/>
        <v>0</v>
      </c>
      <c r="W35" s="5"/>
      <c r="X35" s="2" t="e">
        <f t="shared" si="5"/>
        <v>#DIV/0!</v>
      </c>
      <c r="Y35" s="2" t="e">
        <f t="shared" si="6"/>
        <v>#DIV/0!</v>
      </c>
      <c r="Z35" s="2" t="e">
        <f t="shared" si="7"/>
        <v>#DIV/0!</v>
      </c>
      <c r="AA35" s="4">
        <f t="shared" si="8"/>
        <v>0</v>
      </c>
    </row>
    <row r="36" spans="1:27" x14ac:dyDescent="0.3">
      <c r="A36" s="1">
        <f>'Luka Doncic'!A36</f>
        <v>0</v>
      </c>
      <c r="Q36">
        <f t="shared" si="10"/>
        <v>0</v>
      </c>
      <c r="W36" s="5"/>
      <c r="X36" s="2" t="e">
        <f t="shared" si="5"/>
        <v>#DIV/0!</v>
      </c>
      <c r="Y36" s="2" t="e">
        <f t="shared" si="6"/>
        <v>#DIV/0!</v>
      </c>
      <c r="Z36" s="2" t="e">
        <f t="shared" si="7"/>
        <v>#DIV/0!</v>
      </c>
      <c r="AA36" s="4">
        <f t="shared" si="8"/>
        <v>0</v>
      </c>
    </row>
    <row r="37" spans="1:27" x14ac:dyDescent="0.3">
      <c r="A37" s="1">
        <f>'Luka Doncic'!A37</f>
        <v>0</v>
      </c>
      <c r="Q37">
        <f t="shared" si="10"/>
        <v>0</v>
      </c>
      <c r="W37" s="5"/>
      <c r="X37" s="2" t="e">
        <f t="shared" si="5"/>
        <v>#DIV/0!</v>
      </c>
      <c r="Y37" s="2" t="e">
        <f t="shared" si="6"/>
        <v>#DIV/0!</v>
      </c>
      <c r="Z37" s="2" t="e">
        <f t="shared" si="7"/>
        <v>#DIV/0!</v>
      </c>
      <c r="AA37" s="4">
        <f t="shared" si="8"/>
        <v>0</v>
      </c>
    </row>
    <row r="38" spans="1:27" x14ac:dyDescent="0.3">
      <c r="A38" s="1">
        <f>'Luka Doncic'!A38</f>
        <v>0</v>
      </c>
      <c r="Q38">
        <f t="shared" si="10"/>
        <v>0</v>
      </c>
      <c r="W38" s="5"/>
      <c r="X38" s="2" t="e">
        <f t="shared" si="5"/>
        <v>#DIV/0!</v>
      </c>
      <c r="Y38" s="2" t="e">
        <f t="shared" si="6"/>
        <v>#DIV/0!</v>
      </c>
      <c r="Z38" s="2" t="e">
        <f t="shared" si="7"/>
        <v>#DIV/0!</v>
      </c>
      <c r="AA38" s="4">
        <f t="shared" si="8"/>
        <v>0</v>
      </c>
    </row>
    <row r="39" spans="1:27" x14ac:dyDescent="0.3">
      <c r="A39" s="1">
        <f>'Luka Doncic'!A39</f>
        <v>0</v>
      </c>
      <c r="Q39">
        <f t="shared" si="10"/>
        <v>0</v>
      </c>
      <c r="W39" s="5"/>
      <c r="X39" s="2" t="e">
        <f t="shared" si="5"/>
        <v>#DIV/0!</v>
      </c>
      <c r="Y39" s="2" t="e">
        <f t="shared" si="6"/>
        <v>#DIV/0!</v>
      </c>
      <c r="Z39" s="2" t="e">
        <f t="shared" si="7"/>
        <v>#DIV/0!</v>
      </c>
      <c r="AA39" s="4">
        <f t="shared" si="8"/>
        <v>0</v>
      </c>
    </row>
    <row r="40" spans="1:27" x14ac:dyDescent="0.3">
      <c r="A40" s="1">
        <f>'Luka Doncic'!A40</f>
        <v>0</v>
      </c>
      <c r="Q40">
        <f t="shared" si="10"/>
        <v>0</v>
      </c>
      <c r="W40" s="5"/>
      <c r="X40" s="2" t="e">
        <f t="shared" si="5"/>
        <v>#DIV/0!</v>
      </c>
      <c r="Y40" s="2" t="e">
        <f t="shared" si="6"/>
        <v>#DIV/0!</v>
      </c>
      <c r="Z40" s="2" t="e">
        <f t="shared" si="7"/>
        <v>#DIV/0!</v>
      </c>
      <c r="AA40" s="4">
        <f t="shared" si="8"/>
        <v>0</v>
      </c>
    </row>
    <row r="41" spans="1:27" x14ac:dyDescent="0.3">
      <c r="A41" s="1">
        <f>'Luka Doncic'!A41</f>
        <v>0</v>
      </c>
      <c r="Q41">
        <f t="shared" si="10"/>
        <v>0</v>
      </c>
      <c r="W41" s="5"/>
      <c r="X41" s="2" t="e">
        <f t="shared" si="5"/>
        <v>#DIV/0!</v>
      </c>
      <c r="Y41" s="2" t="e">
        <f t="shared" si="6"/>
        <v>#DIV/0!</v>
      </c>
      <c r="Z41" s="2" t="e">
        <f t="shared" si="7"/>
        <v>#DIV/0!</v>
      </c>
      <c r="AA41" s="4">
        <f t="shared" si="8"/>
        <v>0</v>
      </c>
    </row>
    <row r="42" spans="1:27" x14ac:dyDescent="0.3">
      <c r="A42" s="1">
        <f>'Luka Doncic'!A42</f>
        <v>0</v>
      </c>
      <c r="Q42">
        <f t="shared" si="10"/>
        <v>0</v>
      </c>
      <c r="W42" s="5"/>
      <c r="X42" s="2" t="e">
        <f t="shared" si="5"/>
        <v>#DIV/0!</v>
      </c>
      <c r="Y42" s="2" t="e">
        <f t="shared" si="6"/>
        <v>#DIV/0!</v>
      </c>
      <c r="Z42" s="2" t="e">
        <f t="shared" si="7"/>
        <v>#DIV/0!</v>
      </c>
      <c r="AA42" s="4">
        <f t="shared" si="8"/>
        <v>0</v>
      </c>
    </row>
    <row r="43" spans="1:27" x14ac:dyDescent="0.3">
      <c r="A43" s="1">
        <f>'Luka Doncic'!A43</f>
        <v>0</v>
      </c>
      <c r="Q43">
        <f t="shared" si="10"/>
        <v>0</v>
      </c>
      <c r="W43" s="5"/>
      <c r="X43" s="2" t="e">
        <f t="shared" si="5"/>
        <v>#DIV/0!</v>
      </c>
      <c r="Y43" s="2" t="e">
        <f t="shared" si="6"/>
        <v>#DIV/0!</v>
      </c>
      <c r="Z43" s="2" t="e">
        <f t="shared" si="7"/>
        <v>#DIV/0!</v>
      </c>
      <c r="AA43" s="4">
        <f t="shared" si="8"/>
        <v>0</v>
      </c>
    </row>
    <row r="44" spans="1:27" x14ac:dyDescent="0.3">
      <c r="A44" s="1">
        <f>'Luka Doncic'!A44</f>
        <v>0</v>
      </c>
      <c r="Q44">
        <f t="shared" si="10"/>
        <v>0</v>
      </c>
      <c r="W44" s="5"/>
      <c r="X44" s="2" t="e">
        <f t="shared" si="5"/>
        <v>#DIV/0!</v>
      </c>
      <c r="Y44" s="2" t="e">
        <f t="shared" si="6"/>
        <v>#DIV/0!</v>
      </c>
      <c r="Z44" s="2" t="e">
        <f t="shared" si="7"/>
        <v>#DIV/0!</v>
      </c>
      <c r="AA44" s="4">
        <f t="shared" si="8"/>
        <v>0</v>
      </c>
    </row>
    <row r="45" spans="1:27" x14ac:dyDescent="0.3">
      <c r="A45" s="1">
        <f>'Luka Doncic'!A45</f>
        <v>0</v>
      </c>
      <c r="Q45">
        <f t="shared" si="10"/>
        <v>0</v>
      </c>
      <c r="W45" s="5"/>
      <c r="X45" s="2" t="e">
        <f t="shared" si="5"/>
        <v>#DIV/0!</v>
      </c>
      <c r="Y45" s="2" t="e">
        <f t="shared" si="6"/>
        <v>#DIV/0!</v>
      </c>
      <c r="Z45" s="2" t="e">
        <f t="shared" si="7"/>
        <v>#DIV/0!</v>
      </c>
      <c r="AA45" s="4">
        <f t="shared" si="8"/>
        <v>0</v>
      </c>
    </row>
    <row r="46" spans="1:27" x14ac:dyDescent="0.3">
      <c r="A46" s="1">
        <f>'Luka Doncic'!A46</f>
        <v>0</v>
      </c>
      <c r="Q46">
        <f t="shared" si="10"/>
        <v>0</v>
      </c>
      <c r="W46" s="5"/>
      <c r="X46" s="2" t="e">
        <f t="shared" si="5"/>
        <v>#DIV/0!</v>
      </c>
      <c r="Y46" s="2" t="e">
        <f t="shared" si="6"/>
        <v>#DIV/0!</v>
      </c>
      <c r="Z46" s="2" t="e">
        <f t="shared" si="7"/>
        <v>#DIV/0!</v>
      </c>
      <c r="AA46" s="4">
        <f t="shared" si="8"/>
        <v>0</v>
      </c>
    </row>
    <row r="47" spans="1:27" x14ac:dyDescent="0.3">
      <c r="A47" t="s">
        <v>22</v>
      </c>
      <c r="B47" s="4">
        <f>AVERAGE(B2:B46)</f>
        <v>118.94444444444444</v>
      </c>
      <c r="C47" s="4">
        <f t="shared" ref="C47:I47" si="11">AVERAGE(C2:C46)</f>
        <v>46.333333333333336</v>
      </c>
      <c r="D47" s="4">
        <f t="shared" si="11"/>
        <v>84.388888888888886</v>
      </c>
      <c r="E47" s="4">
        <f t="shared" si="11"/>
        <v>17</v>
      </c>
      <c r="F47" s="4">
        <f t="shared" si="11"/>
        <v>37.444444444444443</v>
      </c>
      <c r="G47" s="4">
        <f t="shared" si="11"/>
        <v>9.2777777777777786</v>
      </c>
      <c r="H47" s="4">
        <f t="shared" si="11"/>
        <v>10.944444444444445</v>
      </c>
      <c r="I47" s="4">
        <f t="shared" si="11"/>
        <v>5.833333333333333</v>
      </c>
      <c r="J47" s="4">
        <f t="shared" ref="J47:W47" si="12">AVERAGE(J2:J46)</f>
        <v>6.3888888888888893</v>
      </c>
      <c r="K47" s="4">
        <f t="shared" si="12"/>
        <v>40.333333333333336</v>
      </c>
      <c r="L47" s="4">
        <f t="shared" si="12"/>
        <v>11.5</v>
      </c>
      <c r="M47" s="4">
        <f t="shared" si="12"/>
        <v>26.277777777777779</v>
      </c>
      <c r="N47" s="4">
        <f t="shared" si="12"/>
        <v>30.611111111111111</v>
      </c>
      <c r="O47" s="4">
        <f t="shared" si="12"/>
        <v>9.1111111111111107</v>
      </c>
      <c r="P47" s="4">
        <f t="shared" si="12"/>
        <v>32.333333333333336</v>
      </c>
      <c r="Q47" s="4">
        <f t="shared" si="12"/>
        <v>16.577777777777779</v>
      </c>
      <c r="R47" s="4">
        <f t="shared" si="12"/>
        <v>4</v>
      </c>
      <c r="S47" s="4">
        <f t="shared" si="12"/>
        <v>6.6111111111111107</v>
      </c>
      <c r="T47" s="4">
        <f t="shared" si="12"/>
        <v>8.8333333333333339</v>
      </c>
      <c r="U47" s="4">
        <f t="shared" si="12"/>
        <v>9.7222222222222214</v>
      </c>
      <c r="V47" s="4">
        <f t="shared" si="12"/>
        <v>9.6111111111111107</v>
      </c>
      <c r="W47" s="5">
        <f t="shared" si="12"/>
        <v>0.93304269547325114</v>
      </c>
      <c r="X47" s="2">
        <f>SUM(C2:C46)/SUM(D2:D46)</f>
        <v>0.54904542462146144</v>
      </c>
      <c r="Y47" s="2">
        <f>SUM(E2:E46)/SUM(F2:F46)</f>
        <v>0.45400593471810091</v>
      </c>
      <c r="Z47" s="2">
        <f>SUM(G2:G46)/SUM(H2:H46)</f>
        <v>0.84771573604060912</v>
      </c>
      <c r="AA47" s="4">
        <f>AVERAGE(AA2:AA46)</f>
        <v>34.147840000000002</v>
      </c>
    </row>
    <row r="48" spans="1:27" x14ac:dyDescent="0.3">
      <c r="B48" t="s">
        <v>1</v>
      </c>
      <c r="C48" t="s">
        <v>7</v>
      </c>
      <c r="D48" s="1" t="s">
        <v>8</v>
      </c>
      <c r="E48" s="1" t="s">
        <v>9</v>
      </c>
      <c r="F48" s="1" t="s">
        <v>10</v>
      </c>
      <c r="G48" t="s">
        <v>11</v>
      </c>
      <c r="H48" s="1" t="s">
        <v>12</v>
      </c>
      <c r="I48" t="s">
        <v>43</v>
      </c>
      <c r="J48" t="s">
        <v>25</v>
      </c>
      <c r="K48" t="s">
        <v>26</v>
      </c>
      <c r="L48" t="s">
        <v>27</v>
      </c>
      <c r="M48" t="s">
        <v>28</v>
      </c>
      <c r="N48" t="s">
        <v>3</v>
      </c>
      <c r="O48" t="s">
        <v>29</v>
      </c>
      <c r="P48" t="s">
        <v>30</v>
      </c>
      <c r="Q48" t="s">
        <v>31</v>
      </c>
      <c r="R48" t="s">
        <v>5</v>
      </c>
      <c r="S48" t="s">
        <v>4</v>
      </c>
      <c r="T48" t="s">
        <v>6</v>
      </c>
      <c r="U48" t="s">
        <v>32</v>
      </c>
      <c r="V48" t="s">
        <v>33</v>
      </c>
      <c r="W48" t="s">
        <v>34</v>
      </c>
      <c r="X48" t="s">
        <v>16</v>
      </c>
      <c r="Y48" t="s">
        <v>17</v>
      </c>
      <c r="Z48" t="s">
        <v>18</v>
      </c>
      <c r="AA48" t="s">
        <v>35</v>
      </c>
    </row>
    <row r="49" spans="1:27" x14ac:dyDescent="0.3">
      <c r="A49" t="s">
        <v>36</v>
      </c>
      <c r="B49">
        <f>SUM(B2:B46)</f>
        <v>2141</v>
      </c>
      <c r="C49">
        <f t="shared" ref="C49:I49" si="13">SUM(C2:C46)</f>
        <v>834</v>
      </c>
      <c r="D49">
        <f t="shared" si="13"/>
        <v>1519</v>
      </c>
      <c r="E49">
        <f t="shared" si="13"/>
        <v>306</v>
      </c>
      <c r="F49">
        <f t="shared" si="13"/>
        <v>674</v>
      </c>
      <c r="G49">
        <f t="shared" si="13"/>
        <v>167</v>
      </c>
      <c r="H49">
        <f t="shared" si="13"/>
        <v>197</v>
      </c>
      <c r="I49">
        <f t="shared" si="13"/>
        <v>105</v>
      </c>
      <c r="J49">
        <f t="shared" ref="J49:V49" si="14">SUM(J2:J46)</f>
        <v>115</v>
      </c>
      <c r="K49">
        <f t="shared" si="14"/>
        <v>726</v>
      </c>
      <c r="L49">
        <f t="shared" si="14"/>
        <v>207</v>
      </c>
      <c r="M49">
        <f t="shared" si="14"/>
        <v>473</v>
      </c>
      <c r="N49">
        <f t="shared" si="14"/>
        <v>551</v>
      </c>
      <c r="O49">
        <f t="shared" si="14"/>
        <v>164</v>
      </c>
      <c r="P49">
        <f t="shared" si="14"/>
        <v>582</v>
      </c>
      <c r="Q49">
        <f t="shared" si="14"/>
        <v>746</v>
      </c>
      <c r="R49">
        <f t="shared" si="14"/>
        <v>72</v>
      </c>
      <c r="S49">
        <f t="shared" si="14"/>
        <v>119</v>
      </c>
      <c r="T49">
        <f t="shared" si="14"/>
        <v>159</v>
      </c>
      <c r="U49">
        <f t="shared" si="14"/>
        <v>175</v>
      </c>
      <c r="V49">
        <f t="shared" si="14"/>
        <v>173</v>
      </c>
      <c r="AA49" s="4">
        <f>SUM(AA2:AA46)</f>
        <v>1536.6528000000001</v>
      </c>
    </row>
    <row r="50" spans="1:27" x14ac:dyDescent="0.3">
      <c r="V50" s="5"/>
      <c r="W50" s="2"/>
      <c r="X50" s="2"/>
      <c r="Y50" s="2"/>
    </row>
    <row r="51" spans="1:27" x14ac:dyDescent="0.3">
      <c r="A51" t="s">
        <v>37</v>
      </c>
      <c r="B51" s="3">
        <f>B49/AA49</f>
        <v>1.3932880609074476</v>
      </c>
      <c r="V51" s="5"/>
      <c r="W51" s="2"/>
      <c r="X51" s="2"/>
      <c r="Y51" s="2"/>
    </row>
    <row r="52" spans="1:27" x14ac:dyDescent="0.3">
      <c r="A52" t="s">
        <v>38</v>
      </c>
      <c r="B52" s="4">
        <f>(B49/AA49)*100</f>
        <v>139.32880609074476</v>
      </c>
      <c r="V52" s="5"/>
      <c r="W52" s="2"/>
      <c r="X52" s="2"/>
      <c r="Y52" s="2"/>
    </row>
    <row r="53" spans="1:27" x14ac:dyDescent="0.3">
      <c r="A53" t="s">
        <v>39</v>
      </c>
      <c r="B53" s="3">
        <f>'Opponent Stats'!B49/'Opponent Stats'!AA49</f>
        <v>1.2872355808957199</v>
      </c>
      <c r="V53" s="5"/>
      <c r="W53" s="2"/>
      <c r="X53" s="2"/>
      <c r="Y53" s="2"/>
    </row>
    <row r="54" spans="1:27" x14ac:dyDescent="0.3">
      <c r="A54" t="s">
        <v>40</v>
      </c>
      <c r="B54" s="4">
        <f>('Opponent Stats'!B49/'Opponent Stats'!AA49)*100</f>
        <v>128.72355808957198</v>
      </c>
      <c r="V54" s="5"/>
      <c r="W54" s="2"/>
      <c r="X54" s="2"/>
      <c r="Y54" s="2"/>
    </row>
    <row r="55" spans="1:27" x14ac:dyDescent="0.3">
      <c r="A55" t="s">
        <v>41</v>
      </c>
      <c r="B55" s="4">
        <f>B49-'Opponent Stats'!B49</f>
        <v>147</v>
      </c>
      <c r="V55" s="5"/>
      <c r="W55" s="2"/>
      <c r="X55" s="2"/>
      <c r="Y55" s="2"/>
    </row>
    <row r="59" spans="1:27" x14ac:dyDescent="0.3">
      <c r="D59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A7D1-0CFE-4674-8CA5-1ACD86B0AA86}">
  <dimension ref="A1:AA58"/>
  <sheetViews>
    <sheetView topLeftCell="E1" workbookViewId="0">
      <selection activeCell="B19" sqref="B19:AA19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7</v>
      </c>
      <c r="D1" s="1" t="s">
        <v>8</v>
      </c>
      <c r="E1" s="1" t="s">
        <v>9</v>
      </c>
      <c r="F1" s="1" t="s">
        <v>10</v>
      </c>
      <c r="G1" t="s">
        <v>11</v>
      </c>
      <c r="H1" s="1" t="s">
        <v>12</v>
      </c>
      <c r="I1" t="s">
        <v>43</v>
      </c>
      <c r="J1" t="s">
        <v>25</v>
      </c>
      <c r="K1" t="s">
        <v>26</v>
      </c>
      <c r="L1" t="s">
        <v>27</v>
      </c>
      <c r="M1" t="s">
        <v>28</v>
      </c>
      <c r="N1" t="s">
        <v>3</v>
      </c>
      <c r="O1" t="s">
        <v>29</v>
      </c>
      <c r="P1" t="s">
        <v>30</v>
      </c>
      <c r="Q1" t="s">
        <v>31</v>
      </c>
      <c r="R1" t="s">
        <v>5</v>
      </c>
      <c r="S1" t="s">
        <v>4</v>
      </c>
      <c r="T1" t="s">
        <v>6</v>
      </c>
      <c r="U1" t="s">
        <v>32</v>
      </c>
      <c r="V1" t="s">
        <v>33</v>
      </c>
      <c r="W1" t="s">
        <v>34</v>
      </c>
      <c r="X1" t="s">
        <v>16</v>
      </c>
      <c r="Y1" t="s">
        <v>17</v>
      </c>
      <c r="Z1" t="s">
        <v>18</v>
      </c>
      <c r="AA1" t="s">
        <v>35</v>
      </c>
    </row>
    <row r="2" spans="1:27" x14ac:dyDescent="0.3">
      <c r="A2" s="1" t="str">
        <f>'Luka Doncic'!A2</f>
        <v>vs IMP</v>
      </c>
      <c r="B2">
        <v>98</v>
      </c>
      <c r="C2">
        <v>39</v>
      </c>
      <c r="D2">
        <v>83</v>
      </c>
      <c r="E2">
        <v>15</v>
      </c>
      <c r="F2">
        <v>34</v>
      </c>
      <c r="G2">
        <v>5</v>
      </c>
      <c r="H2">
        <v>6</v>
      </c>
      <c r="I2">
        <v>2</v>
      </c>
      <c r="J2">
        <v>9</v>
      </c>
      <c r="K2">
        <v>32</v>
      </c>
      <c r="L2">
        <v>7</v>
      </c>
      <c r="M2">
        <v>59</v>
      </c>
      <c r="N2">
        <v>23</v>
      </c>
      <c r="O2">
        <v>2</v>
      </c>
      <c r="P2">
        <v>22</v>
      </c>
      <c r="Q2">
        <f t="shared" ref="Q2" si="0">O2+P2</f>
        <v>24</v>
      </c>
      <c r="R2">
        <v>1</v>
      </c>
      <c r="S2">
        <v>3</v>
      </c>
      <c r="T2">
        <v>3</v>
      </c>
      <c r="U2">
        <v>5</v>
      </c>
      <c r="V2">
        <v>6</v>
      </c>
      <c r="W2" s="5">
        <v>0.93410879629629628</v>
      </c>
      <c r="X2" s="2">
        <f t="shared" ref="X2" si="1">C2/D2</f>
        <v>0.46987951807228917</v>
      </c>
      <c r="Y2" s="2">
        <f t="shared" ref="Y2" si="2" xml:space="preserve"> E2/F2</f>
        <v>0.44117647058823528</v>
      </c>
      <c r="Z2" s="2">
        <f t="shared" ref="Z2" si="3">G2/H2</f>
        <v>0.83333333333333337</v>
      </c>
      <c r="AA2" s="4">
        <f t="shared" ref="AA2" si="4">0.96*((D2)+(T2)+0.44*(H2)-(O2))</f>
        <v>83.174399999999991</v>
      </c>
    </row>
    <row r="3" spans="1:27" x14ac:dyDescent="0.3">
      <c r="A3" s="1" t="str">
        <f>'Luka Doncic'!A3</f>
        <v>@ 3PT</v>
      </c>
      <c r="B3">
        <v>123</v>
      </c>
      <c r="C3">
        <v>49</v>
      </c>
      <c r="D3">
        <v>90</v>
      </c>
      <c r="E3">
        <v>18</v>
      </c>
      <c r="F3">
        <v>45</v>
      </c>
      <c r="G3">
        <v>7</v>
      </c>
      <c r="H3">
        <v>8</v>
      </c>
      <c r="I3">
        <v>7</v>
      </c>
      <c r="J3">
        <v>16</v>
      </c>
      <c r="K3">
        <v>36</v>
      </c>
      <c r="L3">
        <v>11</v>
      </c>
      <c r="M3">
        <v>50</v>
      </c>
      <c r="N3">
        <v>32</v>
      </c>
      <c r="O3">
        <v>7</v>
      </c>
      <c r="P3">
        <v>25</v>
      </c>
      <c r="Q3">
        <f>O3+P3</f>
        <v>32</v>
      </c>
      <c r="R3">
        <v>7</v>
      </c>
      <c r="S3">
        <v>5</v>
      </c>
      <c r="T3">
        <v>4</v>
      </c>
      <c r="U3">
        <v>14</v>
      </c>
      <c r="V3">
        <v>12</v>
      </c>
      <c r="W3" s="5">
        <v>0.93218749999999995</v>
      </c>
      <c r="X3" s="2">
        <f t="shared" ref="X3:X46" si="5">C3/D3</f>
        <v>0.5444444444444444</v>
      </c>
      <c r="Y3" s="2">
        <f t="shared" ref="Y3:Y46" si="6" xml:space="preserve"> E3/F3</f>
        <v>0.4</v>
      </c>
      <c r="Z3" s="2">
        <f t="shared" ref="Z3:Z46" si="7">G3/H3</f>
        <v>0.875</v>
      </c>
      <c r="AA3" s="4">
        <f t="shared" ref="AA3:AA46" si="8">0.96*((D3)+(T3)+0.44*(H3)-(O3))</f>
        <v>86.899199999999993</v>
      </c>
    </row>
    <row r="4" spans="1:27" x14ac:dyDescent="0.3">
      <c r="A4" s="1" t="str">
        <f>'Luka Doncic'!A4</f>
        <v>vs DEF</v>
      </c>
      <c r="B4">
        <v>125</v>
      </c>
      <c r="C4">
        <v>46</v>
      </c>
      <c r="D4">
        <v>88</v>
      </c>
      <c r="E4">
        <v>13</v>
      </c>
      <c r="F4">
        <v>27</v>
      </c>
      <c r="G4">
        <v>20</v>
      </c>
      <c r="H4">
        <v>27</v>
      </c>
      <c r="I4">
        <v>12</v>
      </c>
      <c r="J4">
        <v>14</v>
      </c>
      <c r="K4">
        <v>48</v>
      </c>
      <c r="L4">
        <v>2</v>
      </c>
      <c r="M4">
        <v>27</v>
      </c>
      <c r="N4">
        <v>28</v>
      </c>
      <c r="O4">
        <v>4</v>
      </c>
      <c r="P4">
        <v>32</v>
      </c>
      <c r="Q4">
        <f t="shared" ref="Q4" si="9">O4+P4</f>
        <v>36</v>
      </c>
      <c r="R4">
        <v>10</v>
      </c>
      <c r="S4">
        <v>2</v>
      </c>
      <c r="T4">
        <v>7</v>
      </c>
      <c r="U4">
        <v>26</v>
      </c>
      <c r="V4">
        <v>3</v>
      </c>
      <c r="W4" s="5">
        <v>0.93630787037037033</v>
      </c>
      <c r="X4" s="2">
        <f t="shared" si="5"/>
        <v>0.52272727272727271</v>
      </c>
      <c r="Y4" s="2">
        <f t="shared" si="6"/>
        <v>0.48148148148148145</v>
      </c>
      <c r="Z4" s="2">
        <f t="shared" si="7"/>
        <v>0.7407407407407407</v>
      </c>
      <c r="AA4" s="4">
        <f t="shared" si="8"/>
        <v>98.764799999999994</v>
      </c>
    </row>
    <row r="5" spans="1:27" x14ac:dyDescent="0.3">
      <c r="A5" s="1" t="str">
        <f>'Luka Doncic'!A5</f>
        <v>@ OCE</v>
      </c>
      <c r="B5">
        <v>93</v>
      </c>
      <c r="C5">
        <v>36</v>
      </c>
      <c r="D5">
        <v>75</v>
      </c>
      <c r="E5">
        <v>13</v>
      </c>
      <c r="F5">
        <v>24</v>
      </c>
      <c r="G5">
        <v>8</v>
      </c>
      <c r="H5">
        <v>12</v>
      </c>
      <c r="I5">
        <v>1</v>
      </c>
      <c r="J5">
        <v>0</v>
      </c>
      <c r="K5">
        <v>26</v>
      </c>
      <c r="L5">
        <v>4</v>
      </c>
      <c r="M5">
        <v>18</v>
      </c>
      <c r="N5">
        <v>15</v>
      </c>
      <c r="O5">
        <v>5</v>
      </c>
      <c r="P5">
        <v>25</v>
      </c>
      <c r="Q5">
        <f t="shared" ref="Q5:Q46" si="10">O5+P5</f>
        <v>30</v>
      </c>
      <c r="R5">
        <v>6</v>
      </c>
      <c r="S5">
        <v>2</v>
      </c>
      <c r="T5">
        <v>8</v>
      </c>
      <c r="U5">
        <v>6</v>
      </c>
      <c r="V5">
        <v>8</v>
      </c>
      <c r="W5" s="5">
        <v>0.93402777777777779</v>
      </c>
      <c r="X5" s="2">
        <f t="shared" si="5"/>
        <v>0.48</v>
      </c>
      <c r="Y5" s="2">
        <f t="shared" si="6"/>
        <v>0.54166666666666663</v>
      </c>
      <c r="Z5" s="2">
        <f t="shared" si="7"/>
        <v>0.66666666666666663</v>
      </c>
      <c r="AA5" s="4">
        <f t="shared" si="8"/>
        <v>79.948799999999991</v>
      </c>
    </row>
    <row r="6" spans="1:27" x14ac:dyDescent="0.3">
      <c r="A6" s="1" t="str">
        <f>'Luka Doncic'!A6</f>
        <v>vs FRA</v>
      </c>
      <c r="B6">
        <v>95</v>
      </c>
      <c r="C6">
        <v>37</v>
      </c>
      <c r="D6">
        <v>72</v>
      </c>
      <c r="E6">
        <v>15</v>
      </c>
      <c r="F6">
        <v>30</v>
      </c>
      <c r="G6">
        <v>6</v>
      </c>
      <c r="H6">
        <v>8</v>
      </c>
      <c r="I6">
        <v>2</v>
      </c>
      <c r="J6">
        <v>2</v>
      </c>
      <c r="K6">
        <v>28</v>
      </c>
      <c r="L6">
        <v>8</v>
      </c>
      <c r="M6">
        <v>30</v>
      </c>
      <c r="N6">
        <v>19</v>
      </c>
      <c r="O6">
        <v>5</v>
      </c>
      <c r="P6">
        <v>28</v>
      </c>
      <c r="Q6">
        <f t="shared" si="10"/>
        <v>33</v>
      </c>
      <c r="R6">
        <v>1</v>
      </c>
      <c r="S6">
        <v>5</v>
      </c>
      <c r="T6">
        <v>10</v>
      </c>
      <c r="U6">
        <v>8</v>
      </c>
      <c r="V6">
        <v>11</v>
      </c>
      <c r="W6" s="5">
        <v>0.93518518518518512</v>
      </c>
      <c r="X6" s="2">
        <f t="shared" si="5"/>
        <v>0.51388888888888884</v>
      </c>
      <c r="Y6" s="2">
        <f t="shared" si="6"/>
        <v>0.5</v>
      </c>
      <c r="Z6" s="2">
        <f t="shared" si="7"/>
        <v>0.75</v>
      </c>
      <c r="AA6" s="4">
        <f t="shared" si="8"/>
        <v>77.299199999999999</v>
      </c>
    </row>
    <row r="7" spans="1:27" x14ac:dyDescent="0.3">
      <c r="A7" s="1" t="str">
        <f>'Luka Doncic'!A7</f>
        <v>@ INJ</v>
      </c>
      <c r="B7">
        <v>110</v>
      </c>
      <c r="C7">
        <v>44</v>
      </c>
      <c r="D7">
        <v>86</v>
      </c>
      <c r="E7">
        <v>11</v>
      </c>
      <c r="F7">
        <v>22</v>
      </c>
      <c r="G7">
        <v>11</v>
      </c>
      <c r="H7">
        <v>15</v>
      </c>
      <c r="I7">
        <v>3</v>
      </c>
      <c r="J7">
        <v>9</v>
      </c>
      <c r="K7">
        <v>34</v>
      </c>
      <c r="L7">
        <v>6</v>
      </c>
      <c r="M7">
        <v>17</v>
      </c>
      <c r="N7">
        <v>27</v>
      </c>
      <c r="O7">
        <v>4</v>
      </c>
      <c r="P7">
        <v>30</v>
      </c>
      <c r="Q7">
        <f t="shared" si="10"/>
        <v>34</v>
      </c>
      <c r="R7">
        <v>5</v>
      </c>
      <c r="S7">
        <v>5</v>
      </c>
      <c r="T7">
        <v>8</v>
      </c>
      <c r="U7">
        <v>10</v>
      </c>
      <c r="V7">
        <v>13</v>
      </c>
      <c r="W7" s="5">
        <v>0.93236111111111108</v>
      </c>
      <c r="X7" s="2">
        <f t="shared" si="5"/>
        <v>0.51162790697674421</v>
      </c>
      <c r="Y7" s="2">
        <f t="shared" si="6"/>
        <v>0.5</v>
      </c>
      <c r="Z7" s="2">
        <f t="shared" si="7"/>
        <v>0.73333333333333328</v>
      </c>
      <c r="AA7" s="4">
        <f t="shared" si="8"/>
        <v>92.73599999999999</v>
      </c>
    </row>
    <row r="8" spans="1:27" x14ac:dyDescent="0.3">
      <c r="A8" s="1" t="str">
        <f>'Luka Doncic'!A8</f>
        <v>vs CHI</v>
      </c>
      <c r="B8">
        <v>98</v>
      </c>
      <c r="C8">
        <v>41</v>
      </c>
      <c r="D8">
        <v>78</v>
      </c>
      <c r="E8">
        <v>12</v>
      </c>
      <c r="F8">
        <v>31</v>
      </c>
      <c r="G8">
        <v>4</v>
      </c>
      <c r="H8">
        <v>7</v>
      </c>
      <c r="I8">
        <v>7</v>
      </c>
      <c r="J8">
        <v>2</v>
      </c>
      <c r="K8">
        <v>38</v>
      </c>
      <c r="L8">
        <v>3</v>
      </c>
      <c r="M8">
        <v>22</v>
      </c>
      <c r="N8">
        <v>26</v>
      </c>
      <c r="O8">
        <v>2</v>
      </c>
      <c r="P8">
        <v>26</v>
      </c>
      <c r="Q8">
        <f t="shared" si="10"/>
        <v>28</v>
      </c>
      <c r="R8">
        <v>5</v>
      </c>
      <c r="S8">
        <v>1</v>
      </c>
      <c r="T8">
        <v>6</v>
      </c>
      <c r="U8">
        <v>10</v>
      </c>
      <c r="V8">
        <v>6</v>
      </c>
      <c r="W8" s="5">
        <v>0.93417824074074074</v>
      </c>
      <c r="X8" s="2">
        <f t="shared" si="5"/>
        <v>0.52564102564102566</v>
      </c>
      <c r="Y8" s="2">
        <f t="shared" si="6"/>
        <v>0.38709677419354838</v>
      </c>
      <c r="Z8" s="2">
        <f t="shared" si="7"/>
        <v>0.5714285714285714</v>
      </c>
      <c r="AA8" s="4">
        <f t="shared" si="8"/>
        <v>81.6768</v>
      </c>
    </row>
    <row r="9" spans="1:27" x14ac:dyDescent="0.3">
      <c r="A9" s="1" t="str">
        <f>'Luka Doncic'!A9</f>
        <v>@ RKS</v>
      </c>
      <c r="B9">
        <v>127</v>
      </c>
      <c r="C9">
        <v>50</v>
      </c>
      <c r="D9">
        <v>85</v>
      </c>
      <c r="E9">
        <v>13</v>
      </c>
      <c r="F9">
        <v>26</v>
      </c>
      <c r="G9">
        <v>14</v>
      </c>
      <c r="H9">
        <v>17</v>
      </c>
      <c r="I9">
        <v>6</v>
      </c>
      <c r="J9">
        <v>7</v>
      </c>
      <c r="K9">
        <v>52</v>
      </c>
      <c r="L9">
        <v>12</v>
      </c>
      <c r="M9">
        <v>27</v>
      </c>
      <c r="N9">
        <v>29</v>
      </c>
      <c r="O9">
        <v>8</v>
      </c>
      <c r="P9">
        <v>34</v>
      </c>
      <c r="Q9">
        <f t="shared" si="10"/>
        <v>42</v>
      </c>
      <c r="R9">
        <v>4</v>
      </c>
      <c r="S9">
        <v>9</v>
      </c>
      <c r="T9">
        <v>7</v>
      </c>
      <c r="U9">
        <v>8</v>
      </c>
      <c r="V9">
        <v>10</v>
      </c>
      <c r="W9" s="5">
        <v>0.93244212962962969</v>
      </c>
      <c r="X9" s="2">
        <f t="shared" si="5"/>
        <v>0.58823529411764708</v>
      </c>
      <c r="Y9" s="2">
        <f t="shared" si="6"/>
        <v>0.5</v>
      </c>
      <c r="Z9" s="2">
        <f t="shared" si="7"/>
        <v>0.82352941176470584</v>
      </c>
      <c r="AA9" s="4">
        <f t="shared" si="8"/>
        <v>87.820800000000006</v>
      </c>
    </row>
    <row r="10" spans="1:27" x14ac:dyDescent="0.3">
      <c r="A10" s="1" t="str">
        <f>'Luka Doncic'!A10</f>
        <v>vs AFR</v>
      </c>
      <c r="B10">
        <v>126</v>
      </c>
      <c r="C10">
        <v>48</v>
      </c>
      <c r="D10">
        <v>79</v>
      </c>
      <c r="E10">
        <v>12</v>
      </c>
      <c r="F10">
        <v>24</v>
      </c>
      <c r="G10">
        <v>18</v>
      </c>
      <c r="H10">
        <v>20</v>
      </c>
      <c r="I10">
        <v>10</v>
      </c>
      <c r="J10">
        <v>12</v>
      </c>
      <c r="K10">
        <v>58</v>
      </c>
      <c r="L10">
        <v>8</v>
      </c>
      <c r="M10">
        <v>19</v>
      </c>
      <c r="N10">
        <v>29</v>
      </c>
      <c r="O10">
        <v>7</v>
      </c>
      <c r="P10">
        <v>28</v>
      </c>
      <c r="Q10">
        <f t="shared" si="10"/>
        <v>35</v>
      </c>
      <c r="R10">
        <v>6</v>
      </c>
      <c r="S10">
        <v>4</v>
      </c>
      <c r="T10">
        <v>9</v>
      </c>
      <c r="U10">
        <v>19</v>
      </c>
      <c r="V10">
        <v>8</v>
      </c>
      <c r="W10" s="5">
        <v>0.93303240740740734</v>
      </c>
      <c r="X10" s="2">
        <f t="shared" si="5"/>
        <v>0.60759493670886078</v>
      </c>
      <c r="Y10" s="2">
        <f t="shared" si="6"/>
        <v>0.5</v>
      </c>
      <c r="Z10" s="2">
        <f t="shared" si="7"/>
        <v>0.9</v>
      </c>
      <c r="AA10" s="4">
        <f t="shared" si="8"/>
        <v>86.207999999999998</v>
      </c>
    </row>
    <row r="11" spans="1:27" x14ac:dyDescent="0.3">
      <c r="A11" s="1" t="str">
        <f>'Luka Doncic'!A11</f>
        <v>@ OLD</v>
      </c>
      <c r="B11">
        <v>118</v>
      </c>
      <c r="C11">
        <v>46</v>
      </c>
      <c r="D11">
        <v>80</v>
      </c>
      <c r="E11">
        <v>11</v>
      </c>
      <c r="F11">
        <v>21</v>
      </c>
      <c r="G11">
        <v>15</v>
      </c>
      <c r="H11">
        <v>19</v>
      </c>
      <c r="I11">
        <v>4</v>
      </c>
      <c r="J11">
        <v>6</v>
      </c>
      <c r="K11">
        <v>48</v>
      </c>
      <c r="L11">
        <v>4</v>
      </c>
      <c r="M11">
        <v>31</v>
      </c>
      <c r="N11">
        <v>27</v>
      </c>
      <c r="O11">
        <v>7</v>
      </c>
      <c r="P11">
        <v>31</v>
      </c>
      <c r="Q11">
        <f t="shared" si="10"/>
        <v>38</v>
      </c>
      <c r="R11">
        <v>3</v>
      </c>
      <c r="S11">
        <v>1</v>
      </c>
      <c r="T11">
        <v>6</v>
      </c>
      <c r="U11">
        <v>2</v>
      </c>
      <c r="V11">
        <v>5</v>
      </c>
      <c r="W11" s="5">
        <v>0.93414351851851851</v>
      </c>
      <c r="X11" s="2">
        <f t="shared" si="5"/>
        <v>0.57499999999999996</v>
      </c>
      <c r="Y11" s="2">
        <f t="shared" si="6"/>
        <v>0.52380952380952384</v>
      </c>
      <c r="Z11" s="2">
        <f t="shared" si="7"/>
        <v>0.78947368421052633</v>
      </c>
      <c r="AA11" s="4">
        <f t="shared" si="8"/>
        <v>83.865600000000001</v>
      </c>
    </row>
    <row r="12" spans="1:27" x14ac:dyDescent="0.3">
      <c r="A12" s="1" t="str">
        <f>'Luka Doncic'!A12</f>
        <v>vs USA</v>
      </c>
      <c r="B12">
        <v>102</v>
      </c>
      <c r="C12">
        <v>38</v>
      </c>
      <c r="D12">
        <v>73</v>
      </c>
      <c r="E12">
        <v>11</v>
      </c>
      <c r="F12">
        <v>28</v>
      </c>
      <c r="G12">
        <v>15</v>
      </c>
      <c r="H12">
        <v>17</v>
      </c>
      <c r="I12">
        <v>5</v>
      </c>
      <c r="J12">
        <v>3</v>
      </c>
      <c r="K12">
        <v>52</v>
      </c>
      <c r="L12">
        <v>8</v>
      </c>
      <c r="M12">
        <v>45</v>
      </c>
      <c r="N12">
        <v>18</v>
      </c>
      <c r="O12">
        <v>7</v>
      </c>
      <c r="P12">
        <v>22</v>
      </c>
      <c r="Q12">
        <f t="shared" si="10"/>
        <v>29</v>
      </c>
      <c r="R12">
        <v>2</v>
      </c>
      <c r="S12">
        <v>6</v>
      </c>
      <c r="T12">
        <v>5</v>
      </c>
      <c r="U12">
        <v>6</v>
      </c>
      <c r="V12">
        <v>11</v>
      </c>
      <c r="W12" s="5">
        <v>0.93413194444444436</v>
      </c>
      <c r="X12" s="2">
        <f t="shared" si="5"/>
        <v>0.52054794520547942</v>
      </c>
      <c r="Y12" s="2">
        <f t="shared" si="6"/>
        <v>0.39285714285714285</v>
      </c>
      <c r="Z12" s="2">
        <f t="shared" si="7"/>
        <v>0.88235294117647056</v>
      </c>
      <c r="AA12" s="4">
        <f t="shared" si="8"/>
        <v>75.340800000000002</v>
      </c>
    </row>
    <row r="13" spans="1:27" x14ac:dyDescent="0.3">
      <c r="A13" s="1" t="str">
        <f>'Luka Doncic'!A13</f>
        <v>@ SPA</v>
      </c>
      <c r="B13">
        <v>116</v>
      </c>
      <c r="C13">
        <v>47</v>
      </c>
      <c r="D13">
        <v>97</v>
      </c>
      <c r="E13">
        <v>13</v>
      </c>
      <c r="F13">
        <v>33</v>
      </c>
      <c r="G13">
        <v>9</v>
      </c>
      <c r="H13">
        <v>9</v>
      </c>
      <c r="I13">
        <v>5</v>
      </c>
      <c r="J13">
        <v>4</v>
      </c>
      <c r="K13">
        <v>46</v>
      </c>
      <c r="L13">
        <v>11</v>
      </c>
      <c r="M13">
        <v>25</v>
      </c>
      <c r="N13">
        <v>32</v>
      </c>
      <c r="O13">
        <v>10</v>
      </c>
      <c r="P13">
        <v>36</v>
      </c>
      <c r="Q13">
        <f t="shared" si="10"/>
        <v>46</v>
      </c>
      <c r="R13">
        <v>2</v>
      </c>
      <c r="S13">
        <v>6</v>
      </c>
      <c r="T13">
        <v>6</v>
      </c>
      <c r="U13">
        <v>6</v>
      </c>
      <c r="V13">
        <v>14</v>
      </c>
      <c r="W13" s="5">
        <v>0.93627314814814822</v>
      </c>
      <c r="X13" s="2">
        <f t="shared" si="5"/>
        <v>0.4845360824742268</v>
      </c>
      <c r="Y13" s="2">
        <f t="shared" si="6"/>
        <v>0.39393939393939392</v>
      </c>
      <c r="Z13" s="2">
        <f t="shared" si="7"/>
        <v>1</v>
      </c>
      <c r="AA13" s="4">
        <f t="shared" si="8"/>
        <v>93.081599999999995</v>
      </c>
    </row>
    <row r="14" spans="1:27" x14ac:dyDescent="0.3">
      <c r="A14" s="1" t="str">
        <f>'Luka Doncic'!A14</f>
        <v>vs 6TH</v>
      </c>
      <c r="B14">
        <v>105</v>
      </c>
      <c r="C14">
        <v>41</v>
      </c>
      <c r="D14">
        <v>76</v>
      </c>
      <c r="E14">
        <v>12</v>
      </c>
      <c r="F14">
        <v>29</v>
      </c>
      <c r="G14">
        <v>11</v>
      </c>
      <c r="H14">
        <v>12</v>
      </c>
      <c r="I14">
        <v>3</v>
      </c>
      <c r="J14">
        <v>2</v>
      </c>
      <c r="K14">
        <v>42</v>
      </c>
      <c r="L14">
        <v>2</v>
      </c>
      <c r="M14">
        <v>40</v>
      </c>
      <c r="N14">
        <v>26</v>
      </c>
      <c r="O14">
        <v>2</v>
      </c>
      <c r="P14">
        <v>24</v>
      </c>
      <c r="Q14">
        <f t="shared" si="10"/>
        <v>26</v>
      </c>
      <c r="R14">
        <v>6</v>
      </c>
      <c r="S14">
        <v>4</v>
      </c>
      <c r="T14">
        <v>6</v>
      </c>
      <c r="U14">
        <v>17</v>
      </c>
      <c r="V14">
        <v>10</v>
      </c>
      <c r="W14" s="5">
        <v>0.9346875</v>
      </c>
      <c r="X14" s="2">
        <f t="shared" si="5"/>
        <v>0.53947368421052633</v>
      </c>
      <c r="Y14" s="2">
        <f t="shared" si="6"/>
        <v>0.41379310344827586</v>
      </c>
      <c r="Z14" s="2">
        <f t="shared" si="7"/>
        <v>0.91666666666666663</v>
      </c>
      <c r="AA14" s="4">
        <f t="shared" si="8"/>
        <v>81.868799999999993</v>
      </c>
    </row>
    <row r="15" spans="1:27" x14ac:dyDescent="0.3">
      <c r="A15" s="1" t="str">
        <f>'Luka Doncic'!A15</f>
        <v>@ CAN</v>
      </c>
      <c r="B15">
        <v>126</v>
      </c>
      <c r="C15">
        <v>46</v>
      </c>
      <c r="D15">
        <v>81</v>
      </c>
      <c r="E15">
        <v>17</v>
      </c>
      <c r="F15">
        <v>31</v>
      </c>
      <c r="G15">
        <v>17</v>
      </c>
      <c r="H15">
        <v>18</v>
      </c>
      <c r="I15">
        <v>4</v>
      </c>
      <c r="J15">
        <v>4</v>
      </c>
      <c r="K15">
        <v>44</v>
      </c>
      <c r="L15">
        <v>2</v>
      </c>
      <c r="M15">
        <v>25</v>
      </c>
      <c r="N15">
        <v>26</v>
      </c>
      <c r="O15">
        <v>2</v>
      </c>
      <c r="P15">
        <v>26</v>
      </c>
      <c r="Q15">
        <f t="shared" si="10"/>
        <v>28</v>
      </c>
      <c r="R15">
        <v>5</v>
      </c>
      <c r="S15">
        <v>2</v>
      </c>
      <c r="T15">
        <v>7</v>
      </c>
      <c r="U15">
        <v>8</v>
      </c>
      <c r="V15">
        <v>12</v>
      </c>
      <c r="W15" s="5">
        <v>0.93450231481481483</v>
      </c>
      <c r="X15" s="2">
        <f t="shared" si="5"/>
        <v>0.5679012345679012</v>
      </c>
      <c r="Y15" s="2">
        <f t="shared" si="6"/>
        <v>0.54838709677419351</v>
      </c>
      <c r="Z15" s="2">
        <f t="shared" si="7"/>
        <v>0.94444444444444442</v>
      </c>
      <c r="AA15" s="4">
        <f t="shared" si="8"/>
        <v>90.163200000000003</v>
      </c>
    </row>
    <row r="16" spans="1:27" x14ac:dyDescent="0.3">
      <c r="A16" s="1" t="str">
        <f>'Luka Doncic'!A16</f>
        <v>vs DNK</v>
      </c>
      <c r="B16">
        <v>111</v>
      </c>
      <c r="C16">
        <v>46</v>
      </c>
      <c r="D16">
        <v>84</v>
      </c>
      <c r="E16">
        <v>13</v>
      </c>
      <c r="F16">
        <v>26</v>
      </c>
      <c r="G16">
        <v>6</v>
      </c>
      <c r="H16">
        <v>10</v>
      </c>
      <c r="I16">
        <v>8</v>
      </c>
      <c r="J16">
        <v>16</v>
      </c>
      <c r="K16">
        <v>46</v>
      </c>
      <c r="L16">
        <v>6</v>
      </c>
      <c r="M16">
        <v>20</v>
      </c>
      <c r="N16">
        <v>33</v>
      </c>
      <c r="O16">
        <v>4</v>
      </c>
      <c r="P16">
        <v>29</v>
      </c>
      <c r="Q16">
        <f t="shared" si="10"/>
        <v>33</v>
      </c>
      <c r="R16">
        <v>8</v>
      </c>
      <c r="S16">
        <v>3</v>
      </c>
      <c r="T16">
        <v>12</v>
      </c>
      <c r="U16">
        <v>13</v>
      </c>
      <c r="V16">
        <v>7</v>
      </c>
      <c r="W16" s="5">
        <v>0.93373842592592593</v>
      </c>
      <c r="X16" s="2">
        <f t="shared" si="5"/>
        <v>0.54761904761904767</v>
      </c>
      <c r="Y16" s="2">
        <f t="shared" si="6"/>
        <v>0.5</v>
      </c>
      <c r="Z16" s="2">
        <f t="shared" si="7"/>
        <v>0.6</v>
      </c>
      <c r="AA16" s="4">
        <f t="shared" si="8"/>
        <v>92.543999999999997</v>
      </c>
    </row>
    <row r="17" spans="1:27" x14ac:dyDescent="0.3">
      <c r="A17" s="1" t="str">
        <f>'Luka Doncic'!A17</f>
        <v>@ IMP</v>
      </c>
      <c r="B17">
        <v>118</v>
      </c>
      <c r="C17">
        <v>47</v>
      </c>
      <c r="D17">
        <v>84</v>
      </c>
      <c r="E17">
        <v>15</v>
      </c>
      <c r="F17">
        <v>28</v>
      </c>
      <c r="G17">
        <v>9</v>
      </c>
      <c r="H17">
        <v>13</v>
      </c>
      <c r="I17">
        <v>6</v>
      </c>
      <c r="J17">
        <v>7</v>
      </c>
      <c r="K17">
        <v>42</v>
      </c>
      <c r="L17">
        <v>9</v>
      </c>
      <c r="M17">
        <v>30</v>
      </c>
      <c r="N17">
        <v>30</v>
      </c>
      <c r="O17">
        <v>5</v>
      </c>
      <c r="P17">
        <v>36</v>
      </c>
      <c r="Q17">
        <f t="shared" si="10"/>
        <v>41</v>
      </c>
      <c r="R17">
        <v>3</v>
      </c>
      <c r="S17">
        <v>6</v>
      </c>
      <c r="T17">
        <v>7</v>
      </c>
      <c r="U17">
        <v>4</v>
      </c>
      <c r="V17">
        <v>6</v>
      </c>
      <c r="W17" s="5">
        <v>0.93319444444444444</v>
      </c>
      <c r="X17" s="2">
        <f t="shared" si="5"/>
        <v>0.55952380952380953</v>
      </c>
      <c r="Y17" s="2">
        <f t="shared" si="6"/>
        <v>0.5357142857142857</v>
      </c>
      <c r="Z17" s="2">
        <f t="shared" si="7"/>
        <v>0.69230769230769229</v>
      </c>
      <c r="AA17" s="4">
        <f t="shared" si="8"/>
        <v>88.051199999999994</v>
      </c>
    </row>
    <row r="18" spans="1:27" x14ac:dyDescent="0.3">
      <c r="A18" s="1" t="str">
        <f>'Luka Doncic'!A18</f>
        <v>vs 3PT</v>
      </c>
      <c r="B18">
        <v>104</v>
      </c>
      <c r="C18">
        <v>38</v>
      </c>
      <c r="D18">
        <v>84</v>
      </c>
      <c r="E18">
        <v>21</v>
      </c>
      <c r="F18">
        <v>44</v>
      </c>
      <c r="G18">
        <v>7</v>
      </c>
      <c r="H18">
        <v>7</v>
      </c>
      <c r="I18">
        <v>0</v>
      </c>
      <c r="J18">
        <v>5</v>
      </c>
      <c r="K18">
        <v>8</v>
      </c>
      <c r="L18">
        <v>5</v>
      </c>
      <c r="M18">
        <v>49</v>
      </c>
      <c r="N18">
        <v>26</v>
      </c>
      <c r="O18">
        <v>5</v>
      </c>
      <c r="P18">
        <v>24</v>
      </c>
      <c r="Q18">
        <f t="shared" si="10"/>
        <v>29</v>
      </c>
      <c r="R18">
        <v>5</v>
      </c>
      <c r="S18">
        <v>2</v>
      </c>
      <c r="T18">
        <v>6</v>
      </c>
      <c r="U18">
        <v>7</v>
      </c>
      <c r="V18">
        <v>7</v>
      </c>
      <c r="W18" s="5">
        <v>0.93369212962962966</v>
      </c>
      <c r="X18" s="2">
        <f t="shared" si="5"/>
        <v>0.45238095238095238</v>
      </c>
      <c r="Y18" s="2">
        <f t="shared" si="6"/>
        <v>0.47727272727272729</v>
      </c>
      <c r="Z18" s="2">
        <f t="shared" si="7"/>
        <v>1</v>
      </c>
      <c r="AA18" s="4">
        <f t="shared" si="8"/>
        <v>84.556799999999996</v>
      </c>
    </row>
    <row r="19" spans="1:27" x14ac:dyDescent="0.3">
      <c r="A19" s="1" t="str">
        <f>'Luka Doncic'!A19</f>
        <v>@ DEF</v>
      </c>
      <c r="B19">
        <v>99</v>
      </c>
      <c r="C19">
        <v>42</v>
      </c>
      <c r="D19">
        <v>80</v>
      </c>
      <c r="E19">
        <v>4</v>
      </c>
      <c r="F19">
        <v>11</v>
      </c>
      <c r="G19">
        <v>11</v>
      </c>
      <c r="H19">
        <v>15</v>
      </c>
      <c r="I19">
        <v>7</v>
      </c>
      <c r="J19">
        <v>10</v>
      </c>
      <c r="K19">
        <v>52</v>
      </c>
      <c r="L19">
        <v>6</v>
      </c>
      <c r="M19">
        <v>23</v>
      </c>
      <c r="N19">
        <v>19</v>
      </c>
      <c r="O19">
        <v>6</v>
      </c>
      <c r="P19">
        <v>24</v>
      </c>
      <c r="Q19">
        <f t="shared" si="10"/>
        <v>30</v>
      </c>
      <c r="R19">
        <v>10</v>
      </c>
      <c r="S19">
        <v>4</v>
      </c>
      <c r="T19">
        <v>8</v>
      </c>
      <c r="U19">
        <v>19</v>
      </c>
      <c r="V19">
        <v>9</v>
      </c>
      <c r="W19" s="5">
        <v>0.9337847222222222</v>
      </c>
      <c r="X19" s="2">
        <f t="shared" si="5"/>
        <v>0.52500000000000002</v>
      </c>
      <c r="Y19" s="2">
        <f t="shared" si="6"/>
        <v>0.36363636363636365</v>
      </c>
      <c r="Z19" s="2">
        <f t="shared" si="7"/>
        <v>0.73333333333333328</v>
      </c>
      <c r="AA19" s="4">
        <f t="shared" si="8"/>
        <v>85.055999999999997</v>
      </c>
    </row>
    <row r="20" spans="1:27" x14ac:dyDescent="0.3">
      <c r="A20" s="1">
        <f>'Luka Doncic'!A20</f>
        <v>0</v>
      </c>
      <c r="Q20">
        <f t="shared" si="10"/>
        <v>0</v>
      </c>
      <c r="W20" s="5"/>
      <c r="X20" s="2" t="e">
        <f t="shared" si="5"/>
        <v>#DIV/0!</v>
      </c>
      <c r="Y20" s="2" t="e">
        <f t="shared" si="6"/>
        <v>#DIV/0!</v>
      </c>
      <c r="Z20" s="2" t="e">
        <f t="shared" si="7"/>
        <v>#DIV/0!</v>
      </c>
      <c r="AA20" s="4">
        <f t="shared" si="8"/>
        <v>0</v>
      </c>
    </row>
    <row r="21" spans="1:27" x14ac:dyDescent="0.3">
      <c r="A21" s="1">
        <f>'Luka Doncic'!A21</f>
        <v>0</v>
      </c>
      <c r="Q21">
        <f t="shared" si="10"/>
        <v>0</v>
      </c>
      <c r="W21" s="5"/>
      <c r="X21" s="2" t="e">
        <f t="shared" si="5"/>
        <v>#DIV/0!</v>
      </c>
      <c r="Y21" s="2" t="e">
        <f t="shared" si="6"/>
        <v>#DIV/0!</v>
      </c>
      <c r="Z21" s="2" t="e">
        <f t="shared" si="7"/>
        <v>#DIV/0!</v>
      </c>
      <c r="AA21" s="4">
        <f t="shared" si="8"/>
        <v>0</v>
      </c>
    </row>
    <row r="22" spans="1:27" x14ac:dyDescent="0.3">
      <c r="A22" s="1">
        <f>'Luka Doncic'!A22</f>
        <v>0</v>
      </c>
      <c r="Q22">
        <f t="shared" si="10"/>
        <v>0</v>
      </c>
      <c r="W22" s="5"/>
      <c r="X22" s="2" t="e">
        <f t="shared" si="5"/>
        <v>#DIV/0!</v>
      </c>
      <c r="Y22" s="2" t="e">
        <f t="shared" si="6"/>
        <v>#DIV/0!</v>
      </c>
      <c r="Z22" s="2" t="e">
        <f t="shared" si="7"/>
        <v>#DIV/0!</v>
      </c>
      <c r="AA22" s="4">
        <f t="shared" si="8"/>
        <v>0</v>
      </c>
    </row>
    <row r="23" spans="1:27" x14ac:dyDescent="0.3">
      <c r="A23" s="1">
        <f>'Luka Doncic'!A23</f>
        <v>0</v>
      </c>
      <c r="Q23">
        <f t="shared" si="10"/>
        <v>0</v>
      </c>
      <c r="W23" s="5"/>
      <c r="X23" s="2" t="e">
        <f t="shared" si="5"/>
        <v>#DIV/0!</v>
      </c>
      <c r="Y23" s="2" t="e">
        <f t="shared" si="6"/>
        <v>#DIV/0!</v>
      </c>
      <c r="Z23" s="2" t="e">
        <f t="shared" si="7"/>
        <v>#DIV/0!</v>
      </c>
      <c r="AA23" s="4">
        <f t="shared" si="8"/>
        <v>0</v>
      </c>
    </row>
    <row r="24" spans="1:27" x14ac:dyDescent="0.3">
      <c r="A24" s="1">
        <f>'Luka Doncic'!A24</f>
        <v>0</v>
      </c>
      <c r="Q24">
        <f t="shared" si="10"/>
        <v>0</v>
      </c>
      <c r="W24" s="5"/>
      <c r="X24" s="2" t="e">
        <f t="shared" si="5"/>
        <v>#DIV/0!</v>
      </c>
      <c r="Y24" s="2" t="e">
        <f t="shared" si="6"/>
        <v>#DIV/0!</v>
      </c>
      <c r="Z24" s="2" t="e">
        <f t="shared" si="7"/>
        <v>#DIV/0!</v>
      </c>
      <c r="AA24" s="4">
        <f t="shared" si="8"/>
        <v>0</v>
      </c>
    </row>
    <row r="25" spans="1:27" x14ac:dyDescent="0.3">
      <c r="A25" s="1">
        <f>'Luka Doncic'!A25</f>
        <v>0</v>
      </c>
      <c r="Q25">
        <f t="shared" si="10"/>
        <v>0</v>
      </c>
      <c r="W25" s="5"/>
      <c r="X25" s="2" t="e">
        <f t="shared" si="5"/>
        <v>#DIV/0!</v>
      </c>
      <c r="Y25" s="2" t="e">
        <f t="shared" si="6"/>
        <v>#DIV/0!</v>
      </c>
      <c r="Z25" s="2" t="e">
        <f t="shared" si="7"/>
        <v>#DIV/0!</v>
      </c>
      <c r="AA25" s="4">
        <f t="shared" si="8"/>
        <v>0</v>
      </c>
    </row>
    <row r="26" spans="1:27" x14ac:dyDescent="0.3">
      <c r="A26" s="1">
        <f>'Luka Doncic'!A26</f>
        <v>0</v>
      </c>
      <c r="Q26">
        <f t="shared" si="10"/>
        <v>0</v>
      </c>
      <c r="W26" s="5"/>
      <c r="X26" s="2" t="e">
        <f t="shared" si="5"/>
        <v>#DIV/0!</v>
      </c>
      <c r="Y26" s="2" t="e">
        <f t="shared" si="6"/>
        <v>#DIV/0!</v>
      </c>
      <c r="Z26" s="2" t="e">
        <f t="shared" si="7"/>
        <v>#DIV/0!</v>
      </c>
      <c r="AA26" s="4">
        <f t="shared" si="8"/>
        <v>0</v>
      </c>
    </row>
    <row r="27" spans="1:27" x14ac:dyDescent="0.3">
      <c r="A27" s="1">
        <f>'Luka Doncic'!A27</f>
        <v>0</v>
      </c>
      <c r="Q27">
        <f t="shared" si="10"/>
        <v>0</v>
      </c>
      <c r="W27" s="5"/>
      <c r="X27" s="2" t="e">
        <f t="shared" si="5"/>
        <v>#DIV/0!</v>
      </c>
      <c r="Y27" s="2" t="e">
        <f t="shared" si="6"/>
        <v>#DIV/0!</v>
      </c>
      <c r="Z27" s="2" t="e">
        <f t="shared" si="7"/>
        <v>#DIV/0!</v>
      </c>
      <c r="AA27" s="4">
        <f t="shared" si="8"/>
        <v>0</v>
      </c>
    </row>
    <row r="28" spans="1:27" x14ac:dyDescent="0.3">
      <c r="A28" s="1">
        <f>'Luka Doncic'!A28</f>
        <v>0</v>
      </c>
      <c r="Q28">
        <f t="shared" si="10"/>
        <v>0</v>
      </c>
      <c r="W28" s="5"/>
      <c r="X28" s="2" t="e">
        <f t="shared" si="5"/>
        <v>#DIV/0!</v>
      </c>
      <c r="Y28" s="2" t="e">
        <f t="shared" si="6"/>
        <v>#DIV/0!</v>
      </c>
      <c r="Z28" s="2" t="e">
        <f t="shared" si="7"/>
        <v>#DIV/0!</v>
      </c>
      <c r="AA28" s="4">
        <f t="shared" si="8"/>
        <v>0</v>
      </c>
    </row>
    <row r="29" spans="1:27" x14ac:dyDescent="0.3">
      <c r="A29" s="1">
        <f>'Luka Doncic'!A29</f>
        <v>0</v>
      </c>
      <c r="Q29">
        <f t="shared" si="10"/>
        <v>0</v>
      </c>
      <c r="W29" s="5"/>
      <c r="X29" s="2" t="e">
        <f t="shared" si="5"/>
        <v>#DIV/0!</v>
      </c>
      <c r="Y29" s="2" t="e">
        <f t="shared" si="6"/>
        <v>#DIV/0!</v>
      </c>
      <c r="Z29" s="2" t="e">
        <f t="shared" si="7"/>
        <v>#DIV/0!</v>
      </c>
      <c r="AA29" s="4">
        <f t="shared" si="8"/>
        <v>0</v>
      </c>
    </row>
    <row r="30" spans="1:27" x14ac:dyDescent="0.3">
      <c r="A30" s="1">
        <f>'Luka Doncic'!A30</f>
        <v>0</v>
      </c>
      <c r="Q30">
        <f t="shared" si="10"/>
        <v>0</v>
      </c>
      <c r="W30" s="5"/>
      <c r="X30" s="2" t="e">
        <f t="shared" si="5"/>
        <v>#DIV/0!</v>
      </c>
      <c r="Y30" s="2" t="e">
        <f t="shared" si="6"/>
        <v>#DIV/0!</v>
      </c>
      <c r="Z30" s="2" t="e">
        <f t="shared" si="7"/>
        <v>#DIV/0!</v>
      </c>
      <c r="AA30" s="4">
        <f t="shared" si="8"/>
        <v>0</v>
      </c>
    </row>
    <row r="31" spans="1:27" x14ac:dyDescent="0.3">
      <c r="A31" s="1">
        <f>'Luka Doncic'!A31</f>
        <v>0</v>
      </c>
      <c r="Q31">
        <f t="shared" si="10"/>
        <v>0</v>
      </c>
      <c r="W31" s="5"/>
      <c r="X31" s="2" t="e">
        <f t="shared" si="5"/>
        <v>#DIV/0!</v>
      </c>
      <c r="Y31" s="2" t="e">
        <f t="shared" si="6"/>
        <v>#DIV/0!</v>
      </c>
      <c r="Z31" s="2" t="e">
        <f t="shared" si="7"/>
        <v>#DIV/0!</v>
      </c>
      <c r="AA31" s="4">
        <f t="shared" si="8"/>
        <v>0</v>
      </c>
    </row>
    <row r="32" spans="1:27" x14ac:dyDescent="0.3">
      <c r="A32" s="1">
        <f>'Luka Doncic'!A32</f>
        <v>0</v>
      </c>
      <c r="Q32">
        <f t="shared" si="10"/>
        <v>0</v>
      </c>
      <c r="W32" s="5"/>
      <c r="X32" s="2" t="e">
        <f t="shared" si="5"/>
        <v>#DIV/0!</v>
      </c>
      <c r="Y32" s="2" t="e">
        <f t="shared" si="6"/>
        <v>#DIV/0!</v>
      </c>
      <c r="Z32" s="2" t="e">
        <f t="shared" si="7"/>
        <v>#DIV/0!</v>
      </c>
      <c r="AA32" s="4">
        <f t="shared" si="8"/>
        <v>0</v>
      </c>
    </row>
    <row r="33" spans="1:27" x14ac:dyDescent="0.3">
      <c r="A33" s="1">
        <f>'Luka Doncic'!A33</f>
        <v>0</v>
      </c>
      <c r="Q33">
        <f t="shared" si="10"/>
        <v>0</v>
      </c>
      <c r="W33" s="5"/>
      <c r="X33" s="2" t="e">
        <f t="shared" si="5"/>
        <v>#DIV/0!</v>
      </c>
      <c r="Y33" s="2" t="e">
        <f t="shared" si="6"/>
        <v>#DIV/0!</v>
      </c>
      <c r="Z33" s="2" t="e">
        <f t="shared" si="7"/>
        <v>#DIV/0!</v>
      </c>
      <c r="AA33" s="4">
        <f t="shared" si="8"/>
        <v>0</v>
      </c>
    </row>
    <row r="34" spans="1:27" x14ac:dyDescent="0.3">
      <c r="A34" s="1">
        <f>'Luka Doncic'!A34</f>
        <v>0</v>
      </c>
      <c r="Q34">
        <f t="shared" si="10"/>
        <v>0</v>
      </c>
      <c r="W34" s="5"/>
      <c r="X34" s="2" t="e">
        <f t="shared" si="5"/>
        <v>#DIV/0!</v>
      </c>
      <c r="Y34" s="2" t="e">
        <f t="shared" si="6"/>
        <v>#DIV/0!</v>
      </c>
      <c r="Z34" s="2" t="e">
        <f t="shared" si="7"/>
        <v>#DIV/0!</v>
      </c>
      <c r="AA34" s="4">
        <f t="shared" si="8"/>
        <v>0</v>
      </c>
    </row>
    <row r="35" spans="1:27" x14ac:dyDescent="0.3">
      <c r="A35" s="1">
        <f>'Luka Doncic'!A35</f>
        <v>0</v>
      </c>
      <c r="Q35">
        <f t="shared" si="10"/>
        <v>0</v>
      </c>
      <c r="W35" s="5"/>
      <c r="X35" s="2" t="e">
        <f t="shared" si="5"/>
        <v>#DIV/0!</v>
      </c>
      <c r="Y35" s="2" t="e">
        <f t="shared" si="6"/>
        <v>#DIV/0!</v>
      </c>
      <c r="Z35" s="2" t="e">
        <f t="shared" si="7"/>
        <v>#DIV/0!</v>
      </c>
      <c r="AA35" s="4">
        <f t="shared" si="8"/>
        <v>0</v>
      </c>
    </row>
    <row r="36" spans="1:27" x14ac:dyDescent="0.3">
      <c r="A36" s="1">
        <f>'Luka Doncic'!A36</f>
        <v>0</v>
      </c>
      <c r="Q36">
        <f t="shared" si="10"/>
        <v>0</v>
      </c>
      <c r="W36" s="5"/>
      <c r="X36" s="2" t="e">
        <f t="shared" si="5"/>
        <v>#DIV/0!</v>
      </c>
      <c r="Y36" s="2" t="e">
        <f t="shared" si="6"/>
        <v>#DIV/0!</v>
      </c>
      <c r="Z36" s="2" t="e">
        <f t="shared" si="7"/>
        <v>#DIV/0!</v>
      </c>
      <c r="AA36" s="4">
        <f t="shared" si="8"/>
        <v>0</v>
      </c>
    </row>
    <row r="37" spans="1:27" x14ac:dyDescent="0.3">
      <c r="A37" s="1">
        <f>'Luka Doncic'!A37</f>
        <v>0</v>
      </c>
      <c r="Q37">
        <f t="shared" si="10"/>
        <v>0</v>
      </c>
      <c r="W37" s="5"/>
      <c r="X37" s="2" t="e">
        <f t="shared" si="5"/>
        <v>#DIV/0!</v>
      </c>
      <c r="Y37" s="2" t="e">
        <f t="shared" si="6"/>
        <v>#DIV/0!</v>
      </c>
      <c r="Z37" s="2" t="e">
        <f t="shared" si="7"/>
        <v>#DIV/0!</v>
      </c>
      <c r="AA37" s="4">
        <f t="shared" si="8"/>
        <v>0</v>
      </c>
    </row>
    <row r="38" spans="1:27" x14ac:dyDescent="0.3">
      <c r="A38" s="1">
        <f>'Luka Doncic'!A38</f>
        <v>0</v>
      </c>
      <c r="Q38">
        <f t="shared" si="10"/>
        <v>0</v>
      </c>
      <c r="W38" s="5"/>
      <c r="X38" s="2" t="e">
        <f t="shared" si="5"/>
        <v>#DIV/0!</v>
      </c>
      <c r="Y38" s="2" t="e">
        <f t="shared" si="6"/>
        <v>#DIV/0!</v>
      </c>
      <c r="Z38" s="2" t="e">
        <f t="shared" si="7"/>
        <v>#DIV/0!</v>
      </c>
      <c r="AA38" s="4">
        <f t="shared" si="8"/>
        <v>0</v>
      </c>
    </row>
    <row r="39" spans="1:27" x14ac:dyDescent="0.3">
      <c r="A39" s="1">
        <f>'Luka Doncic'!A39</f>
        <v>0</v>
      </c>
      <c r="Q39">
        <f t="shared" si="10"/>
        <v>0</v>
      </c>
      <c r="W39" s="5"/>
      <c r="X39" s="2" t="e">
        <f t="shared" si="5"/>
        <v>#DIV/0!</v>
      </c>
      <c r="Y39" s="2" t="e">
        <f t="shared" si="6"/>
        <v>#DIV/0!</v>
      </c>
      <c r="Z39" s="2" t="e">
        <f t="shared" si="7"/>
        <v>#DIV/0!</v>
      </c>
      <c r="AA39" s="4">
        <f t="shared" si="8"/>
        <v>0</v>
      </c>
    </row>
    <row r="40" spans="1:27" x14ac:dyDescent="0.3">
      <c r="A40" s="1">
        <f>'Luka Doncic'!A40</f>
        <v>0</v>
      </c>
      <c r="Q40">
        <f t="shared" si="10"/>
        <v>0</v>
      </c>
      <c r="W40" s="5"/>
      <c r="X40" s="2" t="e">
        <f t="shared" si="5"/>
        <v>#DIV/0!</v>
      </c>
      <c r="Y40" s="2" t="e">
        <f t="shared" si="6"/>
        <v>#DIV/0!</v>
      </c>
      <c r="Z40" s="2" t="e">
        <f t="shared" si="7"/>
        <v>#DIV/0!</v>
      </c>
      <c r="AA40" s="4">
        <f t="shared" si="8"/>
        <v>0</v>
      </c>
    </row>
    <row r="41" spans="1:27" x14ac:dyDescent="0.3">
      <c r="A41" s="1">
        <f>'Luka Doncic'!A41</f>
        <v>0</v>
      </c>
      <c r="Q41">
        <f t="shared" si="10"/>
        <v>0</v>
      </c>
      <c r="W41" s="5"/>
      <c r="X41" s="2" t="e">
        <f t="shared" si="5"/>
        <v>#DIV/0!</v>
      </c>
      <c r="Y41" s="2" t="e">
        <f t="shared" si="6"/>
        <v>#DIV/0!</v>
      </c>
      <c r="Z41" s="2" t="e">
        <f t="shared" si="7"/>
        <v>#DIV/0!</v>
      </c>
      <c r="AA41" s="4">
        <f t="shared" si="8"/>
        <v>0</v>
      </c>
    </row>
    <row r="42" spans="1:27" x14ac:dyDescent="0.3">
      <c r="A42" s="1">
        <f>'Luka Doncic'!A42</f>
        <v>0</v>
      </c>
      <c r="Q42">
        <f t="shared" si="10"/>
        <v>0</v>
      </c>
      <c r="W42" s="5"/>
      <c r="X42" s="2" t="e">
        <f t="shared" si="5"/>
        <v>#DIV/0!</v>
      </c>
      <c r="Y42" s="2" t="e">
        <f t="shared" si="6"/>
        <v>#DIV/0!</v>
      </c>
      <c r="Z42" s="2" t="e">
        <f t="shared" si="7"/>
        <v>#DIV/0!</v>
      </c>
      <c r="AA42" s="4">
        <f t="shared" si="8"/>
        <v>0</v>
      </c>
    </row>
    <row r="43" spans="1:27" x14ac:dyDescent="0.3">
      <c r="A43" s="1">
        <f>'Luka Doncic'!A43</f>
        <v>0</v>
      </c>
      <c r="Q43">
        <f t="shared" si="10"/>
        <v>0</v>
      </c>
      <c r="W43" s="5"/>
      <c r="X43" s="2" t="e">
        <f t="shared" si="5"/>
        <v>#DIV/0!</v>
      </c>
      <c r="Y43" s="2" t="e">
        <f t="shared" si="6"/>
        <v>#DIV/0!</v>
      </c>
      <c r="Z43" s="2" t="e">
        <f t="shared" si="7"/>
        <v>#DIV/0!</v>
      </c>
      <c r="AA43" s="4">
        <f t="shared" si="8"/>
        <v>0</v>
      </c>
    </row>
    <row r="44" spans="1:27" x14ac:dyDescent="0.3">
      <c r="A44" s="1">
        <f>'Luka Doncic'!A44</f>
        <v>0</v>
      </c>
      <c r="Q44">
        <f t="shared" si="10"/>
        <v>0</v>
      </c>
      <c r="W44" s="5"/>
      <c r="X44" s="2" t="e">
        <f t="shared" si="5"/>
        <v>#DIV/0!</v>
      </c>
      <c r="Y44" s="2" t="e">
        <f t="shared" si="6"/>
        <v>#DIV/0!</v>
      </c>
      <c r="Z44" s="2" t="e">
        <f t="shared" si="7"/>
        <v>#DIV/0!</v>
      </c>
      <c r="AA44" s="4">
        <f t="shared" si="8"/>
        <v>0</v>
      </c>
    </row>
    <row r="45" spans="1:27" x14ac:dyDescent="0.3">
      <c r="A45" s="1">
        <f>'Luka Doncic'!A45</f>
        <v>0</v>
      </c>
      <c r="Q45">
        <f t="shared" si="10"/>
        <v>0</v>
      </c>
      <c r="W45" s="5"/>
      <c r="X45" s="2" t="e">
        <f t="shared" si="5"/>
        <v>#DIV/0!</v>
      </c>
      <c r="Y45" s="2" t="e">
        <f t="shared" si="6"/>
        <v>#DIV/0!</v>
      </c>
      <c r="Z45" s="2" t="e">
        <f t="shared" si="7"/>
        <v>#DIV/0!</v>
      </c>
      <c r="AA45" s="4">
        <f t="shared" si="8"/>
        <v>0</v>
      </c>
    </row>
    <row r="46" spans="1:27" x14ac:dyDescent="0.3">
      <c r="A46" s="1">
        <f>'Luka Doncic'!A46</f>
        <v>0</v>
      </c>
      <c r="Q46">
        <f t="shared" si="10"/>
        <v>0</v>
      </c>
      <c r="W46" s="5"/>
      <c r="X46" s="2" t="e">
        <f t="shared" si="5"/>
        <v>#DIV/0!</v>
      </c>
      <c r="Y46" s="2" t="e">
        <f t="shared" si="6"/>
        <v>#DIV/0!</v>
      </c>
      <c r="Z46" s="2" t="e">
        <f t="shared" si="7"/>
        <v>#DIV/0!</v>
      </c>
      <c r="AA46" s="4">
        <f t="shared" si="8"/>
        <v>0</v>
      </c>
    </row>
    <row r="47" spans="1:27" x14ac:dyDescent="0.3">
      <c r="A47" t="s">
        <v>22</v>
      </c>
      <c r="B47" s="4">
        <f>AVERAGE(B2:B46)</f>
        <v>110.77777777777777</v>
      </c>
      <c r="C47" s="4">
        <f t="shared" ref="C47:W47" si="11">AVERAGE(C2:C46)</f>
        <v>43.388888888888886</v>
      </c>
      <c r="D47" s="4">
        <f t="shared" si="11"/>
        <v>81.944444444444443</v>
      </c>
      <c r="E47" s="4">
        <f t="shared" si="11"/>
        <v>13.277777777777779</v>
      </c>
      <c r="F47" s="4">
        <f t="shared" si="11"/>
        <v>28.555555555555557</v>
      </c>
      <c r="G47" s="4">
        <f t="shared" si="11"/>
        <v>10.722222222222221</v>
      </c>
      <c r="H47" s="4">
        <f t="shared" si="11"/>
        <v>13.333333333333334</v>
      </c>
      <c r="I47" s="4">
        <f t="shared" si="11"/>
        <v>5.1111111111111107</v>
      </c>
      <c r="J47" s="4">
        <f t="shared" si="11"/>
        <v>7.1111111111111107</v>
      </c>
      <c r="K47" s="4">
        <f t="shared" si="11"/>
        <v>40.666666666666664</v>
      </c>
      <c r="L47" s="4">
        <f t="shared" si="11"/>
        <v>6.333333333333333</v>
      </c>
      <c r="M47" s="4">
        <f t="shared" si="11"/>
        <v>30.944444444444443</v>
      </c>
      <c r="N47" s="4">
        <f t="shared" si="11"/>
        <v>25.833333333333332</v>
      </c>
      <c r="O47" s="4">
        <f t="shared" si="11"/>
        <v>5.1111111111111107</v>
      </c>
      <c r="P47" s="4">
        <f t="shared" si="11"/>
        <v>27.888888888888889</v>
      </c>
      <c r="Q47" s="4">
        <f t="shared" si="11"/>
        <v>13.2</v>
      </c>
      <c r="R47" s="4">
        <f t="shared" si="11"/>
        <v>4.9444444444444446</v>
      </c>
      <c r="S47" s="4">
        <f t="shared" si="11"/>
        <v>3.8888888888888888</v>
      </c>
      <c r="T47" s="4">
        <f t="shared" si="11"/>
        <v>6.9444444444444446</v>
      </c>
      <c r="U47" s="4">
        <f t="shared" si="11"/>
        <v>10.444444444444445</v>
      </c>
      <c r="V47" s="4">
        <f t="shared" si="11"/>
        <v>8.7777777777777786</v>
      </c>
      <c r="W47" s="5">
        <f t="shared" si="11"/>
        <v>0.93399884259259247</v>
      </c>
      <c r="X47" s="2">
        <f>SUM(C2:C46)/SUM(D2:D46)</f>
        <v>0.52949152542372879</v>
      </c>
      <c r="Y47" s="2">
        <f>SUM(E2:E46)/SUM(F2:F46)</f>
        <v>0.46498054474708173</v>
      </c>
      <c r="Z47" s="2">
        <f>SUM(G2:G46)/SUM(H2:H46)</f>
        <v>0.8041666666666667</v>
      </c>
      <c r="AA47" s="4">
        <f>AVERAGE(AA2:AA46)</f>
        <v>34.423466666666663</v>
      </c>
    </row>
    <row r="48" spans="1:27" x14ac:dyDescent="0.3">
      <c r="B48" t="s">
        <v>1</v>
      </c>
      <c r="C48" t="s">
        <v>7</v>
      </c>
      <c r="D48" s="1" t="s">
        <v>8</v>
      </c>
      <c r="E48" s="1" t="s">
        <v>9</v>
      </c>
      <c r="F48" s="1" t="s">
        <v>10</v>
      </c>
      <c r="G48" t="s">
        <v>11</v>
      </c>
      <c r="H48" s="1" t="s">
        <v>12</v>
      </c>
      <c r="I48" t="s">
        <v>43</v>
      </c>
      <c r="J48" t="s">
        <v>25</v>
      </c>
      <c r="K48" t="s">
        <v>26</v>
      </c>
      <c r="L48" t="s">
        <v>27</v>
      </c>
      <c r="M48" t="s">
        <v>28</v>
      </c>
      <c r="N48" t="s">
        <v>3</v>
      </c>
      <c r="O48" t="s">
        <v>29</v>
      </c>
      <c r="P48" t="s">
        <v>30</v>
      </c>
      <c r="Q48" t="s">
        <v>31</v>
      </c>
      <c r="R48" t="s">
        <v>5</v>
      </c>
      <c r="S48" t="s">
        <v>4</v>
      </c>
      <c r="T48" t="s">
        <v>6</v>
      </c>
      <c r="U48" t="s">
        <v>32</v>
      </c>
      <c r="V48" t="s">
        <v>33</v>
      </c>
      <c r="W48" t="s">
        <v>34</v>
      </c>
      <c r="X48" t="s">
        <v>16</v>
      </c>
      <c r="Y48" t="s">
        <v>17</v>
      </c>
      <c r="Z48" t="s">
        <v>18</v>
      </c>
      <c r="AA48" t="s">
        <v>35</v>
      </c>
    </row>
    <row r="49" spans="1:27" x14ac:dyDescent="0.3">
      <c r="A49" t="s">
        <v>36</v>
      </c>
      <c r="B49">
        <f>SUM(B2:B46)</f>
        <v>1994</v>
      </c>
      <c r="C49">
        <f t="shared" ref="C49:V49" si="12">SUM(C2:C46)</f>
        <v>781</v>
      </c>
      <c r="D49">
        <f t="shared" si="12"/>
        <v>1475</v>
      </c>
      <c r="E49">
        <f t="shared" si="12"/>
        <v>239</v>
      </c>
      <c r="F49">
        <f t="shared" si="12"/>
        <v>514</v>
      </c>
      <c r="G49">
        <f t="shared" si="12"/>
        <v>193</v>
      </c>
      <c r="H49">
        <f t="shared" si="12"/>
        <v>240</v>
      </c>
      <c r="I49">
        <f t="shared" si="12"/>
        <v>92</v>
      </c>
      <c r="J49">
        <f t="shared" si="12"/>
        <v>128</v>
      </c>
      <c r="K49">
        <f t="shared" si="12"/>
        <v>732</v>
      </c>
      <c r="L49">
        <f t="shared" si="12"/>
        <v>114</v>
      </c>
      <c r="M49">
        <f t="shared" si="12"/>
        <v>557</v>
      </c>
      <c r="N49">
        <f t="shared" si="12"/>
        <v>465</v>
      </c>
      <c r="O49">
        <f t="shared" si="12"/>
        <v>92</v>
      </c>
      <c r="P49">
        <f t="shared" si="12"/>
        <v>502</v>
      </c>
      <c r="Q49">
        <f t="shared" si="12"/>
        <v>594</v>
      </c>
      <c r="R49">
        <f t="shared" si="12"/>
        <v>89</v>
      </c>
      <c r="S49">
        <f t="shared" si="12"/>
        <v>70</v>
      </c>
      <c r="T49">
        <f t="shared" si="12"/>
        <v>125</v>
      </c>
      <c r="U49">
        <f t="shared" si="12"/>
        <v>188</v>
      </c>
      <c r="V49">
        <f t="shared" si="12"/>
        <v>158</v>
      </c>
      <c r="AA49" s="4">
        <f>SUM(AA2:AA46)</f>
        <v>1549.0559999999998</v>
      </c>
    </row>
    <row r="50" spans="1:27" x14ac:dyDescent="0.3">
      <c r="V50" s="5"/>
      <c r="W50" s="2"/>
      <c r="X50" s="2"/>
      <c r="Y50" s="2"/>
    </row>
    <row r="51" spans="1:27" x14ac:dyDescent="0.3">
      <c r="V51" s="5"/>
      <c r="W51" s="2"/>
      <c r="X51" s="2"/>
      <c r="Y51" s="2"/>
    </row>
    <row r="52" spans="1:27" x14ac:dyDescent="0.3">
      <c r="V52" s="5"/>
      <c r="W52" s="2"/>
      <c r="X52" s="2"/>
      <c r="Y52" s="2"/>
    </row>
    <row r="53" spans="1:27" x14ac:dyDescent="0.3">
      <c r="V53" s="5"/>
      <c r="W53" s="2"/>
      <c r="X53" s="2"/>
      <c r="Y53" s="2"/>
    </row>
    <row r="54" spans="1:27" x14ac:dyDescent="0.3">
      <c r="V54" s="5"/>
      <c r="W54" s="2"/>
      <c r="X54" s="2"/>
      <c r="Y54" s="2"/>
    </row>
    <row r="55" spans="1:27" x14ac:dyDescent="0.3">
      <c r="V55" s="5"/>
      <c r="W55" s="2"/>
      <c r="X55" s="2"/>
      <c r="Y55" s="2"/>
    </row>
    <row r="56" spans="1:27" x14ac:dyDescent="0.3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5"/>
      <c r="W56" s="2"/>
      <c r="X56" s="2"/>
      <c r="Y56" s="2"/>
      <c r="Z56" s="4"/>
    </row>
    <row r="57" spans="1:27" x14ac:dyDescent="0.3">
      <c r="D57" s="1"/>
      <c r="E57" s="1"/>
      <c r="F57" s="1"/>
      <c r="H57" s="1"/>
    </row>
    <row r="58" spans="1:27" x14ac:dyDescent="0.3">
      <c r="Z5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38290-8848-4180-B830-6EBF0A5219F0}">
  <dimension ref="A1:Z54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'Luka Doncic'!A2</f>
        <v>vs IMP</v>
      </c>
      <c r="B2">
        <v>7</v>
      </c>
      <c r="C2">
        <v>6</v>
      </c>
      <c r="D2">
        <v>6</v>
      </c>
      <c r="E2">
        <v>3</v>
      </c>
      <c r="F2">
        <v>1</v>
      </c>
      <c r="G2">
        <v>0</v>
      </c>
      <c r="H2">
        <v>3</v>
      </c>
      <c r="I2">
        <v>12</v>
      </c>
      <c r="J2">
        <v>1</v>
      </c>
      <c r="K2">
        <v>6</v>
      </c>
      <c r="L2">
        <v>0</v>
      </c>
      <c r="M2">
        <v>0</v>
      </c>
      <c r="N2">
        <v>2</v>
      </c>
      <c r="O2">
        <v>1</v>
      </c>
      <c r="P2">
        <v>19</v>
      </c>
      <c r="Q2" s="2">
        <f t="shared" ref="Q2:Q33" si="0">H2/I2</f>
        <v>0.25</v>
      </c>
      <c r="R2" s="2">
        <f t="shared" ref="R2:R33" si="1">J2/K2</f>
        <v>0.16666666666666666</v>
      </c>
      <c r="S2" s="6" t="s">
        <v>45</v>
      </c>
      <c r="T2">
        <v>32</v>
      </c>
      <c r="U2">
        <v>22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14.260625000000003</v>
      </c>
      <c r="X2" s="4">
        <f t="shared" ref="X2:X46" si="3">B2+(C2*1.2)+(D2*1.5)+(E2*3)+(F2*3)-G2</f>
        <v>35.200000000000003</v>
      </c>
      <c r="Y2" s="4">
        <f t="shared" ref="Y2:Y46" si="4">B2+0.4*H2-0.7*I2-0.4*(M2-L2)+0.7*N2+0.3*(C2-N2)+F2+D2*0.7+0.7*E2-0.4*O2-G2</f>
        <v>9.2999999999999989</v>
      </c>
      <c r="Z2">
        <v>0</v>
      </c>
    </row>
    <row r="3" spans="1:26" x14ac:dyDescent="0.3">
      <c r="A3" s="1" t="str">
        <f>'Luka Doncic'!A3</f>
        <v>@ 3PT</v>
      </c>
      <c r="B3">
        <v>28</v>
      </c>
      <c r="C3">
        <v>4</v>
      </c>
      <c r="D3">
        <v>5</v>
      </c>
      <c r="E3">
        <v>1</v>
      </c>
      <c r="F3">
        <v>0</v>
      </c>
      <c r="G3">
        <v>2</v>
      </c>
      <c r="H3">
        <v>10</v>
      </c>
      <c r="I3">
        <v>12</v>
      </c>
      <c r="J3">
        <v>6</v>
      </c>
      <c r="K3">
        <v>8</v>
      </c>
      <c r="L3">
        <v>2</v>
      </c>
      <c r="M3">
        <v>2</v>
      </c>
      <c r="N3">
        <v>1</v>
      </c>
      <c r="O3">
        <v>0</v>
      </c>
      <c r="P3">
        <v>11</v>
      </c>
      <c r="Q3" s="2">
        <f t="shared" si="0"/>
        <v>0.83333333333333337</v>
      </c>
      <c r="R3" s="2">
        <f t="shared" si="1"/>
        <v>0.75</v>
      </c>
      <c r="S3" s="2">
        <f>L3/M3</f>
        <v>1</v>
      </c>
      <c r="T3">
        <v>38</v>
      </c>
      <c r="U3">
        <v>40</v>
      </c>
      <c r="V3">
        <v>0</v>
      </c>
      <c r="W3" s="3">
        <f t="shared" si="2"/>
        <v>36.132736842105267</v>
      </c>
      <c r="X3" s="4">
        <f t="shared" si="3"/>
        <v>41.3</v>
      </c>
      <c r="Y3" s="4">
        <f t="shared" si="4"/>
        <v>27.4</v>
      </c>
      <c r="Z3">
        <v>0</v>
      </c>
    </row>
    <row r="4" spans="1:26" x14ac:dyDescent="0.3">
      <c r="A4" s="1" t="str">
        <f>'Luka Doncic'!A4</f>
        <v>vs DEF</v>
      </c>
      <c r="B4">
        <v>23</v>
      </c>
      <c r="C4">
        <v>6</v>
      </c>
      <c r="D4">
        <v>2</v>
      </c>
      <c r="E4">
        <v>1</v>
      </c>
      <c r="F4">
        <v>2</v>
      </c>
      <c r="G4">
        <v>1</v>
      </c>
      <c r="H4">
        <v>9</v>
      </c>
      <c r="I4">
        <v>17</v>
      </c>
      <c r="J4">
        <v>5</v>
      </c>
      <c r="K4">
        <v>11</v>
      </c>
      <c r="L4">
        <v>0</v>
      </c>
      <c r="M4">
        <v>0</v>
      </c>
      <c r="N4">
        <v>1</v>
      </c>
      <c r="O4">
        <v>3</v>
      </c>
      <c r="P4">
        <v>-8</v>
      </c>
      <c r="Q4" s="2">
        <f t="shared" si="0"/>
        <v>0.52941176470588236</v>
      </c>
      <c r="R4" s="2">
        <f t="shared" si="1"/>
        <v>0.45454545454545453</v>
      </c>
      <c r="S4" s="6" t="s">
        <v>45</v>
      </c>
      <c r="T4">
        <v>43</v>
      </c>
      <c r="U4">
        <v>29</v>
      </c>
      <c r="V4">
        <v>0</v>
      </c>
      <c r="W4" s="3">
        <f t="shared" si="2"/>
        <v>21.909279069767443</v>
      </c>
      <c r="X4" s="4">
        <f t="shared" si="3"/>
        <v>41.2</v>
      </c>
      <c r="Y4" s="4">
        <f t="shared" si="4"/>
        <v>18.8</v>
      </c>
      <c r="Z4">
        <v>0</v>
      </c>
    </row>
    <row r="5" spans="1:26" x14ac:dyDescent="0.3">
      <c r="A5" s="1" t="str">
        <f>'Luka Doncic'!A5</f>
        <v>@ OCE</v>
      </c>
      <c r="B5">
        <v>10</v>
      </c>
      <c r="C5">
        <v>2</v>
      </c>
      <c r="D5">
        <v>3</v>
      </c>
      <c r="E5">
        <v>3</v>
      </c>
      <c r="F5">
        <v>1</v>
      </c>
      <c r="G5">
        <v>2</v>
      </c>
      <c r="H5">
        <v>5</v>
      </c>
      <c r="I5">
        <v>7</v>
      </c>
      <c r="J5">
        <v>0</v>
      </c>
      <c r="K5">
        <v>2</v>
      </c>
      <c r="L5">
        <v>0</v>
      </c>
      <c r="M5">
        <v>0</v>
      </c>
      <c r="N5">
        <v>1</v>
      </c>
      <c r="O5">
        <v>1</v>
      </c>
      <c r="P5">
        <v>8</v>
      </c>
      <c r="Q5" s="2">
        <f t="shared" si="0"/>
        <v>0.7142857142857143</v>
      </c>
      <c r="R5" s="2">
        <f t="shared" si="1"/>
        <v>0</v>
      </c>
      <c r="S5" s="6" t="s">
        <v>45</v>
      </c>
      <c r="T5">
        <v>35</v>
      </c>
      <c r="U5">
        <v>18</v>
      </c>
      <c r="V5">
        <v>0</v>
      </c>
      <c r="W5" s="3">
        <f t="shared" si="2"/>
        <v>15.874199999999997</v>
      </c>
      <c r="X5" s="4">
        <f t="shared" si="3"/>
        <v>26.9</v>
      </c>
      <c r="Y5" s="4">
        <f t="shared" si="4"/>
        <v>10.9</v>
      </c>
      <c r="Z5">
        <v>0</v>
      </c>
    </row>
    <row r="6" spans="1:26" x14ac:dyDescent="0.3">
      <c r="A6" s="1" t="str">
        <f>'Luka Doncic'!A6</f>
        <v>vs FRA</v>
      </c>
      <c r="B6">
        <v>16</v>
      </c>
      <c r="C6">
        <v>3</v>
      </c>
      <c r="D6">
        <v>5</v>
      </c>
      <c r="E6">
        <v>2</v>
      </c>
      <c r="F6">
        <v>0</v>
      </c>
      <c r="G6">
        <v>3</v>
      </c>
      <c r="H6">
        <v>6</v>
      </c>
      <c r="I6">
        <v>14</v>
      </c>
      <c r="J6">
        <v>2</v>
      </c>
      <c r="K6">
        <v>7</v>
      </c>
      <c r="L6">
        <v>2</v>
      </c>
      <c r="M6">
        <v>2</v>
      </c>
      <c r="N6">
        <v>2</v>
      </c>
      <c r="O6">
        <v>1</v>
      </c>
      <c r="P6">
        <v>6</v>
      </c>
      <c r="Q6" s="2">
        <f t="shared" si="0"/>
        <v>0.42857142857142855</v>
      </c>
      <c r="R6" s="2">
        <f t="shared" si="1"/>
        <v>0.2857142857142857</v>
      </c>
      <c r="S6" s="2">
        <f t="shared" ref="S6:S41" si="5">L6/M6</f>
        <v>1</v>
      </c>
      <c r="T6">
        <v>36</v>
      </c>
      <c r="U6">
        <v>27</v>
      </c>
      <c r="V6">
        <v>1</v>
      </c>
      <c r="W6" s="3">
        <f t="shared" si="2"/>
        <v>15.698083333333336</v>
      </c>
      <c r="X6" s="4">
        <f t="shared" si="3"/>
        <v>30.1</v>
      </c>
      <c r="Y6" s="4">
        <f t="shared" si="4"/>
        <v>11.8</v>
      </c>
      <c r="Z6">
        <v>0</v>
      </c>
    </row>
    <row r="7" spans="1:26" x14ac:dyDescent="0.3">
      <c r="A7" s="1" t="str">
        <f>'Luka Doncic'!A7</f>
        <v>@ INJ</v>
      </c>
      <c r="B7">
        <v>26</v>
      </c>
      <c r="C7">
        <v>5</v>
      </c>
      <c r="D7">
        <v>4</v>
      </c>
      <c r="E7">
        <v>0</v>
      </c>
      <c r="F7">
        <v>1</v>
      </c>
      <c r="G7">
        <v>1</v>
      </c>
      <c r="H7">
        <v>10</v>
      </c>
      <c r="I7">
        <v>15</v>
      </c>
      <c r="J7">
        <v>4</v>
      </c>
      <c r="K7">
        <v>7</v>
      </c>
      <c r="L7">
        <v>2</v>
      </c>
      <c r="M7">
        <v>2</v>
      </c>
      <c r="N7">
        <v>2</v>
      </c>
      <c r="O7">
        <v>1</v>
      </c>
      <c r="P7">
        <v>12</v>
      </c>
      <c r="Q7" s="2">
        <f t="shared" si="0"/>
        <v>0.66666666666666663</v>
      </c>
      <c r="R7" s="2">
        <f t="shared" si="1"/>
        <v>0.5714285714285714</v>
      </c>
      <c r="S7" s="2">
        <f t="shared" si="5"/>
        <v>1</v>
      </c>
      <c r="T7">
        <v>38</v>
      </c>
      <c r="U7">
        <v>37</v>
      </c>
      <c r="V7">
        <v>0</v>
      </c>
      <c r="W7" s="3">
        <f t="shared" si="2"/>
        <v>31.78692105263158</v>
      </c>
      <c r="X7" s="4">
        <f t="shared" si="3"/>
        <v>40</v>
      </c>
      <c r="Y7" s="4">
        <f t="shared" si="4"/>
        <v>24.2</v>
      </c>
      <c r="Z7">
        <v>0</v>
      </c>
    </row>
    <row r="8" spans="1:26" x14ac:dyDescent="0.3">
      <c r="A8" s="1" t="str">
        <f>'Luka Doncic'!A8</f>
        <v>vs CHI</v>
      </c>
      <c r="B8">
        <v>9</v>
      </c>
      <c r="C8">
        <v>3</v>
      </c>
      <c r="D8">
        <v>5</v>
      </c>
      <c r="E8">
        <v>1</v>
      </c>
      <c r="F8">
        <v>0</v>
      </c>
      <c r="G8">
        <v>4</v>
      </c>
      <c r="H8">
        <v>4</v>
      </c>
      <c r="I8">
        <v>12</v>
      </c>
      <c r="J8">
        <v>1</v>
      </c>
      <c r="K8">
        <v>6</v>
      </c>
      <c r="L8">
        <v>0</v>
      </c>
      <c r="M8">
        <v>0</v>
      </c>
      <c r="N8">
        <v>1</v>
      </c>
      <c r="O8">
        <v>0</v>
      </c>
      <c r="P8">
        <v>-1</v>
      </c>
      <c r="Q8" s="2">
        <f t="shared" si="0"/>
        <v>0.33333333333333331</v>
      </c>
      <c r="R8" s="2">
        <f t="shared" si="1"/>
        <v>0.16666666666666666</v>
      </c>
      <c r="S8" s="6" t="s">
        <v>45</v>
      </c>
      <c r="T8">
        <v>39</v>
      </c>
      <c r="U8">
        <v>21</v>
      </c>
      <c r="V8">
        <v>0</v>
      </c>
      <c r="W8" s="3">
        <f t="shared" si="2"/>
        <v>3.7812307692307705</v>
      </c>
      <c r="X8" s="4">
        <f t="shared" si="3"/>
        <v>19.100000000000001</v>
      </c>
      <c r="Y8" s="4">
        <f t="shared" si="4"/>
        <v>3.700000000000002</v>
      </c>
      <c r="Z8">
        <v>0</v>
      </c>
    </row>
    <row r="9" spans="1:26" x14ac:dyDescent="0.3">
      <c r="A9" s="1" t="str">
        <f>'Luka Doncic'!A9</f>
        <v>@ RKS</v>
      </c>
      <c r="B9">
        <v>22</v>
      </c>
      <c r="C9">
        <v>1</v>
      </c>
      <c r="D9">
        <v>1</v>
      </c>
      <c r="E9">
        <v>2</v>
      </c>
      <c r="F9">
        <v>0</v>
      </c>
      <c r="G9">
        <v>1</v>
      </c>
      <c r="H9">
        <v>9</v>
      </c>
      <c r="I9">
        <v>12</v>
      </c>
      <c r="J9">
        <v>4</v>
      </c>
      <c r="K9">
        <v>7</v>
      </c>
      <c r="L9">
        <v>0</v>
      </c>
      <c r="M9">
        <v>0</v>
      </c>
      <c r="N9">
        <v>0</v>
      </c>
      <c r="O9">
        <v>0</v>
      </c>
      <c r="P9">
        <v>-2</v>
      </c>
      <c r="Q9" s="2">
        <f t="shared" si="0"/>
        <v>0.75</v>
      </c>
      <c r="R9" s="2">
        <f t="shared" si="1"/>
        <v>0.5714285714285714</v>
      </c>
      <c r="S9" s="6" t="s">
        <v>45</v>
      </c>
      <c r="T9">
        <v>36</v>
      </c>
      <c r="U9">
        <v>25</v>
      </c>
      <c r="V9">
        <v>0</v>
      </c>
      <c r="W9" s="3">
        <f t="shared" si="2"/>
        <v>26.014305555555556</v>
      </c>
      <c r="X9" s="4">
        <f t="shared" si="3"/>
        <v>29.7</v>
      </c>
      <c r="Y9" s="4">
        <f t="shared" si="4"/>
        <v>18.600000000000001</v>
      </c>
      <c r="Z9">
        <v>0</v>
      </c>
    </row>
    <row r="10" spans="1:26" x14ac:dyDescent="0.3">
      <c r="A10" s="1" t="str">
        <f>'Luka Doncic'!A10</f>
        <v>vs AFR</v>
      </c>
      <c r="B10">
        <v>19</v>
      </c>
      <c r="C10">
        <v>3</v>
      </c>
      <c r="D10">
        <v>2</v>
      </c>
      <c r="E10">
        <v>0</v>
      </c>
      <c r="F10">
        <v>1</v>
      </c>
      <c r="G10">
        <v>2</v>
      </c>
      <c r="H10">
        <v>7</v>
      </c>
      <c r="I10">
        <v>14</v>
      </c>
      <c r="J10">
        <v>5</v>
      </c>
      <c r="K10">
        <v>10</v>
      </c>
      <c r="L10">
        <v>0</v>
      </c>
      <c r="M10">
        <v>1</v>
      </c>
      <c r="N10">
        <v>0</v>
      </c>
      <c r="O10">
        <v>2</v>
      </c>
      <c r="P10">
        <v>-17</v>
      </c>
      <c r="Q10" s="2">
        <f t="shared" si="0"/>
        <v>0.5</v>
      </c>
      <c r="R10" s="2">
        <f t="shared" si="1"/>
        <v>0.5</v>
      </c>
      <c r="S10" s="2">
        <f t="shared" si="5"/>
        <v>0</v>
      </c>
      <c r="T10">
        <v>37</v>
      </c>
      <c r="U10">
        <v>23</v>
      </c>
      <c r="V10">
        <v>0</v>
      </c>
      <c r="W10" s="3">
        <f t="shared" si="2"/>
        <v>15.972000000000001</v>
      </c>
      <c r="X10" s="4">
        <f t="shared" si="3"/>
        <v>26.6</v>
      </c>
      <c r="Y10" s="4">
        <f t="shared" si="4"/>
        <v>12.100000000000001</v>
      </c>
      <c r="Z10">
        <v>0</v>
      </c>
    </row>
    <row r="11" spans="1:26" x14ac:dyDescent="0.3">
      <c r="A11" s="1" t="str">
        <f>'Luka Doncic'!A11</f>
        <v>@ OLD</v>
      </c>
      <c r="B11">
        <v>21</v>
      </c>
      <c r="C11">
        <v>2</v>
      </c>
      <c r="D11">
        <v>3</v>
      </c>
      <c r="E11">
        <v>0</v>
      </c>
      <c r="F11">
        <v>1</v>
      </c>
      <c r="G11">
        <v>0</v>
      </c>
      <c r="H11">
        <v>8</v>
      </c>
      <c r="I11">
        <v>14</v>
      </c>
      <c r="J11">
        <v>5</v>
      </c>
      <c r="K11">
        <v>11</v>
      </c>
      <c r="L11">
        <v>0</v>
      </c>
      <c r="M11">
        <v>0</v>
      </c>
      <c r="N11">
        <v>1</v>
      </c>
      <c r="O11">
        <v>1</v>
      </c>
      <c r="P11">
        <v>13</v>
      </c>
      <c r="Q11" s="2">
        <f t="shared" si="0"/>
        <v>0.5714285714285714</v>
      </c>
      <c r="R11" s="2">
        <f t="shared" si="1"/>
        <v>0.45454545454545453</v>
      </c>
      <c r="S11" s="6" t="s">
        <v>45</v>
      </c>
      <c r="T11">
        <v>35</v>
      </c>
      <c r="U11">
        <v>27</v>
      </c>
      <c r="V11">
        <v>0</v>
      </c>
      <c r="W11" s="3">
        <f t="shared" si="2"/>
        <v>25.873600000000003</v>
      </c>
      <c r="X11" s="4">
        <f t="shared" si="3"/>
        <v>30.9</v>
      </c>
      <c r="Y11" s="4">
        <f t="shared" si="4"/>
        <v>18.100000000000001</v>
      </c>
      <c r="Z11">
        <v>0</v>
      </c>
    </row>
    <row r="12" spans="1:26" x14ac:dyDescent="0.3">
      <c r="A12" s="1" t="str">
        <f>'Luka Doncic'!A12</f>
        <v>vs USA</v>
      </c>
      <c r="B12">
        <v>21</v>
      </c>
      <c r="C12">
        <v>6</v>
      </c>
      <c r="D12">
        <v>2</v>
      </c>
      <c r="E12">
        <v>2</v>
      </c>
      <c r="F12">
        <v>1</v>
      </c>
      <c r="G12">
        <v>0</v>
      </c>
      <c r="H12">
        <v>8</v>
      </c>
      <c r="I12">
        <v>10</v>
      </c>
      <c r="J12">
        <v>5</v>
      </c>
      <c r="K12">
        <v>6</v>
      </c>
      <c r="L12">
        <v>0</v>
      </c>
      <c r="M12">
        <v>0</v>
      </c>
      <c r="N12">
        <v>0</v>
      </c>
      <c r="O12">
        <v>2</v>
      </c>
      <c r="P12">
        <v>24</v>
      </c>
      <c r="Q12" s="2">
        <f t="shared" si="0"/>
        <v>0.8</v>
      </c>
      <c r="R12" s="2">
        <f t="shared" si="1"/>
        <v>0.83333333333333337</v>
      </c>
      <c r="S12" s="6" t="s">
        <v>45</v>
      </c>
      <c r="T12">
        <v>40</v>
      </c>
      <c r="U12">
        <v>27</v>
      </c>
      <c r="V12">
        <v>0</v>
      </c>
      <c r="W12" s="3">
        <f t="shared" si="2"/>
        <v>28.080249999999999</v>
      </c>
      <c r="X12" s="4">
        <f t="shared" si="3"/>
        <v>40.200000000000003</v>
      </c>
      <c r="Y12" s="4">
        <f t="shared" si="4"/>
        <v>21.999999999999996</v>
      </c>
      <c r="Z12">
        <v>0</v>
      </c>
    </row>
    <row r="13" spans="1:26" x14ac:dyDescent="0.3">
      <c r="A13" s="1" t="str">
        <f>'Luka Doncic'!A13</f>
        <v>@ SPA</v>
      </c>
      <c r="B13">
        <v>21</v>
      </c>
      <c r="C13">
        <v>5</v>
      </c>
      <c r="D13">
        <v>5</v>
      </c>
      <c r="E13">
        <v>2</v>
      </c>
      <c r="F13">
        <v>1</v>
      </c>
      <c r="G13">
        <v>0</v>
      </c>
      <c r="H13">
        <v>8</v>
      </c>
      <c r="I13">
        <v>15</v>
      </c>
      <c r="J13">
        <v>3</v>
      </c>
      <c r="K13">
        <v>9</v>
      </c>
      <c r="L13">
        <v>2</v>
      </c>
      <c r="M13">
        <v>2</v>
      </c>
      <c r="N13">
        <v>1</v>
      </c>
      <c r="O13">
        <v>1</v>
      </c>
      <c r="P13">
        <v>12</v>
      </c>
      <c r="Q13" s="2">
        <f t="shared" si="0"/>
        <v>0.53333333333333333</v>
      </c>
      <c r="R13" s="2">
        <f t="shared" si="1"/>
        <v>0.33333333333333331</v>
      </c>
      <c r="S13" s="2">
        <f t="shared" si="5"/>
        <v>1</v>
      </c>
      <c r="T13">
        <v>43</v>
      </c>
      <c r="U13">
        <v>34</v>
      </c>
      <c r="V13">
        <v>0</v>
      </c>
      <c r="W13" s="3">
        <f t="shared" si="2"/>
        <v>24.381790697674422</v>
      </c>
      <c r="X13" s="4">
        <f t="shared" si="3"/>
        <v>43.5</v>
      </c>
      <c r="Y13" s="4">
        <f t="shared" si="4"/>
        <v>21.099999999999998</v>
      </c>
      <c r="Z13">
        <v>0</v>
      </c>
    </row>
    <row r="14" spans="1:26" x14ac:dyDescent="0.3">
      <c r="A14" s="1" t="str">
        <f>'Luka Doncic'!A14</f>
        <v>vs 6TH</v>
      </c>
      <c r="B14">
        <v>18</v>
      </c>
      <c r="C14">
        <v>8</v>
      </c>
      <c r="D14">
        <v>4</v>
      </c>
      <c r="E14">
        <v>2</v>
      </c>
      <c r="F14">
        <v>1</v>
      </c>
      <c r="G14">
        <v>0</v>
      </c>
      <c r="H14">
        <v>6</v>
      </c>
      <c r="I14">
        <v>9</v>
      </c>
      <c r="J14">
        <v>6</v>
      </c>
      <c r="K14">
        <v>8</v>
      </c>
      <c r="L14">
        <v>0</v>
      </c>
      <c r="M14">
        <v>0</v>
      </c>
      <c r="N14">
        <v>2</v>
      </c>
      <c r="O14">
        <v>0</v>
      </c>
      <c r="P14">
        <v>14</v>
      </c>
      <c r="Q14" s="2">
        <f t="shared" si="0"/>
        <v>0.66666666666666663</v>
      </c>
      <c r="R14" s="2">
        <f t="shared" si="1"/>
        <v>0.75</v>
      </c>
      <c r="S14" s="6" t="s">
        <v>45</v>
      </c>
      <c r="T14">
        <v>41</v>
      </c>
      <c r="U14">
        <v>28</v>
      </c>
      <c r="V14">
        <v>0</v>
      </c>
      <c r="W14" s="3">
        <f t="shared" si="2"/>
        <v>27.952170731707323</v>
      </c>
      <c r="X14" s="4">
        <f t="shared" si="3"/>
        <v>42.6</v>
      </c>
      <c r="Y14" s="4">
        <f t="shared" si="4"/>
        <v>22.499999999999996</v>
      </c>
      <c r="Z14">
        <v>1</v>
      </c>
    </row>
    <row r="15" spans="1:26" x14ac:dyDescent="0.3">
      <c r="A15" s="1" t="str">
        <f>'Luka Doncic'!A15</f>
        <v>@ CAN</v>
      </c>
      <c r="B15">
        <v>19</v>
      </c>
      <c r="C15">
        <v>4</v>
      </c>
      <c r="D15">
        <v>4</v>
      </c>
      <c r="E15">
        <v>1</v>
      </c>
      <c r="F15">
        <v>1</v>
      </c>
      <c r="G15">
        <v>1</v>
      </c>
      <c r="H15">
        <v>8</v>
      </c>
      <c r="I15">
        <v>14</v>
      </c>
      <c r="J15">
        <v>2</v>
      </c>
      <c r="K15">
        <v>5</v>
      </c>
      <c r="L15">
        <v>1</v>
      </c>
      <c r="M15">
        <v>1</v>
      </c>
      <c r="N15">
        <v>1</v>
      </c>
      <c r="O15">
        <v>4</v>
      </c>
      <c r="P15">
        <v>-1</v>
      </c>
      <c r="Q15" s="2">
        <f t="shared" si="0"/>
        <v>0.5714285714285714</v>
      </c>
      <c r="R15" s="2">
        <f t="shared" si="1"/>
        <v>0.4</v>
      </c>
      <c r="S15" s="2">
        <f t="shared" si="5"/>
        <v>1</v>
      </c>
      <c r="T15">
        <v>36</v>
      </c>
      <c r="U15">
        <v>27</v>
      </c>
      <c r="V15">
        <v>0</v>
      </c>
      <c r="W15" s="3">
        <f t="shared" si="2"/>
        <v>22.083666666666677</v>
      </c>
      <c r="X15" s="4">
        <f t="shared" si="3"/>
        <v>34.799999999999997</v>
      </c>
      <c r="Y15" s="4">
        <f t="shared" si="4"/>
        <v>15.899999999999999</v>
      </c>
      <c r="Z15">
        <v>0</v>
      </c>
    </row>
    <row r="16" spans="1:26" x14ac:dyDescent="0.3">
      <c r="A16" s="1" t="str">
        <f>'Luka Doncic'!A16</f>
        <v>vs DNK</v>
      </c>
      <c r="B16">
        <v>12</v>
      </c>
      <c r="C16">
        <v>3</v>
      </c>
      <c r="D16">
        <v>6</v>
      </c>
      <c r="E16">
        <v>3</v>
      </c>
      <c r="F16">
        <v>2</v>
      </c>
      <c r="G16">
        <v>1</v>
      </c>
      <c r="H16">
        <v>4</v>
      </c>
      <c r="I16">
        <v>12</v>
      </c>
      <c r="J16">
        <v>4</v>
      </c>
      <c r="K16">
        <v>9</v>
      </c>
      <c r="L16">
        <v>0</v>
      </c>
      <c r="M16">
        <v>0</v>
      </c>
      <c r="N16">
        <v>0</v>
      </c>
      <c r="O16">
        <v>1</v>
      </c>
      <c r="P16">
        <v>10</v>
      </c>
      <c r="Q16" s="2">
        <f t="shared" si="0"/>
        <v>0.33333333333333331</v>
      </c>
      <c r="R16" s="2">
        <f t="shared" si="1"/>
        <v>0.44444444444444442</v>
      </c>
      <c r="S16" s="6" t="s">
        <v>45</v>
      </c>
      <c r="T16">
        <v>40</v>
      </c>
      <c r="U16">
        <v>27</v>
      </c>
      <c r="V16">
        <v>0</v>
      </c>
      <c r="W16" s="3">
        <f t="shared" si="2"/>
        <v>16.090599999999998</v>
      </c>
      <c r="X16" s="4">
        <f t="shared" si="3"/>
        <v>38.6</v>
      </c>
      <c r="Y16" s="4">
        <f t="shared" si="4"/>
        <v>13</v>
      </c>
      <c r="Z16">
        <v>0</v>
      </c>
    </row>
    <row r="17" spans="1:26" x14ac:dyDescent="0.3">
      <c r="A17" s="1" t="str">
        <f>'Luka Doncic'!A17</f>
        <v>@ IMP</v>
      </c>
      <c r="B17">
        <v>21</v>
      </c>
      <c r="C17">
        <v>4</v>
      </c>
      <c r="D17">
        <v>5</v>
      </c>
      <c r="E17">
        <v>1</v>
      </c>
      <c r="F17">
        <v>0</v>
      </c>
      <c r="G17">
        <v>1</v>
      </c>
      <c r="H17">
        <v>8</v>
      </c>
      <c r="I17">
        <v>14</v>
      </c>
      <c r="J17">
        <v>5</v>
      </c>
      <c r="K17">
        <v>9</v>
      </c>
      <c r="L17">
        <v>0</v>
      </c>
      <c r="M17">
        <v>0</v>
      </c>
      <c r="N17">
        <v>0</v>
      </c>
      <c r="O17">
        <v>2</v>
      </c>
      <c r="P17">
        <v>0</v>
      </c>
      <c r="Q17" s="2">
        <f t="shared" si="0"/>
        <v>0.5714285714285714</v>
      </c>
      <c r="R17" s="2">
        <f t="shared" si="1"/>
        <v>0.55555555555555558</v>
      </c>
      <c r="S17" s="6" t="s">
        <v>45</v>
      </c>
      <c r="T17">
        <v>38</v>
      </c>
      <c r="U17">
        <v>33</v>
      </c>
      <c r="V17">
        <v>0</v>
      </c>
      <c r="W17" s="3">
        <f t="shared" si="2"/>
        <v>23.528499999999998</v>
      </c>
      <c r="X17" s="4">
        <f t="shared" si="3"/>
        <v>35.299999999999997</v>
      </c>
      <c r="Y17" s="4">
        <f t="shared" si="4"/>
        <v>18</v>
      </c>
      <c r="Z17">
        <v>0</v>
      </c>
    </row>
    <row r="18" spans="1:26" x14ac:dyDescent="0.3">
      <c r="A18" s="1" t="str">
        <f>'Luka Doncic'!A18</f>
        <v>vs 3PT</v>
      </c>
      <c r="B18">
        <v>18</v>
      </c>
      <c r="C18">
        <v>2</v>
      </c>
      <c r="D18">
        <v>3</v>
      </c>
      <c r="E18">
        <v>0</v>
      </c>
      <c r="F18">
        <v>0</v>
      </c>
      <c r="G18">
        <v>0</v>
      </c>
      <c r="H18">
        <v>7</v>
      </c>
      <c r="I18">
        <v>15</v>
      </c>
      <c r="J18">
        <v>3</v>
      </c>
      <c r="K18">
        <v>8</v>
      </c>
      <c r="L18">
        <v>1</v>
      </c>
      <c r="M18">
        <v>1</v>
      </c>
      <c r="N18">
        <v>0</v>
      </c>
      <c r="O18">
        <v>1</v>
      </c>
      <c r="P18">
        <v>13</v>
      </c>
      <c r="Q18" s="2">
        <f t="shared" si="0"/>
        <v>0.46666666666666667</v>
      </c>
      <c r="R18" s="2">
        <f t="shared" si="1"/>
        <v>0.375</v>
      </c>
      <c r="S18" s="2">
        <f t="shared" si="5"/>
        <v>1</v>
      </c>
      <c r="T18">
        <v>37</v>
      </c>
      <c r="U18">
        <v>26</v>
      </c>
      <c r="V18">
        <v>0</v>
      </c>
      <c r="W18" s="3">
        <f t="shared" si="2"/>
        <v>16.384783783783785</v>
      </c>
      <c r="X18" s="4">
        <f t="shared" si="3"/>
        <v>24.9</v>
      </c>
      <c r="Y18" s="4">
        <f t="shared" si="4"/>
        <v>12.6</v>
      </c>
      <c r="Z18">
        <v>0</v>
      </c>
    </row>
    <row r="19" spans="1:26" x14ac:dyDescent="0.3">
      <c r="A19" s="1" t="str">
        <f>'Luka Doncic'!A19</f>
        <v>@ DEF</v>
      </c>
      <c r="B19">
        <v>9</v>
      </c>
      <c r="C19">
        <v>4</v>
      </c>
      <c r="D19">
        <v>4</v>
      </c>
      <c r="E19">
        <v>0</v>
      </c>
      <c r="F19">
        <v>1</v>
      </c>
      <c r="G19">
        <v>0</v>
      </c>
      <c r="H19">
        <v>3</v>
      </c>
      <c r="I19">
        <v>8</v>
      </c>
      <c r="J19">
        <v>3</v>
      </c>
      <c r="K19">
        <v>7</v>
      </c>
      <c r="L19">
        <v>0</v>
      </c>
      <c r="M19">
        <v>0</v>
      </c>
      <c r="N19">
        <v>0</v>
      </c>
      <c r="O19">
        <v>1</v>
      </c>
      <c r="P19">
        <v>11</v>
      </c>
      <c r="Q19" s="2">
        <f t="shared" si="0"/>
        <v>0.375</v>
      </c>
      <c r="R19" s="2">
        <f t="shared" si="1"/>
        <v>0.42857142857142855</v>
      </c>
      <c r="S19" s="6" t="s">
        <v>45</v>
      </c>
      <c r="T19">
        <v>35</v>
      </c>
      <c r="U19">
        <v>21</v>
      </c>
      <c r="V19">
        <v>0</v>
      </c>
      <c r="W19" s="3">
        <f t="shared" si="2"/>
        <v>12.894571428571428</v>
      </c>
      <c r="X19" s="4">
        <f t="shared" si="3"/>
        <v>22.8</v>
      </c>
      <c r="Y19" s="4">
        <f t="shared" si="4"/>
        <v>9.1999999999999993</v>
      </c>
      <c r="Z19">
        <v>0</v>
      </c>
    </row>
    <row r="20" spans="1:26" x14ac:dyDescent="0.3">
      <c r="A20" s="1">
        <f>'Luka Doncic'!A20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'Luka Doncic'!A21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'Luka Doncic'!A22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'Luka Doncic'!A23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'Luka Doncic'!A24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'Luka Doncic'!A25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'Luka Doncic'!A26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'Luka Doncic'!A27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'Luka Doncic'!A28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'Luka Doncic'!A29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'Luka Doncic'!A30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'Luka Doncic'!A31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'Luka Doncic'!A32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'Luka Doncic'!A33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'Luka Doncic'!A34</f>
        <v>0</v>
      </c>
      <c r="Q34" s="2" t="e">
        <f t="shared" ref="Q34:Q46" si="6">H34/I34</f>
        <v>#DIV/0!</v>
      </c>
      <c r="R34" s="2" t="e">
        <f t="shared" ref="R34:R46" si="7">J34/K34</f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'Luka Doncic'!A35</f>
        <v>0</v>
      </c>
      <c r="Q35" s="2" t="e">
        <f t="shared" si="6"/>
        <v>#DIV/0!</v>
      </c>
      <c r="R35" s="2" t="e">
        <f t="shared" si="7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'Luka Doncic'!A36</f>
        <v>0</v>
      </c>
      <c r="Q36" s="2" t="e">
        <f t="shared" si="6"/>
        <v>#DIV/0!</v>
      </c>
      <c r="R36" s="2" t="e">
        <f t="shared" si="7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'Luka Doncic'!A37</f>
        <v>0</v>
      </c>
      <c r="Q37" s="2" t="e">
        <f t="shared" si="6"/>
        <v>#DIV/0!</v>
      </c>
      <c r="R37" s="2" t="e">
        <f t="shared" si="7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'Luka Doncic'!A38</f>
        <v>0</v>
      </c>
      <c r="Q38" s="2" t="e">
        <f t="shared" si="6"/>
        <v>#DIV/0!</v>
      </c>
      <c r="R38" s="2" t="e">
        <f t="shared" si="7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'Luka Doncic'!A39</f>
        <v>0</v>
      </c>
      <c r="Q39" s="2" t="e">
        <f t="shared" si="6"/>
        <v>#DIV/0!</v>
      </c>
      <c r="R39" s="2" t="e">
        <f t="shared" si="7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'Luka Doncic'!A40</f>
        <v>0</v>
      </c>
      <c r="Q40" s="2" t="e">
        <f t="shared" si="6"/>
        <v>#DIV/0!</v>
      </c>
      <c r="R40" s="2" t="e">
        <f t="shared" si="7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'Luka Doncic'!A41</f>
        <v>0</v>
      </c>
      <c r="Q41" s="2" t="e">
        <f t="shared" si="6"/>
        <v>#DIV/0!</v>
      </c>
      <c r="R41" s="2" t="e">
        <f t="shared" si="7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'Luka Doncic'!A42</f>
        <v>0</v>
      </c>
      <c r="Q42" s="2" t="e">
        <f t="shared" si="6"/>
        <v>#DIV/0!</v>
      </c>
      <c r="R42" s="2" t="e">
        <f t="shared" si="7"/>
        <v>#DIV/0!</v>
      </c>
      <c r="S42" s="2" t="e">
        <f t="shared" ref="S42:S46" si="8">L42/M42</f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'Luka Doncic'!A43</f>
        <v>0</v>
      </c>
      <c r="Q43" s="2" t="e">
        <f t="shared" si="6"/>
        <v>#DIV/0!</v>
      </c>
      <c r="R43" s="2" t="e">
        <f t="shared" si="7"/>
        <v>#DIV/0!</v>
      </c>
      <c r="S43" s="2" t="e">
        <f t="shared" si="8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'Luka Doncic'!A44</f>
        <v>0</v>
      </c>
      <c r="Q44" s="2" t="e">
        <f t="shared" si="6"/>
        <v>#DIV/0!</v>
      </c>
      <c r="R44" s="2" t="e">
        <f t="shared" si="7"/>
        <v>#DIV/0!</v>
      </c>
      <c r="S44" s="2" t="e">
        <f t="shared" si="8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'Luka Doncic'!A45</f>
        <v>0</v>
      </c>
      <c r="Q45" s="2" t="e">
        <f t="shared" si="6"/>
        <v>#DIV/0!</v>
      </c>
      <c r="R45" s="2" t="e">
        <f t="shared" si="7"/>
        <v>#DIV/0!</v>
      </c>
      <c r="S45" s="2" t="e">
        <f t="shared" si="8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'Luka Doncic'!A46</f>
        <v>0</v>
      </c>
      <c r="Q46" s="2" t="e">
        <f t="shared" si="6"/>
        <v>#DIV/0!</v>
      </c>
      <c r="R46" s="2" t="e">
        <f t="shared" si="7"/>
        <v>#DIV/0!</v>
      </c>
      <c r="S46" s="2" t="e">
        <f t="shared" si="8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17.777777777777779</v>
      </c>
      <c r="C47" s="4">
        <f t="shared" ref="C47:P47" si="9">AVERAGE(C2:C46)</f>
        <v>3.9444444444444446</v>
      </c>
      <c r="D47" s="4">
        <f t="shared" si="9"/>
        <v>3.8333333333333335</v>
      </c>
      <c r="E47" s="4">
        <f t="shared" si="9"/>
        <v>1.3333333333333333</v>
      </c>
      <c r="F47" s="4">
        <f t="shared" si="9"/>
        <v>0.77777777777777779</v>
      </c>
      <c r="G47" s="4">
        <f t="shared" si="9"/>
        <v>1.0555555555555556</v>
      </c>
      <c r="H47" s="4">
        <f t="shared" si="9"/>
        <v>6.833333333333333</v>
      </c>
      <c r="I47" s="4">
        <f t="shared" si="9"/>
        <v>12.555555555555555</v>
      </c>
      <c r="J47" s="4">
        <f t="shared" si="9"/>
        <v>3.5555555555555554</v>
      </c>
      <c r="K47" s="4">
        <f t="shared" si="9"/>
        <v>7.5555555555555554</v>
      </c>
      <c r="L47" s="4">
        <f t="shared" si="9"/>
        <v>0.55555555555555558</v>
      </c>
      <c r="M47" s="4">
        <f t="shared" si="9"/>
        <v>0.61111111111111116</v>
      </c>
      <c r="N47" s="4">
        <f t="shared" si="9"/>
        <v>0.83333333333333337</v>
      </c>
      <c r="O47" s="4">
        <f t="shared" si="9"/>
        <v>1.2222222222222223</v>
      </c>
      <c r="P47" s="4">
        <f t="shared" si="9"/>
        <v>6.8888888888888893</v>
      </c>
      <c r="Q47" s="2">
        <f>SUM(H2:H46)/SUM(I2:I46)</f>
        <v>0.54424778761061943</v>
      </c>
      <c r="R47" s="2">
        <f>SUM(J2:J46)/SUM(K2:K46)</f>
        <v>0.47058823529411764</v>
      </c>
      <c r="S47" s="2">
        <f>SUM(L2:L46)/SUM(M2:M46)</f>
        <v>0.90909090909090906</v>
      </c>
      <c r="T47" s="4">
        <f t="shared" ref="T47:V47" si="10">AVERAGE(T2:T46)</f>
        <v>37.722222222222221</v>
      </c>
      <c r="U47" s="4">
        <f t="shared" si="10"/>
        <v>27.333333333333332</v>
      </c>
      <c r="V47" s="4">
        <f t="shared" si="10"/>
        <v>5.5555555555555552E-2</v>
      </c>
      <c r="W47" s="3">
        <f>((H49*85.91) +(F49*53.897)+(J49*51.757)+(L49*46.845)+(E49*39.19)+(N49*39.19)+(D49*34.677)+((C49-N49)*14.707)-(O49*17.174)-((M49-L49)*20.091)-((I49-H49)*39.19)-(G49*53.897))/T49</f>
        <v>21.190823269513992</v>
      </c>
      <c r="X47" s="4">
        <f t="shared" ref="X47" si="11">B47+(C47*1.2)+(D47*1.5)+(E47*3)+(F47*3)-G47</f>
        <v>33.538888888888891</v>
      </c>
      <c r="Y47" s="4">
        <f t="shared" ref="Y47" si="12">B47+0.4*H47-0.7*I47-0.4*(M47-L47)+0.7*N47+0.3*(C47-N47)+F47+D47*0.7+0.7*E47-0.4*O47-G47</f>
        <v>16.06666666666667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320</v>
      </c>
      <c r="C49">
        <f t="shared" ref="C49:P49" si="13">SUM(C2:C46)</f>
        <v>71</v>
      </c>
      <c r="D49">
        <f t="shared" si="13"/>
        <v>69</v>
      </c>
      <c r="E49">
        <f t="shared" si="13"/>
        <v>24</v>
      </c>
      <c r="F49">
        <f t="shared" si="13"/>
        <v>14</v>
      </c>
      <c r="G49">
        <f t="shared" si="13"/>
        <v>19</v>
      </c>
      <c r="H49">
        <f t="shared" si="13"/>
        <v>123</v>
      </c>
      <c r="I49">
        <f t="shared" si="13"/>
        <v>226</v>
      </c>
      <c r="J49">
        <f t="shared" si="13"/>
        <v>64</v>
      </c>
      <c r="K49">
        <f t="shared" si="13"/>
        <v>136</v>
      </c>
      <c r="L49">
        <f t="shared" si="13"/>
        <v>10</v>
      </c>
      <c r="M49">
        <f t="shared" si="13"/>
        <v>11</v>
      </c>
      <c r="N49">
        <f t="shared" si="13"/>
        <v>15</v>
      </c>
      <c r="O49">
        <f t="shared" si="13"/>
        <v>22</v>
      </c>
      <c r="P49">
        <f t="shared" si="13"/>
        <v>124</v>
      </c>
      <c r="T49">
        <f>SUM(T2:T46)</f>
        <v>679</v>
      </c>
      <c r="U49">
        <f>SUM(U2:U46)</f>
        <v>492</v>
      </c>
      <c r="V49">
        <f>SUM(V2:V46)</f>
        <v>1</v>
      </c>
      <c r="X49" s="4">
        <f>SUM(X2:X46)</f>
        <v>603.69999999999993</v>
      </c>
      <c r="Z49">
        <f>SUM(Z2:Z46)</f>
        <v>1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B544-517E-469C-A783-C9D9608FD820}">
  <dimension ref="A1:Z56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'Luka Doncic'!A2</f>
        <v>vs IMP</v>
      </c>
      <c r="B2">
        <v>21</v>
      </c>
      <c r="C2">
        <v>8</v>
      </c>
      <c r="D2">
        <v>4</v>
      </c>
      <c r="E2">
        <v>0</v>
      </c>
      <c r="F2">
        <v>0</v>
      </c>
      <c r="G2">
        <v>0</v>
      </c>
      <c r="H2">
        <v>8</v>
      </c>
      <c r="I2">
        <v>12</v>
      </c>
      <c r="J2">
        <v>3</v>
      </c>
      <c r="K2">
        <v>5</v>
      </c>
      <c r="L2">
        <v>2</v>
      </c>
      <c r="M2">
        <v>2</v>
      </c>
      <c r="N2">
        <v>3</v>
      </c>
      <c r="O2">
        <v>1</v>
      </c>
      <c r="P2">
        <v>11</v>
      </c>
      <c r="Q2" s="2">
        <f t="shared" ref="Q2:Q46" si="0">H2/I2</f>
        <v>0.66666666666666663</v>
      </c>
      <c r="R2" s="2">
        <f t="shared" ref="R2:R46" si="1">J2/K2</f>
        <v>0.6</v>
      </c>
      <c r="S2" s="2">
        <f>L2/M2</f>
        <v>1</v>
      </c>
      <c r="T2">
        <v>30</v>
      </c>
      <c r="U2">
        <v>31</v>
      </c>
      <c r="V2">
        <v>2</v>
      </c>
      <c r="W2" s="3">
        <f t="shared" ref="W2:W46" si="2">((H2*85.91) +(F2*53.897)+(J2*51.757)+(L2*46.845)+(E2*39.19)+(N2*39.19)+(D2*34.677)+((C2-N2)*14.707)-(O2*17.174)-((M2-L2)*20.091)-((I2-H2)*39.19)-(G2*53.897))/T2</f>
        <v>36.404000000000003</v>
      </c>
      <c r="X2" s="4">
        <f t="shared" ref="X2:X46" si="3">B2+(C2*1.2)+(D2*1.5)+(E2*3)+(F2*3)-G2</f>
        <v>36.6</v>
      </c>
      <c r="Y2" s="4">
        <f t="shared" ref="Y2:Y46" si="4">B2+0.4*H2-0.7*I2-0.4*(M2-L2)+0.7*N2+0.3*(C2-N2)+F2+D2*0.7+0.7*E2-0.4*O2-G2</f>
        <v>21.8</v>
      </c>
      <c r="Z2">
        <v>0</v>
      </c>
    </row>
    <row r="3" spans="1:26" x14ac:dyDescent="0.3">
      <c r="A3" s="1" t="str">
        <f>'Luka Doncic'!A3</f>
        <v>@ 3PT</v>
      </c>
      <c r="B3">
        <v>11</v>
      </c>
      <c r="C3">
        <v>8</v>
      </c>
      <c r="D3">
        <v>3</v>
      </c>
      <c r="E3">
        <v>0</v>
      </c>
      <c r="F3">
        <v>0</v>
      </c>
      <c r="G3">
        <v>0</v>
      </c>
      <c r="H3">
        <v>4</v>
      </c>
      <c r="I3">
        <v>10</v>
      </c>
      <c r="J3">
        <v>3</v>
      </c>
      <c r="K3">
        <v>7</v>
      </c>
      <c r="L3">
        <v>0</v>
      </c>
      <c r="M3">
        <v>0</v>
      </c>
      <c r="N3">
        <v>1</v>
      </c>
      <c r="O3">
        <v>1</v>
      </c>
      <c r="P3">
        <v>14</v>
      </c>
      <c r="Q3" s="2">
        <f t="shared" si="0"/>
        <v>0.4</v>
      </c>
      <c r="R3" s="2">
        <f t="shared" si="1"/>
        <v>0.42857142857142855</v>
      </c>
      <c r="S3" s="6" t="s">
        <v>45</v>
      </c>
      <c r="T3">
        <v>38</v>
      </c>
      <c r="U3">
        <v>20</v>
      </c>
      <c r="V3">
        <v>0</v>
      </c>
      <c r="W3" s="3">
        <f t="shared" si="2"/>
        <v>12.967552631578945</v>
      </c>
      <c r="X3" s="4">
        <f t="shared" si="3"/>
        <v>25.1</v>
      </c>
      <c r="Y3" s="4">
        <f t="shared" si="4"/>
        <v>10.1</v>
      </c>
      <c r="Z3">
        <v>0</v>
      </c>
    </row>
    <row r="4" spans="1:26" x14ac:dyDescent="0.3">
      <c r="A4" s="1" t="str">
        <f>'Luka Doncic'!A4</f>
        <v>vs DEF</v>
      </c>
      <c r="B4">
        <v>10</v>
      </c>
      <c r="C4">
        <v>2</v>
      </c>
      <c r="D4">
        <v>2</v>
      </c>
      <c r="E4">
        <v>4</v>
      </c>
      <c r="F4">
        <v>0</v>
      </c>
      <c r="G4">
        <v>1</v>
      </c>
      <c r="H4">
        <v>3</v>
      </c>
      <c r="I4">
        <v>8</v>
      </c>
      <c r="J4">
        <v>2</v>
      </c>
      <c r="K4">
        <v>7</v>
      </c>
      <c r="L4">
        <v>2</v>
      </c>
      <c r="M4">
        <v>2</v>
      </c>
      <c r="N4">
        <v>0</v>
      </c>
      <c r="O4">
        <v>3</v>
      </c>
      <c r="P4">
        <v>-12</v>
      </c>
      <c r="Q4" s="2">
        <f t="shared" si="0"/>
        <v>0.375</v>
      </c>
      <c r="R4" s="2">
        <f t="shared" si="1"/>
        <v>0.2857142857142857</v>
      </c>
      <c r="S4" s="2">
        <f>L4/M4</f>
        <v>1</v>
      </c>
      <c r="T4">
        <v>46</v>
      </c>
      <c r="U4">
        <v>15</v>
      </c>
      <c r="V4">
        <v>0</v>
      </c>
      <c r="W4" s="3">
        <f t="shared" si="2"/>
        <v>8.8933260869565203</v>
      </c>
      <c r="X4" s="4">
        <f t="shared" si="3"/>
        <v>26.4</v>
      </c>
      <c r="Y4" s="4">
        <f t="shared" si="4"/>
        <v>8.1999999999999993</v>
      </c>
      <c r="Z4">
        <v>0</v>
      </c>
    </row>
    <row r="5" spans="1:26" x14ac:dyDescent="0.3">
      <c r="A5" s="1" t="str">
        <f>'Luka Doncic'!A5</f>
        <v>@ OCE</v>
      </c>
      <c r="B5">
        <v>10</v>
      </c>
      <c r="C5">
        <v>10</v>
      </c>
      <c r="D5">
        <v>2</v>
      </c>
      <c r="E5">
        <v>3</v>
      </c>
      <c r="F5">
        <v>0</v>
      </c>
      <c r="G5">
        <v>1</v>
      </c>
      <c r="H5">
        <v>4</v>
      </c>
      <c r="I5">
        <v>7</v>
      </c>
      <c r="J5">
        <v>2</v>
      </c>
      <c r="K5">
        <v>3</v>
      </c>
      <c r="L5">
        <v>0</v>
      </c>
      <c r="M5">
        <v>0</v>
      </c>
      <c r="N5">
        <v>3</v>
      </c>
      <c r="O5">
        <v>1</v>
      </c>
      <c r="P5">
        <v>8</v>
      </c>
      <c r="Q5" s="2">
        <f t="shared" si="0"/>
        <v>0.5714285714285714</v>
      </c>
      <c r="R5" s="2">
        <f t="shared" si="1"/>
        <v>0.66666666666666663</v>
      </c>
      <c r="S5" s="6" t="s">
        <v>45</v>
      </c>
      <c r="T5">
        <v>31</v>
      </c>
      <c r="U5">
        <v>14</v>
      </c>
      <c r="V5">
        <v>0</v>
      </c>
      <c r="W5" s="3">
        <f t="shared" si="2"/>
        <v>21.482451612903226</v>
      </c>
      <c r="X5" s="4">
        <f t="shared" si="3"/>
        <v>33</v>
      </c>
      <c r="Y5" s="4">
        <f t="shared" si="4"/>
        <v>13</v>
      </c>
      <c r="Z5">
        <v>0</v>
      </c>
    </row>
    <row r="6" spans="1:26" x14ac:dyDescent="0.3">
      <c r="A6" s="1" t="str">
        <f>'Luka Doncic'!A6</f>
        <v>vs FRA</v>
      </c>
      <c r="B6">
        <v>7</v>
      </c>
      <c r="C6">
        <v>6</v>
      </c>
      <c r="D6">
        <v>3</v>
      </c>
      <c r="E6">
        <v>0</v>
      </c>
      <c r="F6">
        <v>0</v>
      </c>
      <c r="G6">
        <v>0</v>
      </c>
      <c r="H6">
        <v>3</v>
      </c>
      <c r="I6">
        <v>8</v>
      </c>
      <c r="J6">
        <v>1</v>
      </c>
      <c r="K6">
        <v>4</v>
      </c>
      <c r="L6">
        <v>0</v>
      </c>
      <c r="M6">
        <v>0</v>
      </c>
      <c r="N6">
        <v>1</v>
      </c>
      <c r="O6">
        <v>1</v>
      </c>
      <c r="P6">
        <v>-3</v>
      </c>
      <c r="Q6" s="2">
        <f t="shared" si="0"/>
        <v>0.375</v>
      </c>
      <c r="R6" s="2">
        <f t="shared" si="1"/>
        <v>0.25</v>
      </c>
      <c r="S6" s="6" t="s">
        <v>45</v>
      </c>
      <c r="T6">
        <v>38</v>
      </c>
      <c r="U6">
        <v>14</v>
      </c>
      <c r="V6">
        <v>1</v>
      </c>
      <c r="W6" s="3">
        <f t="shared" si="2"/>
        <v>8.2399736842105291</v>
      </c>
      <c r="X6" s="4">
        <f t="shared" si="3"/>
        <v>18.7</v>
      </c>
      <c r="Y6" s="4">
        <f t="shared" si="4"/>
        <v>6.4999999999999991</v>
      </c>
      <c r="Z6">
        <v>0</v>
      </c>
    </row>
    <row r="7" spans="1:26" x14ac:dyDescent="0.3">
      <c r="A7" s="1" t="str">
        <f>'Luka Doncic'!A7</f>
        <v>@ INJ</v>
      </c>
      <c r="B7">
        <v>17</v>
      </c>
      <c r="C7">
        <v>5</v>
      </c>
      <c r="D7">
        <v>5</v>
      </c>
      <c r="E7">
        <v>1</v>
      </c>
      <c r="F7">
        <v>1</v>
      </c>
      <c r="G7">
        <v>2</v>
      </c>
      <c r="H7">
        <v>5</v>
      </c>
      <c r="I7">
        <v>13</v>
      </c>
      <c r="J7">
        <v>2</v>
      </c>
      <c r="K7">
        <v>8</v>
      </c>
      <c r="L7">
        <v>5</v>
      </c>
      <c r="M7">
        <v>6</v>
      </c>
      <c r="N7">
        <v>0</v>
      </c>
      <c r="O7">
        <v>0</v>
      </c>
      <c r="P7">
        <v>10</v>
      </c>
      <c r="Q7" s="2">
        <f t="shared" si="0"/>
        <v>0.38461538461538464</v>
      </c>
      <c r="R7" s="2">
        <f t="shared" si="1"/>
        <v>0.25</v>
      </c>
      <c r="S7" s="2">
        <f t="shared" ref="S7:S46" si="5">L7/M7</f>
        <v>0.83333333333333337</v>
      </c>
      <c r="T7">
        <v>40</v>
      </c>
      <c r="U7">
        <v>29</v>
      </c>
      <c r="V7">
        <v>0</v>
      </c>
      <c r="W7" s="3">
        <f t="shared" si="2"/>
        <v>16.647275000000004</v>
      </c>
      <c r="X7" s="4">
        <f t="shared" si="3"/>
        <v>34.5</v>
      </c>
      <c r="Y7" s="4">
        <f t="shared" si="4"/>
        <v>14.2</v>
      </c>
      <c r="Z7">
        <v>0</v>
      </c>
    </row>
    <row r="8" spans="1:26" x14ac:dyDescent="0.3">
      <c r="A8" s="1" t="str">
        <f>'Luka Doncic'!A8</f>
        <v>vs CHI</v>
      </c>
      <c r="B8">
        <v>14</v>
      </c>
      <c r="C8">
        <v>7</v>
      </c>
      <c r="D8">
        <v>4</v>
      </c>
      <c r="E8">
        <v>0</v>
      </c>
      <c r="F8">
        <v>0</v>
      </c>
      <c r="G8">
        <v>2</v>
      </c>
      <c r="H8">
        <v>6</v>
      </c>
      <c r="I8">
        <v>9</v>
      </c>
      <c r="J8">
        <v>0</v>
      </c>
      <c r="K8">
        <v>1</v>
      </c>
      <c r="L8">
        <v>2</v>
      </c>
      <c r="M8">
        <v>2</v>
      </c>
      <c r="N8">
        <v>1</v>
      </c>
      <c r="O8">
        <v>1</v>
      </c>
      <c r="P8">
        <v>-1</v>
      </c>
      <c r="Q8" s="2">
        <f t="shared" si="0"/>
        <v>0.66666666666666663</v>
      </c>
      <c r="R8" s="2">
        <f t="shared" si="1"/>
        <v>0</v>
      </c>
      <c r="S8" s="2">
        <f t="shared" si="5"/>
        <v>1</v>
      </c>
      <c r="T8">
        <v>40</v>
      </c>
      <c r="U8">
        <v>23</v>
      </c>
      <c r="V8">
        <v>1</v>
      </c>
      <c r="W8" s="3">
        <f t="shared" si="2"/>
        <v>15.818800000000001</v>
      </c>
      <c r="X8" s="4">
        <f t="shared" si="3"/>
        <v>26.4</v>
      </c>
      <c r="Y8" s="4">
        <f t="shared" si="4"/>
        <v>12.999999999999998</v>
      </c>
      <c r="Z8">
        <v>0</v>
      </c>
    </row>
    <row r="9" spans="1:26" x14ac:dyDescent="0.3">
      <c r="A9" s="1" t="str">
        <f>'Luka Doncic'!A9</f>
        <v>@ RKS</v>
      </c>
      <c r="B9">
        <v>26</v>
      </c>
      <c r="C9">
        <v>6</v>
      </c>
      <c r="D9">
        <v>2</v>
      </c>
      <c r="E9">
        <v>1</v>
      </c>
      <c r="F9">
        <v>0</v>
      </c>
      <c r="G9">
        <v>1</v>
      </c>
      <c r="H9">
        <v>9</v>
      </c>
      <c r="I9">
        <v>13</v>
      </c>
      <c r="J9">
        <v>6</v>
      </c>
      <c r="K9">
        <v>8</v>
      </c>
      <c r="L9">
        <v>2</v>
      </c>
      <c r="M9">
        <v>2</v>
      </c>
      <c r="N9">
        <v>1</v>
      </c>
      <c r="O9">
        <v>2</v>
      </c>
      <c r="P9">
        <v>-5</v>
      </c>
      <c r="Q9" s="2">
        <f t="shared" si="0"/>
        <v>0.69230769230769229</v>
      </c>
      <c r="R9" s="2">
        <f t="shared" si="1"/>
        <v>0.75</v>
      </c>
      <c r="S9" s="2">
        <f t="shared" si="5"/>
        <v>1</v>
      </c>
      <c r="T9">
        <v>38</v>
      </c>
      <c r="U9">
        <v>30</v>
      </c>
      <c r="V9">
        <v>1</v>
      </c>
      <c r="W9" s="3">
        <f t="shared" si="2"/>
        <v>30.360157894736851</v>
      </c>
      <c r="X9" s="4">
        <f t="shared" si="3"/>
        <v>38.200000000000003</v>
      </c>
      <c r="Y9" s="4">
        <f t="shared" si="4"/>
        <v>22.999999999999996</v>
      </c>
      <c r="Z9">
        <v>0</v>
      </c>
    </row>
    <row r="10" spans="1:26" x14ac:dyDescent="0.3">
      <c r="A10" s="1" t="str">
        <f>'Luka Doncic'!A10</f>
        <v>vs AFR</v>
      </c>
      <c r="B10">
        <v>16</v>
      </c>
      <c r="C10">
        <v>4</v>
      </c>
      <c r="D10">
        <v>5</v>
      </c>
      <c r="E10">
        <v>0</v>
      </c>
      <c r="F10">
        <v>1</v>
      </c>
      <c r="G10">
        <v>2</v>
      </c>
      <c r="H10">
        <v>6</v>
      </c>
      <c r="I10">
        <v>10</v>
      </c>
      <c r="J10">
        <v>3</v>
      </c>
      <c r="K10">
        <v>6</v>
      </c>
      <c r="L10">
        <v>1</v>
      </c>
      <c r="M10">
        <v>1</v>
      </c>
      <c r="N10">
        <v>1</v>
      </c>
      <c r="O10">
        <v>4</v>
      </c>
      <c r="P10">
        <v>-17</v>
      </c>
      <c r="Q10" s="2">
        <f t="shared" si="0"/>
        <v>0.6</v>
      </c>
      <c r="R10" s="2">
        <f t="shared" si="1"/>
        <v>0.5</v>
      </c>
      <c r="S10" s="2">
        <f t="shared" si="5"/>
        <v>1</v>
      </c>
      <c r="T10">
        <v>37</v>
      </c>
      <c r="U10">
        <v>28</v>
      </c>
      <c r="V10">
        <v>0</v>
      </c>
      <c r="W10" s="3">
        <f t="shared" si="2"/>
        <v>18.781594594594598</v>
      </c>
      <c r="X10" s="4">
        <f t="shared" si="3"/>
        <v>29.3</v>
      </c>
      <c r="Y10" s="4">
        <f t="shared" si="4"/>
        <v>13.9</v>
      </c>
      <c r="Z10">
        <v>0</v>
      </c>
    </row>
    <row r="11" spans="1:26" x14ac:dyDescent="0.3">
      <c r="A11" s="1" t="str">
        <f>'Luka Doncic'!A11</f>
        <v>@ OLD</v>
      </c>
      <c r="B11">
        <v>19</v>
      </c>
      <c r="C11">
        <v>7</v>
      </c>
      <c r="D11">
        <v>8</v>
      </c>
      <c r="E11">
        <v>1</v>
      </c>
      <c r="F11">
        <v>2</v>
      </c>
      <c r="G11">
        <v>2</v>
      </c>
      <c r="H11">
        <v>7</v>
      </c>
      <c r="I11">
        <v>11</v>
      </c>
      <c r="J11">
        <v>4</v>
      </c>
      <c r="K11">
        <v>6</v>
      </c>
      <c r="L11">
        <v>1</v>
      </c>
      <c r="M11">
        <v>2</v>
      </c>
      <c r="N11">
        <v>0</v>
      </c>
      <c r="O11">
        <v>2</v>
      </c>
      <c r="P11">
        <v>13</v>
      </c>
      <c r="Q11" s="2">
        <f t="shared" si="0"/>
        <v>0.63636363636363635</v>
      </c>
      <c r="R11" s="2">
        <f t="shared" si="1"/>
        <v>0.66666666666666663</v>
      </c>
      <c r="S11" s="2">
        <f t="shared" si="5"/>
        <v>0.5</v>
      </c>
      <c r="T11">
        <v>38</v>
      </c>
      <c r="U11">
        <v>42</v>
      </c>
      <c r="V11">
        <v>0</v>
      </c>
      <c r="W11" s="3">
        <f t="shared" si="2"/>
        <v>27.989447368421057</v>
      </c>
      <c r="X11" s="4">
        <f t="shared" si="3"/>
        <v>46.4</v>
      </c>
      <c r="Y11" s="4">
        <f t="shared" si="4"/>
        <v>21.299999999999997</v>
      </c>
      <c r="Z11">
        <v>0</v>
      </c>
    </row>
    <row r="12" spans="1:26" x14ac:dyDescent="0.3">
      <c r="A12" s="1" t="str">
        <f>'Luka Doncic'!A12</f>
        <v>vs USA</v>
      </c>
      <c r="B12">
        <v>16</v>
      </c>
      <c r="C12">
        <v>5</v>
      </c>
      <c r="D12">
        <v>3</v>
      </c>
      <c r="E12">
        <v>1</v>
      </c>
      <c r="F12">
        <v>2</v>
      </c>
      <c r="G12">
        <v>2</v>
      </c>
      <c r="H12">
        <v>6</v>
      </c>
      <c r="I12">
        <v>15</v>
      </c>
      <c r="J12">
        <v>3</v>
      </c>
      <c r="K12">
        <v>6</v>
      </c>
      <c r="L12">
        <v>1</v>
      </c>
      <c r="M12">
        <v>2</v>
      </c>
      <c r="N12">
        <v>1</v>
      </c>
      <c r="O12">
        <v>1</v>
      </c>
      <c r="P12">
        <v>26</v>
      </c>
      <c r="Q12" s="2">
        <f t="shared" si="0"/>
        <v>0.4</v>
      </c>
      <c r="R12" s="2">
        <f t="shared" si="1"/>
        <v>0.5</v>
      </c>
      <c r="S12" s="2">
        <f t="shared" si="5"/>
        <v>0.5</v>
      </c>
      <c r="T12">
        <v>35</v>
      </c>
      <c r="U12">
        <v>22</v>
      </c>
      <c r="V12">
        <v>0</v>
      </c>
      <c r="W12" s="3">
        <f t="shared" si="2"/>
        <v>16.252571428571429</v>
      </c>
      <c r="X12" s="4">
        <f t="shared" si="3"/>
        <v>33.5</v>
      </c>
      <c r="Y12" s="4">
        <f t="shared" si="4"/>
        <v>11.799999999999995</v>
      </c>
      <c r="Z12">
        <v>0</v>
      </c>
    </row>
    <row r="13" spans="1:26" x14ac:dyDescent="0.3">
      <c r="A13" s="1" t="str">
        <f>'Luka Doncic'!A13</f>
        <v>@ SPA</v>
      </c>
      <c r="B13">
        <v>17</v>
      </c>
      <c r="C13">
        <v>7</v>
      </c>
      <c r="D13">
        <v>4</v>
      </c>
      <c r="E13">
        <v>2</v>
      </c>
      <c r="F13">
        <v>0</v>
      </c>
      <c r="G13">
        <v>0</v>
      </c>
      <c r="H13">
        <v>6</v>
      </c>
      <c r="I13">
        <v>10</v>
      </c>
      <c r="J13">
        <v>2</v>
      </c>
      <c r="K13">
        <v>4</v>
      </c>
      <c r="L13">
        <v>3</v>
      </c>
      <c r="M13">
        <v>5</v>
      </c>
      <c r="N13">
        <v>1</v>
      </c>
      <c r="O13">
        <v>1</v>
      </c>
      <c r="P13">
        <v>11</v>
      </c>
      <c r="Q13" s="2">
        <f t="shared" si="0"/>
        <v>0.6</v>
      </c>
      <c r="R13" s="2">
        <f t="shared" si="1"/>
        <v>0.5</v>
      </c>
      <c r="S13" s="2">
        <f t="shared" si="5"/>
        <v>0.6</v>
      </c>
      <c r="T13">
        <v>43</v>
      </c>
      <c r="U13">
        <v>26</v>
      </c>
      <c r="V13">
        <v>1</v>
      </c>
      <c r="W13" s="3">
        <f t="shared" si="2"/>
        <v>20.695651162790696</v>
      </c>
      <c r="X13" s="4">
        <f t="shared" si="3"/>
        <v>37.4</v>
      </c>
      <c r="Y13" s="4">
        <f t="shared" si="4"/>
        <v>17.899999999999999</v>
      </c>
      <c r="Z13">
        <v>0</v>
      </c>
    </row>
    <row r="14" spans="1:26" x14ac:dyDescent="0.3">
      <c r="A14" s="1" t="str">
        <f>'Luka Doncic'!A14</f>
        <v>vs 6TH</v>
      </c>
      <c r="B14">
        <v>23</v>
      </c>
      <c r="C14">
        <v>7</v>
      </c>
      <c r="D14">
        <v>6</v>
      </c>
      <c r="E14">
        <v>1</v>
      </c>
      <c r="F14">
        <v>1</v>
      </c>
      <c r="G14">
        <v>1</v>
      </c>
      <c r="H14">
        <v>8</v>
      </c>
      <c r="I14">
        <v>12</v>
      </c>
      <c r="J14">
        <v>4</v>
      </c>
      <c r="K14">
        <v>8</v>
      </c>
      <c r="L14">
        <v>3</v>
      </c>
      <c r="M14">
        <v>4</v>
      </c>
      <c r="N14">
        <v>2</v>
      </c>
      <c r="O14">
        <v>2</v>
      </c>
      <c r="P14">
        <v>7</v>
      </c>
      <c r="Q14" s="2">
        <f t="shared" si="0"/>
        <v>0.66666666666666663</v>
      </c>
      <c r="R14" s="2">
        <f t="shared" si="1"/>
        <v>0.5</v>
      </c>
      <c r="S14" s="2">
        <f t="shared" si="5"/>
        <v>0.75</v>
      </c>
      <c r="T14">
        <v>39</v>
      </c>
      <c r="U14">
        <v>37</v>
      </c>
      <c r="V14">
        <v>1</v>
      </c>
      <c r="W14" s="3">
        <f t="shared" si="2"/>
        <v>31.354128205128209</v>
      </c>
      <c r="X14" s="4">
        <f t="shared" si="3"/>
        <v>45.4</v>
      </c>
      <c r="Y14" s="4">
        <f t="shared" si="4"/>
        <v>24.4</v>
      </c>
      <c r="Z14">
        <v>0</v>
      </c>
    </row>
    <row r="15" spans="1:26" x14ac:dyDescent="0.3">
      <c r="A15" s="1" t="str">
        <f>'Luka Doncic'!A15</f>
        <v>@ CAN</v>
      </c>
      <c r="B15">
        <v>16</v>
      </c>
      <c r="C15">
        <v>7</v>
      </c>
      <c r="D15">
        <v>1</v>
      </c>
      <c r="E15">
        <v>1</v>
      </c>
      <c r="F15">
        <v>1</v>
      </c>
      <c r="G15">
        <v>1</v>
      </c>
      <c r="H15">
        <v>7</v>
      </c>
      <c r="I15">
        <v>16</v>
      </c>
      <c r="J15">
        <v>1</v>
      </c>
      <c r="K15">
        <v>5</v>
      </c>
      <c r="L15">
        <v>1</v>
      </c>
      <c r="M15">
        <v>1</v>
      </c>
      <c r="N15">
        <v>1</v>
      </c>
      <c r="O15">
        <v>1</v>
      </c>
      <c r="P15">
        <v>-7</v>
      </c>
      <c r="Q15" s="2">
        <f t="shared" si="0"/>
        <v>0.4375</v>
      </c>
      <c r="R15" s="2">
        <f t="shared" si="1"/>
        <v>0.2</v>
      </c>
      <c r="S15" s="2">
        <f t="shared" si="5"/>
        <v>1</v>
      </c>
      <c r="T15">
        <v>39</v>
      </c>
      <c r="U15">
        <v>18</v>
      </c>
      <c r="V15">
        <v>1</v>
      </c>
      <c r="W15" s="3">
        <f t="shared" si="2"/>
        <v>13.625307692307693</v>
      </c>
      <c r="X15" s="4">
        <f t="shared" si="3"/>
        <v>30.9</v>
      </c>
      <c r="Y15" s="4">
        <f t="shared" si="4"/>
        <v>11.1</v>
      </c>
      <c r="Z15">
        <v>0</v>
      </c>
    </row>
    <row r="16" spans="1:26" x14ac:dyDescent="0.3">
      <c r="A16" s="1" t="str">
        <f>'Luka Doncic'!A16</f>
        <v>vs DNK</v>
      </c>
      <c r="B16">
        <v>15</v>
      </c>
      <c r="C16">
        <v>9</v>
      </c>
      <c r="D16">
        <v>5</v>
      </c>
      <c r="E16">
        <v>0</v>
      </c>
      <c r="F16">
        <v>0</v>
      </c>
      <c r="G16">
        <v>2</v>
      </c>
      <c r="H16">
        <v>6</v>
      </c>
      <c r="I16">
        <v>11</v>
      </c>
      <c r="J16">
        <v>3</v>
      </c>
      <c r="K16">
        <v>7</v>
      </c>
      <c r="L16">
        <v>0</v>
      </c>
      <c r="M16">
        <v>0</v>
      </c>
      <c r="N16">
        <v>1</v>
      </c>
      <c r="O16">
        <v>0</v>
      </c>
      <c r="P16">
        <v>9</v>
      </c>
      <c r="Q16" s="2">
        <f t="shared" si="0"/>
        <v>0.54545454545454541</v>
      </c>
      <c r="R16" s="2">
        <f t="shared" si="1"/>
        <v>0.42857142857142855</v>
      </c>
      <c r="S16" s="6" t="s">
        <v>45</v>
      </c>
      <c r="T16">
        <v>34</v>
      </c>
      <c r="U16">
        <v>29</v>
      </c>
      <c r="V16">
        <v>1</v>
      </c>
      <c r="W16" s="3">
        <f t="shared" si="2"/>
        <v>20.506411764705881</v>
      </c>
      <c r="X16" s="4">
        <f t="shared" si="3"/>
        <v>31.299999999999997</v>
      </c>
      <c r="Y16" s="4">
        <f t="shared" si="4"/>
        <v>14.299999999999997</v>
      </c>
      <c r="Z16">
        <v>0</v>
      </c>
    </row>
    <row r="17" spans="1:26" x14ac:dyDescent="0.3">
      <c r="A17" s="1" t="str">
        <f>'Luka Doncic'!A17</f>
        <v>@ IMP</v>
      </c>
      <c r="B17">
        <v>7</v>
      </c>
      <c r="C17">
        <v>5</v>
      </c>
      <c r="D17">
        <v>1</v>
      </c>
      <c r="E17">
        <v>1</v>
      </c>
      <c r="F17">
        <v>1</v>
      </c>
      <c r="G17">
        <v>0</v>
      </c>
      <c r="H17">
        <v>3</v>
      </c>
      <c r="I17">
        <v>10</v>
      </c>
      <c r="J17">
        <v>1</v>
      </c>
      <c r="K17">
        <v>3</v>
      </c>
      <c r="L17">
        <v>0</v>
      </c>
      <c r="M17">
        <v>0</v>
      </c>
      <c r="N17">
        <v>2</v>
      </c>
      <c r="O17">
        <v>1</v>
      </c>
      <c r="P17">
        <v>-1</v>
      </c>
      <c r="Q17" s="2">
        <f t="shared" si="0"/>
        <v>0.3</v>
      </c>
      <c r="R17" s="2">
        <f t="shared" si="1"/>
        <v>0.33333333333333331</v>
      </c>
      <c r="S17" s="6" t="s">
        <v>45</v>
      </c>
      <c r="T17">
        <v>35</v>
      </c>
      <c r="U17">
        <v>9</v>
      </c>
      <c r="V17">
        <v>0</v>
      </c>
      <c r="W17" s="3">
        <f t="shared" si="2"/>
        <v>7.6642285714285707</v>
      </c>
      <c r="X17" s="4">
        <f t="shared" si="3"/>
        <v>20.5</v>
      </c>
      <c r="Y17" s="4">
        <f t="shared" si="4"/>
        <v>5.4999999999999991</v>
      </c>
      <c r="Z17">
        <v>0</v>
      </c>
    </row>
    <row r="18" spans="1:26" x14ac:dyDescent="0.3">
      <c r="A18" s="1" t="str">
        <f>'Luka Doncic'!A18</f>
        <v>vs 3PT</v>
      </c>
      <c r="B18">
        <v>18</v>
      </c>
      <c r="C18">
        <v>10</v>
      </c>
      <c r="D18">
        <v>3</v>
      </c>
      <c r="E18">
        <v>0</v>
      </c>
      <c r="F18">
        <v>0</v>
      </c>
      <c r="G18">
        <v>3</v>
      </c>
      <c r="H18">
        <v>7</v>
      </c>
      <c r="I18">
        <v>10</v>
      </c>
      <c r="J18">
        <v>4</v>
      </c>
      <c r="K18">
        <v>5</v>
      </c>
      <c r="L18">
        <v>0</v>
      </c>
      <c r="M18">
        <v>0</v>
      </c>
      <c r="N18">
        <v>2</v>
      </c>
      <c r="O18">
        <v>1</v>
      </c>
      <c r="P18">
        <v>10</v>
      </c>
      <c r="Q18" s="2">
        <f t="shared" si="0"/>
        <v>0.7</v>
      </c>
      <c r="R18" s="2">
        <f t="shared" si="1"/>
        <v>0.8</v>
      </c>
      <c r="S18" s="6" t="s">
        <v>45</v>
      </c>
      <c r="T18">
        <v>37</v>
      </c>
      <c r="U18">
        <v>25</v>
      </c>
      <c r="V18">
        <v>0</v>
      </c>
      <c r="W18" s="3">
        <f t="shared" si="2"/>
        <v>21.946756756756756</v>
      </c>
      <c r="X18" s="4">
        <f t="shared" si="3"/>
        <v>31.5</v>
      </c>
      <c r="Y18" s="4">
        <f t="shared" si="4"/>
        <v>16.300000000000004</v>
      </c>
      <c r="Z18">
        <v>0</v>
      </c>
    </row>
    <row r="19" spans="1:26" x14ac:dyDescent="0.3">
      <c r="A19" s="1" t="str">
        <f>'Luka Doncic'!A19</f>
        <v>@ DEF</v>
      </c>
      <c r="B19">
        <v>13</v>
      </c>
      <c r="C19">
        <v>1</v>
      </c>
      <c r="D19">
        <v>2</v>
      </c>
      <c r="E19">
        <v>1</v>
      </c>
      <c r="F19">
        <v>0</v>
      </c>
      <c r="G19">
        <v>1</v>
      </c>
      <c r="H19">
        <v>5</v>
      </c>
      <c r="I19">
        <v>8</v>
      </c>
      <c r="J19">
        <v>3</v>
      </c>
      <c r="K19">
        <v>4</v>
      </c>
      <c r="L19">
        <v>0</v>
      </c>
      <c r="M19">
        <v>0</v>
      </c>
      <c r="N19">
        <v>0</v>
      </c>
      <c r="O19">
        <v>1</v>
      </c>
      <c r="P19">
        <v>5</v>
      </c>
      <c r="Q19" s="2">
        <f t="shared" si="0"/>
        <v>0.625</v>
      </c>
      <c r="R19" s="2">
        <f t="shared" si="1"/>
        <v>0.75</v>
      </c>
      <c r="S19" s="6" t="s">
        <v>45</v>
      </c>
      <c r="T19">
        <v>35</v>
      </c>
      <c r="U19">
        <v>18</v>
      </c>
      <c r="V19">
        <v>0</v>
      </c>
      <c r="W19" s="3">
        <f t="shared" si="2"/>
        <v>14.840885714285712</v>
      </c>
      <c r="X19" s="4">
        <f t="shared" si="3"/>
        <v>19.2</v>
      </c>
      <c r="Y19" s="4">
        <f t="shared" si="4"/>
        <v>10.4</v>
      </c>
      <c r="Z19">
        <v>0</v>
      </c>
    </row>
    <row r="20" spans="1:26" x14ac:dyDescent="0.3">
      <c r="A20" s="1">
        <f>'Luka Doncic'!A20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'Luka Doncic'!A21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'Luka Doncic'!A22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'Luka Doncic'!A23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'Luka Doncic'!A24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'Luka Doncic'!A25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'Luka Doncic'!A26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'Luka Doncic'!A27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'Luka Doncic'!A28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'Luka Doncic'!A29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'Luka Doncic'!A30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'Luka Doncic'!A31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'Luka Doncic'!A32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'Luka Doncic'!A33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'Luka Doncic'!A34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'Luka Doncic'!A35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'Luka Doncic'!A36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'Luka Doncic'!A37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'Luka Doncic'!A38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'Luka Doncic'!A39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'Luka Doncic'!A40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'Luka Doncic'!A41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'Luka Doncic'!A42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'Luka Doncic'!A43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'Luka Doncic'!A44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'Luka Doncic'!A45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'Luka Doncic'!A46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15.333333333333334</v>
      </c>
      <c r="C47" s="4">
        <f t="shared" ref="C47:P47" si="6">AVERAGE(C2:C46)</f>
        <v>6.333333333333333</v>
      </c>
      <c r="D47" s="4">
        <f t="shared" si="6"/>
        <v>3.5</v>
      </c>
      <c r="E47" s="4">
        <f t="shared" si="6"/>
        <v>0.94444444444444442</v>
      </c>
      <c r="F47" s="4">
        <f t="shared" si="6"/>
        <v>0.5</v>
      </c>
      <c r="G47" s="4">
        <f t="shared" si="6"/>
        <v>1.1666666666666667</v>
      </c>
      <c r="H47" s="4">
        <f t="shared" si="6"/>
        <v>5.7222222222222223</v>
      </c>
      <c r="I47" s="4">
        <f t="shared" si="6"/>
        <v>10.722222222222221</v>
      </c>
      <c r="J47" s="4">
        <f t="shared" si="6"/>
        <v>2.6111111111111112</v>
      </c>
      <c r="K47" s="4">
        <f t="shared" si="6"/>
        <v>5.3888888888888893</v>
      </c>
      <c r="L47" s="4">
        <f t="shared" si="6"/>
        <v>1.2777777777777777</v>
      </c>
      <c r="M47" s="4">
        <f t="shared" si="6"/>
        <v>1.6111111111111112</v>
      </c>
      <c r="N47" s="4">
        <f t="shared" si="6"/>
        <v>1.1666666666666667</v>
      </c>
      <c r="O47" s="4">
        <f t="shared" si="6"/>
        <v>1.3333333333333333</v>
      </c>
      <c r="P47" s="4">
        <f t="shared" si="6"/>
        <v>4.333333333333333</v>
      </c>
      <c r="Q47" s="2">
        <f>SUM(H2:H46)/SUM(I2:I46)</f>
        <v>0.53367875647668395</v>
      </c>
      <c r="R47" s="2">
        <f>SUM(J2:J46)/SUM(K2:K46)</f>
        <v>0.4845360824742268</v>
      </c>
      <c r="S47" s="2">
        <f>SUM(L2:L46)/SUM(M2:M46)</f>
        <v>0.7931034482758621</v>
      </c>
      <c r="T47" s="4">
        <f t="shared" ref="T47:V47" si="7">AVERAGE(T2:T46)</f>
        <v>37.388888888888886</v>
      </c>
      <c r="U47" s="4">
        <f t="shared" si="7"/>
        <v>23.888888888888889</v>
      </c>
      <c r="V47" s="4">
        <f t="shared" si="7"/>
        <v>0.5</v>
      </c>
      <c r="W47" s="3">
        <f>((H49*85.91) +(F49*53.897)+(J49*51.757)+(L49*46.845)+(E49*39.19)+(N49*39.19)+(D49*34.677)+((C49-N49)*14.707)-(O49*17.174)-((M49-L49)*20.091)-((I49-H49)*39.19)-(G49*53.897))/T49</f>
        <v>18.86148588410104</v>
      </c>
      <c r="X47" s="4">
        <f t="shared" ref="X47" si="8">B47+(C47*1.2)+(D47*1.5)+(E47*3)+(F47*3)-G47</f>
        <v>31.349999999999998</v>
      </c>
      <c r="Y47" s="4">
        <f t="shared" ref="Y47" si="9">B47+0.4*H47-0.7*I47-0.4*(M47-L47)+0.7*N47+0.3*(C47-N47)+F47+D47*0.7+0.7*E47-0.4*O47-G47</f>
        <v>14.261111111111113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276</v>
      </c>
      <c r="C49">
        <f t="shared" ref="C49:P49" si="10">SUM(C2:C46)</f>
        <v>114</v>
      </c>
      <c r="D49">
        <f t="shared" si="10"/>
        <v>63</v>
      </c>
      <c r="E49">
        <f t="shared" si="10"/>
        <v>17</v>
      </c>
      <c r="F49">
        <f t="shared" si="10"/>
        <v>9</v>
      </c>
      <c r="G49">
        <f t="shared" si="10"/>
        <v>21</v>
      </c>
      <c r="H49">
        <f t="shared" si="10"/>
        <v>103</v>
      </c>
      <c r="I49">
        <f t="shared" si="10"/>
        <v>193</v>
      </c>
      <c r="J49">
        <f t="shared" si="10"/>
        <v>47</v>
      </c>
      <c r="K49">
        <f t="shared" si="10"/>
        <v>97</v>
      </c>
      <c r="L49">
        <f t="shared" si="10"/>
        <v>23</v>
      </c>
      <c r="M49">
        <f t="shared" si="10"/>
        <v>29</v>
      </c>
      <c r="N49">
        <f t="shared" si="10"/>
        <v>21</v>
      </c>
      <c r="O49">
        <f t="shared" si="10"/>
        <v>24</v>
      </c>
      <c r="P49">
        <f t="shared" si="10"/>
        <v>78</v>
      </c>
      <c r="T49">
        <f>SUM(T2:T46)</f>
        <v>673</v>
      </c>
      <c r="U49">
        <f>SUM(U2:U46)</f>
        <v>430</v>
      </c>
      <c r="V49">
        <f>SUM(V2:V46)</f>
        <v>9</v>
      </c>
      <c r="X49" s="4">
        <f>SUM(X2:X46)</f>
        <v>564.29999999999995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8D2F3-062D-4516-A234-355E5E7467CF}">
  <dimension ref="A1:Z56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'Luka Doncic'!A2</f>
        <v>vs IMP</v>
      </c>
      <c r="B2">
        <v>22</v>
      </c>
      <c r="C2">
        <v>7</v>
      </c>
      <c r="D2">
        <v>0</v>
      </c>
      <c r="E2">
        <v>1</v>
      </c>
      <c r="F2">
        <v>0</v>
      </c>
      <c r="G2">
        <v>0</v>
      </c>
      <c r="H2">
        <v>10</v>
      </c>
      <c r="I2">
        <v>12</v>
      </c>
      <c r="J2">
        <v>2</v>
      </c>
      <c r="K2">
        <v>3</v>
      </c>
      <c r="L2">
        <v>0</v>
      </c>
      <c r="M2">
        <v>0</v>
      </c>
      <c r="N2">
        <v>2</v>
      </c>
      <c r="O2">
        <v>1</v>
      </c>
      <c r="P2">
        <v>18</v>
      </c>
      <c r="Q2" s="2">
        <f t="shared" ref="Q2:Q46" si="0">H2/I2</f>
        <v>0.83333333333333337</v>
      </c>
      <c r="R2" s="2">
        <f t="shared" ref="R2:R46" si="1">J2/K2</f>
        <v>0.66666666666666663</v>
      </c>
      <c r="S2" s="6" t="s">
        <v>45</v>
      </c>
      <c r="T2">
        <v>31</v>
      </c>
      <c r="U2">
        <v>22</v>
      </c>
      <c r="V2">
        <v>2</v>
      </c>
      <c r="W2" s="3">
        <f t="shared" ref="W2:W46" si="2">((H2*85.91) +(F2*53.897)+(J2*51.757)+(L2*46.845)+(E2*39.19)+(N2*39.19)+(D2*34.677)+((C2-N2)*14.707)-(O2*17.174)-((M2-L2)*20.091)-((I2-H2)*39.19)-(G2*53.897))/T2</f>
        <v>34.134354838709676</v>
      </c>
      <c r="X2" s="4">
        <f t="shared" ref="X2:X46" si="3">B2+(C2*1.2)+(D2*1.5)+(E2*3)+(F2*3)-G2</f>
        <v>33.4</v>
      </c>
      <c r="Y2" s="4">
        <f t="shared" ref="Y2:Y46" si="4">B2+0.4*H2-0.7*I2-0.4*(M2-L2)+0.7*N2+0.3*(C2-N2)+F2+D2*0.7+0.7*E2-0.4*O2-G2</f>
        <v>20.8</v>
      </c>
      <c r="Z2">
        <v>1</v>
      </c>
    </row>
    <row r="3" spans="1:26" x14ac:dyDescent="0.3">
      <c r="A3" s="1" t="str">
        <f>'Luka Doncic'!A3</f>
        <v>@ 3PT</v>
      </c>
      <c r="B3">
        <v>11</v>
      </c>
      <c r="C3">
        <v>4</v>
      </c>
      <c r="D3">
        <v>1</v>
      </c>
      <c r="E3">
        <v>0</v>
      </c>
      <c r="F3">
        <v>0</v>
      </c>
      <c r="G3">
        <v>3</v>
      </c>
      <c r="H3">
        <v>4</v>
      </c>
      <c r="I3">
        <v>8</v>
      </c>
      <c r="J3">
        <v>3</v>
      </c>
      <c r="K3">
        <v>5</v>
      </c>
      <c r="L3">
        <v>0</v>
      </c>
      <c r="M3">
        <v>0</v>
      </c>
      <c r="N3">
        <v>0</v>
      </c>
      <c r="O3">
        <v>2</v>
      </c>
      <c r="P3">
        <v>13</v>
      </c>
      <c r="Q3" s="2">
        <f t="shared" si="0"/>
        <v>0.5</v>
      </c>
      <c r="R3" s="2">
        <f t="shared" si="1"/>
        <v>0.6</v>
      </c>
      <c r="S3" s="6" t="s">
        <v>45</v>
      </c>
      <c r="T3">
        <v>36</v>
      </c>
      <c r="U3">
        <v>14</v>
      </c>
      <c r="V3">
        <v>0</v>
      </c>
      <c r="W3" s="3">
        <f t="shared" si="2"/>
        <v>6.6560277777777772</v>
      </c>
      <c r="X3" s="4">
        <f t="shared" si="3"/>
        <v>14.3</v>
      </c>
      <c r="Y3" s="4">
        <f t="shared" si="4"/>
        <v>5.0999999999999979</v>
      </c>
      <c r="Z3">
        <v>0</v>
      </c>
    </row>
    <row r="4" spans="1:26" x14ac:dyDescent="0.3">
      <c r="A4" s="1" t="str">
        <f>'Luka Doncic'!A4</f>
        <v>vs DEF</v>
      </c>
      <c r="B4">
        <v>12</v>
      </c>
      <c r="C4">
        <v>5</v>
      </c>
      <c r="D4">
        <v>5</v>
      </c>
      <c r="E4">
        <v>4</v>
      </c>
      <c r="F4">
        <v>1</v>
      </c>
      <c r="G4">
        <v>4</v>
      </c>
      <c r="H4">
        <v>5</v>
      </c>
      <c r="I4">
        <v>9</v>
      </c>
      <c r="J4">
        <v>2</v>
      </c>
      <c r="K4">
        <v>4</v>
      </c>
      <c r="L4">
        <v>0</v>
      </c>
      <c r="M4">
        <v>0</v>
      </c>
      <c r="N4">
        <v>1</v>
      </c>
      <c r="O4">
        <v>2</v>
      </c>
      <c r="P4">
        <v>-8</v>
      </c>
      <c r="Q4" s="2">
        <f t="shared" si="0"/>
        <v>0.55555555555555558</v>
      </c>
      <c r="R4" s="2">
        <f t="shared" si="1"/>
        <v>0.5</v>
      </c>
      <c r="S4" s="6" t="s">
        <v>45</v>
      </c>
      <c r="T4">
        <v>40</v>
      </c>
      <c r="U4">
        <v>24</v>
      </c>
      <c r="V4">
        <v>1</v>
      </c>
      <c r="W4" s="3">
        <f t="shared" si="2"/>
        <v>15.210699999999997</v>
      </c>
      <c r="X4" s="4">
        <f t="shared" si="3"/>
        <v>36.5</v>
      </c>
      <c r="Y4" s="4">
        <f t="shared" si="4"/>
        <v>12.099999999999998</v>
      </c>
      <c r="Z4">
        <v>0</v>
      </c>
    </row>
    <row r="5" spans="1:26" x14ac:dyDescent="0.3">
      <c r="A5" s="1" t="str">
        <f>'Luka Doncic'!A5</f>
        <v>@ OCE</v>
      </c>
      <c r="B5">
        <v>7</v>
      </c>
      <c r="C5">
        <v>4</v>
      </c>
      <c r="D5">
        <v>2</v>
      </c>
      <c r="E5">
        <v>2</v>
      </c>
      <c r="F5">
        <v>2</v>
      </c>
      <c r="G5">
        <v>1</v>
      </c>
      <c r="H5">
        <v>3</v>
      </c>
      <c r="I5">
        <v>8</v>
      </c>
      <c r="J5">
        <v>1</v>
      </c>
      <c r="K5">
        <v>5</v>
      </c>
      <c r="L5">
        <v>0</v>
      </c>
      <c r="M5">
        <v>0</v>
      </c>
      <c r="N5">
        <v>0</v>
      </c>
      <c r="O5">
        <v>2</v>
      </c>
      <c r="P5">
        <v>8</v>
      </c>
      <c r="Q5" s="2">
        <f t="shared" si="0"/>
        <v>0.375</v>
      </c>
      <c r="R5" s="2">
        <f t="shared" si="1"/>
        <v>0.2</v>
      </c>
      <c r="S5" s="6" t="s">
        <v>45</v>
      </c>
      <c r="T5">
        <v>35</v>
      </c>
      <c r="U5">
        <v>12</v>
      </c>
      <c r="V5">
        <v>0</v>
      </c>
      <c r="W5" s="3">
        <f t="shared" si="2"/>
        <v>9.7042285714285725</v>
      </c>
      <c r="X5" s="4">
        <f t="shared" si="3"/>
        <v>25.8</v>
      </c>
      <c r="Y5" s="4">
        <f t="shared" si="4"/>
        <v>6.8</v>
      </c>
      <c r="Z5">
        <v>0</v>
      </c>
    </row>
    <row r="6" spans="1:26" x14ac:dyDescent="0.3">
      <c r="A6" s="1" t="str">
        <f>'Luka Doncic'!A6</f>
        <v>vs FRA</v>
      </c>
      <c r="B6">
        <v>13</v>
      </c>
      <c r="C6">
        <v>5</v>
      </c>
      <c r="D6">
        <v>2</v>
      </c>
      <c r="E6">
        <v>0</v>
      </c>
      <c r="F6">
        <v>0</v>
      </c>
      <c r="G6">
        <v>1</v>
      </c>
      <c r="H6">
        <v>6</v>
      </c>
      <c r="I6">
        <v>8</v>
      </c>
      <c r="J6">
        <v>0</v>
      </c>
      <c r="K6">
        <v>1</v>
      </c>
      <c r="L6">
        <v>1</v>
      </c>
      <c r="M6">
        <v>2</v>
      </c>
      <c r="N6">
        <v>0</v>
      </c>
      <c r="O6">
        <v>1</v>
      </c>
      <c r="P6">
        <v>3</v>
      </c>
      <c r="Q6" s="2">
        <f t="shared" si="0"/>
        <v>0.75</v>
      </c>
      <c r="R6" s="2">
        <f t="shared" si="1"/>
        <v>0</v>
      </c>
      <c r="S6" s="2">
        <f t="shared" ref="S6:S46" si="5">L6/M6</f>
        <v>0.5</v>
      </c>
      <c r="T6">
        <v>35</v>
      </c>
      <c r="U6">
        <v>18</v>
      </c>
      <c r="V6">
        <v>2</v>
      </c>
      <c r="W6" s="3">
        <f t="shared" si="2"/>
        <v>15.304342857142858</v>
      </c>
      <c r="X6" s="4">
        <f t="shared" si="3"/>
        <v>21</v>
      </c>
      <c r="Y6" s="4">
        <f t="shared" si="4"/>
        <v>10.9</v>
      </c>
      <c r="Z6">
        <v>0</v>
      </c>
    </row>
    <row r="7" spans="1:26" x14ac:dyDescent="0.3">
      <c r="A7" s="1" t="str">
        <f>'Luka Doncic'!A7</f>
        <v>@ INJ</v>
      </c>
      <c r="B7">
        <v>5</v>
      </c>
      <c r="C7">
        <v>5</v>
      </c>
      <c r="D7">
        <v>2</v>
      </c>
      <c r="E7">
        <v>1</v>
      </c>
      <c r="F7">
        <v>0</v>
      </c>
      <c r="G7">
        <v>1</v>
      </c>
      <c r="H7">
        <v>2</v>
      </c>
      <c r="I7">
        <v>4</v>
      </c>
      <c r="J7">
        <v>1</v>
      </c>
      <c r="K7">
        <v>2</v>
      </c>
      <c r="L7">
        <v>0</v>
      </c>
      <c r="M7">
        <v>0</v>
      </c>
      <c r="N7">
        <v>1</v>
      </c>
      <c r="O7">
        <v>3</v>
      </c>
      <c r="P7">
        <v>6</v>
      </c>
      <c r="Q7" s="2">
        <f t="shared" si="0"/>
        <v>0.5</v>
      </c>
      <c r="R7" s="2">
        <f t="shared" si="1"/>
        <v>0.5</v>
      </c>
      <c r="S7" s="6" t="s">
        <v>45</v>
      </c>
      <c r="T7">
        <v>37</v>
      </c>
      <c r="U7">
        <v>11</v>
      </c>
      <c r="V7">
        <v>0</v>
      </c>
      <c r="W7" s="3">
        <f t="shared" si="2"/>
        <v>6.6578378378378389</v>
      </c>
      <c r="X7" s="4">
        <f t="shared" si="3"/>
        <v>16</v>
      </c>
      <c r="Y7" s="4">
        <f t="shared" si="4"/>
        <v>4.8000000000000007</v>
      </c>
      <c r="Z7">
        <v>0</v>
      </c>
    </row>
    <row r="8" spans="1:26" x14ac:dyDescent="0.3">
      <c r="A8" s="1" t="str">
        <f>'Luka Doncic'!A8</f>
        <v>vs CHI</v>
      </c>
      <c r="B8">
        <v>12</v>
      </c>
      <c r="C8">
        <v>4</v>
      </c>
      <c r="D8">
        <v>6</v>
      </c>
      <c r="E8">
        <v>1</v>
      </c>
      <c r="F8">
        <v>3</v>
      </c>
      <c r="G8">
        <v>0</v>
      </c>
      <c r="H8">
        <v>4</v>
      </c>
      <c r="I8">
        <v>6</v>
      </c>
      <c r="J8">
        <v>4</v>
      </c>
      <c r="K8">
        <v>5</v>
      </c>
      <c r="L8">
        <v>0</v>
      </c>
      <c r="M8">
        <v>0</v>
      </c>
      <c r="N8">
        <v>1</v>
      </c>
      <c r="O8">
        <v>0</v>
      </c>
      <c r="P8">
        <v>0</v>
      </c>
      <c r="Q8" s="2">
        <f t="shared" si="0"/>
        <v>0.66666666666666663</v>
      </c>
      <c r="R8" s="2">
        <f t="shared" si="1"/>
        <v>0.8</v>
      </c>
      <c r="S8" s="6" t="s">
        <v>45</v>
      </c>
      <c r="T8">
        <v>38</v>
      </c>
      <c r="U8">
        <v>26</v>
      </c>
      <c r="V8">
        <v>0</v>
      </c>
      <c r="W8" s="3">
        <f t="shared" si="2"/>
        <v>25.382684210526318</v>
      </c>
      <c r="X8" s="4">
        <f t="shared" si="3"/>
        <v>37.799999999999997</v>
      </c>
      <c r="Y8" s="4">
        <f t="shared" si="4"/>
        <v>18.899999999999999</v>
      </c>
      <c r="Z8">
        <v>0</v>
      </c>
    </row>
    <row r="9" spans="1:26" x14ac:dyDescent="0.3">
      <c r="A9" s="1" t="str">
        <f>'Luka Doncic'!A9</f>
        <v>@ RKS</v>
      </c>
      <c r="B9">
        <v>6</v>
      </c>
      <c r="C9">
        <v>5</v>
      </c>
      <c r="D9">
        <v>6</v>
      </c>
      <c r="E9">
        <v>0</v>
      </c>
      <c r="F9">
        <v>2</v>
      </c>
      <c r="G9">
        <v>1</v>
      </c>
      <c r="H9">
        <v>3</v>
      </c>
      <c r="I9">
        <v>6</v>
      </c>
      <c r="J9">
        <v>0</v>
      </c>
      <c r="K9">
        <v>1</v>
      </c>
      <c r="L9">
        <v>0</v>
      </c>
      <c r="M9">
        <v>0</v>
      </c>
      <c r="N9">
        <v>0</v>
      </c>
      <c r="O9">
        <v>1</v>
      </c>
      <c r="P9">
        <v>-2</v>
      </c>
      <c r="Q9" s="2">
        <f t="shared" si="0"/>
        <v>0.5</v>
      </c>
      <c r="R9" s="2">
        <f t="shared" si="1"/>
        <v>0</v>
      </c>
      <c r="S9" s="6" t="s">
        <v>45</v>
      </c>
      <c r="T9">
        <v>36</v>
      </c>
      <c r="U9">
        <v>23</v>
      </c>
      <c r="V9">
        <v>1</v>
      </c>
      <c r="W9" s="3">
        <f t="shared" si="2"/>
        <v>12.735555555555555</v>
      </c>
      <c r="X9" s="4">
        <f t="shared" si="3"/>
        <v>26</v>
      </c>
      <c r="Y9" s="4">
        <f t="shared" si="4"/>
        <v>9.2999999999999989</v>
      </c>
      <c r="Z9">
        <v>0</v>
      </c>
    </row>
    <row r="10" spans="1:26" x14ac:dyDescent="0.3">
      <c r="A10" s="1" t="str">
        <f>'Luka Doncic'!A10</f>
        <v>vs AFR</v>
      </c>
      <c r="B10">
        <v>14</v>
      </c>
      <c r="C10">
        <v>6</v>
      </c>
      <c r="D10">
        <v>2</v>
      </c>
      <c r="E10">
        <v>0</v>
      </c>
      <c r="F10">
        <v>1</v>
      </c>
      <c r="G10">
        <v>0</v>
      </c>
      <c r="H10">
        <v>5</v>
      </c>
      <c r="I10">
        <v>8</v>
      </c>
      <c r="J10">
        <v>2</v>
      </c>
      <c r="K10">
        <v>3</v>
      </c>
      <c r="L10">
        <v>2</v>
      </c>
      <c r="M10">
        <v>2</v>
      </c>
      <c r="N10">
        <v>1</v>
      </c>
      <c r="O10">
        <v>4</v>
      </c>
      <c r="P10">
        <v>-11</v>
      </c>
      <c r="Q10" s="2">
        <f t="shared" si="0"/>
        <v>0.625</v>
      </c>
      <c r="R10" s="2">
        <f t="shared" si="1"/>
        <v>0.66666666666666663</v>
      </c>
      <c r="S10" s="2">
        <f t="shared" si="5"/>
        <v>1</v>
      </c>
      <c r="T10">
        <v>35</v>
      </c>
      <c r="U10">
        <v>19</v>
      </c>
      <c r="V10">
        <v>1</v>
      </c>
      <c r="W10" s="3">
        <f t="shared" si="2"/>
        <v>19.327542857142856</v>
      </c>
      <c r="X10" s="4">
        <f t="shared" si="3"/>
        <v>27.2</v>
      </c>
      <c r="Y10" s="4">
        <f t="shared" si="4"/>
        <v>13.4</v>
      </c>
      <c r="Z10">
        <v>0</v>
      </c>
    </row>
    <row r="11" spans="1:26" x14ac:dyDescent="0.3">
      <c r="A11" s="1" t="str">
        <f>'Luka Doncic'!A11</f>
        <v>@ OLD</v>
      </c>
      <c r="B11">
        <v>20</v>
      </c>
      <c r="C11">
        <v>6</v>
      </c>
      <c r="D11">
        <v>2</v>
      </c>
      <c r="E11">
        <v>1</v>
      </c>
      <c r="F11">
        <v>0</v>
      </c>
      <c r="G11">
        <v>0</v>
      </c>
      <c r="H11">
        <v>8</v>
      </c>
      <c r="I11">
        <v>12</v>
      </c>
      <c r="J11">
        <v>4</v>
      </c>
      <c r="K11">
        <v>6</v>
      </c>
      <c r="L11">
        <v>0</v>
      </c>
      <c r="M11">
        <v>0</v>
      </c>
      <c r="N11">
        <v>2</v>
      </c>
      <c r="O11">
        <v>4</v>
      </c>
      <c r="P11">
        <v>12</v>
      </c>
      <c r="Q11" s="2">
        <f t="shared" si="0"/>
        <v>0.66666666666666663</v>
      </c>
      <c r="R11" s="2">
        <f t="shared" si="1"/>
        <v>0.66666666666666663</v>
      </c>
      <c r="S11" s="6" t="s">
        <v>45</v>
      </c>
      <c r="T11">
        <v>37</v>
      </c>
      <c r="U11">
        <v>25</v>
      </c>
      <c r="V11">
        <v>1</v>
      </c>
      <c r="W11" s="3">
        <f t="shared" si="2"/>
        <v>24.719027027027028</v>
      </c>
      <c r="X11" s="4">
        <f t="shared" si="3"/>
        <v>33.200000000000003</v>
      </c>
      <c r="Y11" s="4">
        <f t="shared" si="4"/>
        <v>17.899999999999995</v>
      </c>
      <c r="Z11">
        <v>0</v>
      </c>
    </row>
    <row r="12" spans="1:26" x14ac:dyDescent="0.3">
      <c r="A12" s="1" t="str">
        <f>'Luka Doncic'!A12</f>
        <v>vs USA</v>
      </c>
      <c r="B12">
        <v>16</v>
      </c>
      <c r="C12">
        <v>5</v>
      </c>
      <c r="D12">
        <v>1</v>
      </c>
      <c r="E12">
        <v>2</v>
      </c>
      <c r="F12">
        <v>1</v>
      </c>
      <c r="G12">
        <v>1</v>
      </c>
      <c r="H12">
        <v>6</v>
      </c>
      <c r="I12">
        <v>8</v>
      </c>
      <c r="J12">
        <v>2</v>
      </c>
      <c r="K12">
        <v>3</v>
      </c>
      <c r="L12">
        <v>2</v>
      </c>
      <c r="M12">
        <v>2</v>
      </c>
      <c r="N12">
        <v>2</v>
      </c>
      <c r="O12">
        <v>3</v>
      </c>
      <c r="P12">
        <v>19</v>
      </c>
      <c r="Q12" s="2">
        <f t="shared" si="0"/>
        <v>0.75</v>
      </c>
      <c r="R12" s="2">
        <f t="shared" si="1"/>
        <v>0.66666666666666663</v>
      </c>
      <c r="S12" s="2">
        <f t="shared" si="5"/>
        <v>1</v>
      </c>
      <c r="T12">
        <v>40</v>
      </c>
      <c r="U12">
        <v>18</v>
      </c>
      <c r="V12">
        <v>2</v>
      </c>
      <c r="W12" s="3">
        <f t="shared" si="2"/>
        <v>20.458000000000002</v>
      </c>
      <c r="X12" s="4">
        <f t="shared" si="3"/>
        <v>31.5</v>
      </c>
      <c r="Y12" s="4">
        <f t="shared" si="4"/>
        <v>16</v>
      </c>
      <c r="Z12">
        <v>0</v>
      </c>
    </row>
    <row r="13" spans="1:26" x14ac:dyDescent="0.3">
      <c r="A13" s="1" t="str">
        <f>'Luka Doncic'!A13</f>
        <v>@ SPA</v>
      </c>
      <c r="B13">
        <v>17</v>
      </c>
      <c r="C13">
        <v>6</v>
      </c>
      <c r="D13">
        <v>1</v>
      </c>
      <c r="E13">
        <v>0</v>
      </c>
      <c r="F13">
        <v>0</v>
      </c>
      <c r="G13">
        <v>2</v>
      </c>
      <c r="H13">
        <v>8</v>
      </c>
      <c r="I13">
        <v>9</v>
      </c>
      <c r="J13">
        <v>1</v>
      </c>
      <c r="K13">
        <v>2</v>
      </c>
      <c r="L13">
        <v>0</v>
      </c>
      <c r="M13">
        <v>0</v>
      </c>
      <c r="N13">
        <v>0</v>
      </c>
      <c r="O13">
        <v>1</v>
      </c>
      <c r="P13">
        <v>14</v>
      </c>
      <c r="Q13" s="2">
        <f t="shared" si="0"/>
        <v>0.88888888888888884</v>
      </c>
      <c r="R13" s="2">
        <f t="shared" si="1"/>
        <v>0.5</v>
      </c>
      <c r="S13" s="6" t="s">
        <v>45</v>
      </c>
      <c r="T13">
        <v>42</v>
      </c>
      <c r="U13">
        <v>20</v>
      </c>
      <c r="V13">
        <v>2</v>
      </c>
      <c r="W13" s="3">
        <f t="shared" si="2"/>
        <v>16.614238095238093</v>
      </c>
      <c r="X13" s="4">
        <f t="shared" si="3"/>
        <v>23.7</v>
      </c>
      <c r="Y13" s="4">
        <f t="shared" si="4"/>
        <v>13.999999999999998</v>
      </c>
      <c r="Z13">
        <v>0</v>
      </c>
    </row>
    <row r="14" spans="1:26" x14ac:dyDescent="0.3">
      <c r="A14" s="1" t="str">
        <f>'Luka Doncic'!A14</f>
        <v>vs 6TH</v>
      </c>
      <c r="B14">
        <v>9</v>
      </c>
      <c r="C14">
        <v>6</v>
      </c>
      <c r="D14">
        <v>2</v>
      </c>
      <c r="E14">
        <v>1</v>
      </c>
      <c r="F14">
        <v>0</v>
      </c>
      <c r="G14">
        <v>3</v>
      </c>
      <c r="H14">
        <v>3</v>
      </c>
      <c r="I14">
        <v>5</v>
      </c>
      <c r="J14">
        <v>1</v>
      </c>
      <c r="K14">
        <v>2</v>
      </c>
      <c r="L14">
        <v>2</v>
      </c>
      <c r="M14">
        <v>2</v>
      </c>
      <c r="N14">
        <v>0</v>
      </c>
      <c r="O14">
        <v>2</v>
      </c>
      <c r="P14">
        <v>5</v>
      </c>
      <c r="Q14" s="2">
        <f t="shared" si="0"/>
        <v>0.6</v>
      </c>
      <c r="R14" s="2">
        <f t="shared" si="1"/>
        <v>0.5</v>
      </c>
      <c r="S14" s="2">
        <f t="shared" si="5"/>
        <v>1</v>
      </c>
      <c r="T14">
        <v>31</v>
      </c>
      <c r="U14">
        <v>15</v>
      </c>
      <c r="V14">
        <v>0</v>
      </c>
      <c r="W14" s="3">
        <f t="shared" si="2"/>
        <v>10.50141935483871</v>
      </c>
      <c r="X14" s="4">
        <f t="shared" si="3"/>
        <v>19.2</v>
      </c>
      <c r="Y14" s="4">
        <f t="shared" si="4"/>
        <v>6.7999999999999989</v>
      </c>
      <c r="Z14">
        <v>0</v>
      </c>
    </row>
    <row r="15" spans="1:26" x14ac:dyDescent="0.3">
      <c r="A15" s="1" t="str">
        <f>'Luka Doncic'!A15</f>
        <v>@ CAN</v>
      </c>
      <c r="B15">
        <v>15</v>
      </c>
      <c r="C15">
        <v>6</v>
      </c>
      <c r="D15">
        <v>1</v>
      </c>
      <c r="E15">
        <v>0</v>
      </c>
      <c r="F15">
        <v>1</v>
      </c>
      <c r="G15">
        <v>0</v>
      </c>
      <c r="H15">
        <v>5</v>
      </c>
      <c r="I15">
        <v>9</v>
      </c>
      <c r="J15">
        <v>1</v>
      </c>
      <c r="K15">
        <v>4</v>
      </c>
      <c r="L15">
        <v>4</v>
      </c>
      <c r="M15">
        <v>4</v>
      </c>
      <c r="N15">
        <v>3</v>
      </c>
      <c r="O15">
        <v>2</v>
      </c>
      <c r="P15">
        <v>-13</v>
      </c>
      <c r="Q15" s="2">
        <f t="shared" si="0"/>
        <v>0.55555555555555558</v>
      </c>
      <c r="R15" s="2">
        <f t="shared" si="1"/>
        <v>0.25</v>
      </c>
      <c r="S15" s="2">
        <f t="shared" si="5"/>
        <v>1</v>
      </c>
      <c r="T15">
        <v>28</v>
      </c>
      <c r="U15">
        <v>17</v>
      </c>
      <c r="V15">
        <v>2</v>
      </c>
      <c r="W15" s="3">
        <f t="shared" si="2"/>
        <v>25.994428571428575</v>
      </c>
      <c r="X15" s="4">
        <f t="shared" si="3"/>
        <v>26.7</v>
      </c>
      <c r="Y15" s="4">
        <f t="shared" si="4"/>
        <v>14.599999999999998</v>
      </c>
      <c r="Z15">
        <v>0</v>
      </c>
    </row>
    <row r="16" spans="1:26" x14ac:dyDescent="0.3">
      <c r="A16" s="1" t="str">
        <f>'Luka Doncic'!A16</f>
        <v>vs DNK</v>
      </c>
      <c r="B16">
        <v>23</v>
      </c>
      <c r="C16">
        <v>3</v>
      </c>
      <c r="D16">
        <v>3</v>
      </c>
      <c r="E16">
        <v>1</v>
      </c>
      <c r="F16">
        <v>1</v>
      </c>
      <c r="G16">
        <v>2</v>
      </c>
      <c r="H16">
        <v>9</v>
      </c>
      <c r="I16">
        <v>14</v>
      </c>
      <c r="J16">
        <v>4</v>
      </c>
      <c r="K16">
        <v>7</v>
      </c>
      <c r="L16">
        <v>1</v>
      </c>
      <c r="M16">
        <v>1</v>
      </c>
      <c r="N16">
        <v>0</v>
      </c>
      <c r="O16">
        <v>3</v>
      </c>
      <c r="P16">
        <v>8</v>
      </c>
      <c r="Q16" s="2">
        <f t="shared" si="0"/>
        <v>0.6428571428571429</v>
      </c>
      <c r="R16" s="2">
        <f t="shared" si="1"/>
        <v>0.5714285714285714</v>
      </c>
      <c r="S16" s="2">
        <f t="shared" si="5"/>
        <v>1</v>
      </c>
      <c r="T16">
        <v>37</v>
      </c>
      <c r="U16">
        <v>31</v>
      </c>
      <c r="V16">
        <v>2</v>
      </c>
      <c r="W16" s="3">
        <f t="shared" si="2"/>
        <v>24.676648648648655</v>
      </c>
      <c r="X16" s="4">
        <f t="shared" si="3"/>
        <v>35.1</v>
      </c>
      <c r="Y16" s="4">
        <f t="shared" si="4"/>
        <v>18.300000000000004</v>
      </c>
      <c r="Z16">
        <v>0</v>
      </c>
    </row>
    <row r="17" spans="1:26" x14ac:dyDescent="0.3">
      <c r="A17" s="1" t="str">
        <f>'Luka Doncic'!A17</f>
        <v>@ IMP</v>
      </c>
      <c r="B17">
        <v>16</v>
      </c>
      <c r="C17">
        <v>6</v>
      </c>
      <c r="D17">
        <v>0</v>
      </c>
      <c r="E17">
        <v>1</v>
      </c>
      <c r="F17">
        <v>0</v>
      </c>
      <c r="G17">
        <v>0</v>
      </c>
      <c r="H17">
        <v>7</v>
      </c>
      <c r="I17">
        <v>11</v>
      </c>
      <c r="J17">
        <v>2</v>
      </c>
      <c r="K17">
        <v>4</v>
      </c>
      <c r="L17">
        <v>0</v>
      </c>
      <c r="M17">
        <v>0</v>
      </c>
      <c r="N17">
        <v>0</v>
      </c>
      <c r="O17">
        <v>3</v>
      </c>
      <c r="P17">
        <v>-1</v>
      </c>
      <c r="Q17" s="2">
        <f t="shared" si="0"/>
        <v>0.63636363636363635</v>
      </c>
      <c r="R17" s="2">
        <f t="shared" si="1"/>
        <v>0.5</v>
      </c>
      <c r="S17" s="6" t="s">
        <v>45</v>
      </c>
      <c r="T17">
        <v>36</v>
      </c>
      <c r="U17">
        <v>16</v>
      </c>
      <c r="V17">
        <v>1</v>
      </c>
      <c r="W17" s="3">
        <f t="shared" si="2"/>
        <v>17.334277777777778</v>
      </c>
      <c r="X17" s="4">
        <f t="shared" si="3"/>
        <v>26.2</v>
      </c>
      <c r="Y17" s="4">
        <f t="shared" si="4"/>
        <v>12.400000000000002</v>
      </c>
      <c r="Z17">
        <v>0</v>
      </c>
    </row>
    <row r="18" spans="1:26" x14ac:dyDescent="0.3">
      <c r="A18" s="1" t="str">
        <f>'Luka Doncic'!A18</f>
        <v>vs 3PT</v>
      </c>
      <c r="B18">
        <v>13</v>
      </c>
      <c r="C18">
        <v>8</v>
      </c>
      <c r="D18">
        <v>2</v>
      </c>
      <c r="E18">
        <v>2</v>
      </c>
      <c r="F18">
        <v>0</v>
      </c>
      <c r="G18">
        <v>2</v>
      </c>
      <c r="H18">
        <v>6</v>
      </c>
      <c r="I18">
        <v>10</v>
      </c>
      <c r="J18">
        <v>1</v>
      </c>
      <c r="K18">
        <v>4</v>
      </c>
      <c r="L18">
        <v>0</v>
      </c>
      <c r="M18">
        <v>0</v>
      </c>
      <c r="N18">
        <v>1</v>
      </c>
      <c r="O18">
        <v>0</v>
      </c>
      <c r="P18">
        <v>10</v>
      </c>
      <c r="Q18" s="2">
        <f t="shared" si="0"/>
        <v>0.6</v>
      </c>
      <c r="R18" s="2">
        <f t="shared" si="1"/>
        <v>0.25</v>
      </c>
      <c r="S18" s="6" t="s">
        <v>45</v>
      </c>
      <c r="T18">
        <v>34</v>
      </c>
      <c r="U18">
        <v>18</v>
      </c>
      <c r="V18">
        <v>0</v>
      </c>
      <c r="W18" s="3">
        <f t="shared" si="2"/>
        <v>17.427529411764709</v>
      </c>
      <c r="X18" s="4">
        <f t="shared" si="3"/>
        <v>29.6</v>
      </c>
      <c r="Y18" s="4">
        <f t="shared" si="4"/>
        <v>12</v>
      </c>
      <c r="Z18">
        <v>0</v>
      </c>
    </row>
    <row r="19" spans="1:26" x14ac:dyDescent="0.3">
      <c r="A19" s="1" t="str">
        <f>'Luka Doncic'!A19</f>
        <v>@ DEF</v>
      </c>
      <c r="B19">
        <v>15</v>
      </c>
      <c r="C19">
        <v>6</v>
      </c>
      <c r="D19">
        <v>8</v>
      </c>
      <c r="E19">
        <v>4</v>
      </c>
      <c r="F19">
        <v>0</v>
      </c>
      <c r="G19">
        <v>3</v>
      </c>
      <c r="H19">
        <v>7</v>
      </c>
      <c r="I19">
        <v>14</v>
      </c>
      <c r="J19">
        <v>1</v>
      </c>
      <c r="K19">
        <v>5</v>
      </c>
      <c r="L19">
        <v>0</v>
      </c>
      <c r="M19">
        <v>0</v>
      </c>
      <c r="N19">
        <v>1</v>
      </c>
      <c r="O19">
        <v>2</v>
      </c>
      <c r="P19">
        <v>13</v>
      </c>
      <c r="Q19" s="2">
        <f t="shared" si="0"/>
        <v>0.5</v>
      </c>
      <c r="R19" s="2">
        <f t="shared" si="1"/>
        <v>0.2</v>
      </c>
      <c r="S19" s="6" t="s">
        <v>45</v>
      </c>
      <c r="T19">
        <v>35</v>
      </c>
      <c r="U19">
        <v>35</v>
      </c>
      <c r="V19">
        <v>3</v>
      </c>
      <c r="W19" s="3">
        <f t="shared" si="2"/>
        <v>20.847400000000004</v>
      </c>
      <c r="X19" s="4">
        <f t="shared" si="3"/>
        <v>43.2</v>
      </c>
      <c r="Y19" s="4">
        <f t="shared" si="4"/>
        <v>14.8</v>
      </c>
      <c r="Z19">
        <v>0</v>
      </c>
    </row>
    <row r="20" spans="1:26" x14ac:dyDescent="0.3">
      <c r="A20" s="1">
        <f>'Luka Doncic'!A20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'Luka Doncic'!A21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'Luka Doncic'!A22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'Luka Doncic'!A23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'Luka Doncic'!A24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'Luka Doncic'!A25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'Luka Doncic'!A26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'Luka Doncic'!A27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'Luka Doncic'!A28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'Luka Doncic'!A29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'Luka Doncic'!A30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'Luka Doncic'!A31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'Luka Doncic'!A32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'Luka Doncic'!A33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'Luka Doncic'!A34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'Luka Doncic'!A35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'Luka Doncic'!A36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'Luka Doncic'!A37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'Luka Doncic'!A38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'Luka Doncic'!A39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'Luka Doncic'!A40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'Luka Doncic'!A41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'Luka Doncic'!A42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'Luka Doncic'!A43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'Luka Doncic'!A44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'Luka Doncic'!A45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'Luka Doncic'!A46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13.666666666666666</v>
      </c>
      <c r="C47" s="4">
        <f t="shared" ref="C47:P47" si="6">AVERAGE(C2:C46)</f>
        <v>5.3888888888888893</v>
      </c>
      <c r="D47" s="4">
        <f t="shared" si="6"/>
        <v>2.5555555555555554</v>
      </c>
      <c r="E47" s="4">
        <f t="shared" si="6"/>
        <v>1.1666666666666667</v>
      </c>
      <c r="F47" s="4">
        <f t="shared" si="6"/>
        <v>0.66666666666666663</v>
      </c>
      <c r="G47" s="4">
        <f t="shared" si="6"/>
        <v>1.3333333333333333</v>
      </c>
      <c r="H47" s="4">
        <f t="shared" si="6"/>
        <v>5.6111111111111107</v>
      </c>
      <c r="I47" s="4">
        <f t="shared" si="6"/>
        <v>8.9444444444444446</v>
      </c>
      <c r="J47" s="4">
        <f t="shared" si="6"/>
        <v>1.7777777777777777</v>
      </c>
      <c r="K47" s="4">
        <f t="shared" si="6"/>
        <v>3.6666666666666665</v>
      </c>
      <c r="L47" s="4">
        <f t="shared" si="6"/>
        <v>0.66666666666666663</v>
      </c>
      <c r="M47" s="4">
        <f t="shared" si="6"/>
        <v>0.72222222222222221</v>
      </c>
      <c r="N47" s="4">
        <f t="shared" si="6"/>
        <v>0.83333333333333337</v>
      </c>
      <c r="O47" s="4">
        <f t="shared" si="6"/>
        <v>2</v>
      </c>
      <c r="P47" s="4">
        <f t="shared" si="6"/>
        <v>5.2222222222222223</v>
      </c>
      <c r="Q47" s="2">
        <f>SUM(H2:H46)/SUM(I2:I46)</f>
        <v>0.62732919254658381</v>
      </c>
      <c r="R47" s="2">
        <f>SUM(J2:J46)/SUM(K2:K46)</f>
        <v>0.48484848484848486</v>
      </c>
      <c r="S47" s="2">
        <f>SUM(L2:L46)/SUM(M2:M46)</f>
        <v>0.92307692307692313</v>
      </c>
      <c r="T47" s="4">
        <f t="shared" ref="T47:V47" si="7">AVERAGE(T2:T46)</f>
        <v>35.722222222222221</v>
      </c>
      <c r="U47" s="4">
        <f t="shared" si="7"/>
        <v>20.222222222222221</v>
      </c>
      <c r="V47" s="4">
        <f t="shared" si="7"/>
        <v>1.1111111111111112</v>
      </c>
      <c r="W47" s="3">
        <f>((H49*85.91) +(F49*53.897)+(J49*51.757)+(L49*46.845)+(E49*39.19)+(N49*39.19)+(D49*34.677)+((C49-N49)*14.707)-(O49*17.174)-((M49-L49)*20.091)-((I49-H49)*39.19)-(G49*53.897))/T49</f>
        <v>17.839363919129081</v>
      </c>
      <c r="X47" s="4">
        <f t="shared" ref="X47" si="8">B47+(C47*1.2)+(D47*1.5)+(E47*3)+(F47*3)-G47</f>
        <v>28.133333333333333</v>
      </c>
      <c r="Y47" s="4">
        <f t="shared" ref="Y47" si="9">B47+0.4*H47-0.7*I47-0.4*(M47-L47)+0.7*N47+0.3*(C47-N47)+F47+D47*0.7+0.7*E47-0.4*O47-G47</f>
        <v>12.716666666666665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246</v>
      </c>
      <c r="C49">
        <f t="shared" ref="C49:P49" si="10">SUM(C2:C46)</f>
        <v>97</v>
      </c>
      <c r="D49">
        <f t="shared" si="10"/>
        <v>46</v>
      </c>
      <c r="E49">
        <f t="shared" si="10"/>
        <v>21</v>
      </c>
      <c r="F49">
        <f t="shared" si="10"/>
        <v>12</v>
      </c>
      <c r="G49">
        <f t="shared" si="10"/>
        <v>24</v>
      </c>
      <c r="H49">
        <f t="shared" si="10"/>
        <v>101</v>
      </c>
      <c r="I49">
        <f t="shared" si="10"/>
        <v>161</v>
      </c>
      <c r="J49">
        <f t="shared" si="10"/>
        <v>32</v>
      </c>
      <c r="K49">
        <f t="shared" si="10"/>
        <v>66</v>
      </c>
      <c r="L49">
        <f t="shared" si="10"/>
        <v>12</v>
      </c>
      <c r="M49">
        <f t="shared" si="10"/>
        <v>13</v>
      </c>
      <c r="N49">
        <f t="shared" si="10"/>
        <v>15</v>
      </c>
      <c r="O49">
        <f t="shared" si="10"/>
        <v>36</v>
      </c>
      <c r="P49">
        <f t="shared" si="10"/>
        <v>94</v>
      </c>
      <c r="T49">
        <f>SUM(T2:T46)</f>
        <v>643</v>
      </c>
      <c r="U49">
        <f>SUM(U2:U46)</f>
        <v>364</v>
      </c>
      <c r="V49">
        <f>SUM(V2:V46)</f>
        <v>20</v>
      </c>
      <c r="X49" s="4">
        <f>SUM(X2:X46)</f>
        <v>506.4</v>
      </c>
      <c r="Z49">
        <f>SUM(Z2:Z46)</f>
        <v>1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24F6B-0742-498E-9E1B-6BD81C14DC5A}">
  <dimension ref="A1:Z56"/>
  <sheetViews>
    <sheetView topLeftCell="A25" workbookViewId="0">
      <selection activeCell="Y19" sqref="Y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'Luka Doncic'!A2</f>
        <v>vs IMP</v>
      </c>
      <c r="B2">
        <v>21</v>
      </c>
      <c r="C2">
        <v>9</v>
      </c>
      <c r="D2">
        <v>4</v>
      </c>
      <c r="E2">
        <v>1</v>
      </c>
      <c r="F2">
        <v>1</v>
      </c>
      <c r="G2">
        <v>2</v>
      </c>
      <c r="H2">
        <v>10</v>
      </c>
      <c r="I2">
        <v>19</v>
      </c>
      <c r="J2">
        <v>0</v>
      </c>
      <c r="K2">
        <v>3</v>
      </c>
      <c r="L2">
        <v>1</v>
      </c>
      <c r="M2">
        <v>1</v>
      </c>
      <c r="N2">
        <v>4</v>
      </c>
      <c r="O2">
        <v>2</v>
      </c>
      <c r="P2">
        <v>17</v>
      </c>
      <c r="Q2" s="2">
        <f t="shared" ref="Q2:Q46" si="0">H2/I2</f>
        <v>0.52631578947368418</v>
      </c>
      <c r="R2" s="2">
        <f t="shared" ref="R2:R46" si="1">J2/K2</f>
        <v>0</v>
      </c>
      <c r="S2" s="2">
        <f>L2/M2</f>
        <v>1</v>
      </c>
      <c r="T2">
        <v>32</v>
      </c>
      <c r="U2">
        <v>30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27.286968750000003</v>
      </c>
      <c r="X2" s="4">
        <f t="shared" ref="X2:X46" si="3">B2+(C2*1.2)+(D2*1.5)+(E2*3)+(F2*3)-G2</f>
        <v>41.8</v>
      </c>
      <c r="Y2" s="4">
        <f t="shared" ref="Y2:Y46" si="4">B2+0.4*H2-0.7*I2-0.4*(M2-L2)+0.7*N2+0.3*(C2-N2)+F2+D2*0.7+0.7*E2-0.4*O2-G2</f>
        <v>17.7</v>
      </c>
      <c r="Z2">
        <v>0</v>
      </c>
    </row>
    <row r="3" spans="1:26" x14ac:dyDescent="0.3">
      <c r="A3" s="1" t="str">
        <f>'Luka Doncic'!A3</f>
        <v>@ 3PT</v>
      </c>
      <c r="B3">
        <v>34</v>
      </c>
      <c r="C3">
        <v>13</v>
      </c>
      <c r="D3">
        <v>5</v>
      </c>
      <c r="E3">
        <v>0</v>
      </c>
      <c r="F3">
        <v>0</v>
      </c>
      <c r="G3">
        <v>0</v>
      </c>
      <c r="H3">
        <v>14</v>
      </c>
      <c r="I3">
        <v>23</v>
      </c>
      <c r="J3">
        <v>2</v>
      </c>
      <c r="K3">
        <v>7</v>
      </c>
      <c r="L3">
        <v>4</v>
      </c>
      <c r="M3">
        <v>5</v>
      </c>
      <c r="N3">
        <v>5</v>
      </c>
      <c r="O3">
        <v>0</v>
      </c>
      <c r="P3">
        <v>7</v>
      </c>
      <c r="Q3" s="2">
        <f t="shared" si="0"/>
        <v>0.60869565217391308</v>
      </c>
      <c r="R3" s="2">
        <f t="shared" si="1"/>
        <v>0.2857142857142857</v>
      </c>
      <c r="S3" s="2">
        <f>L3/M3</f>
        <v>0.8</v>
      </c>
      <c r="T3">
        <v>37</v>
      </c>
      <c r="U3">
        <v>46</v>
      </c>
      <c r="V3">
        <v>3</v>
      </c>
      <c r="W3" s="3">
        <f t="shared" si="2"/>
        <v>43.454702702702704</v>
      </c>
      <c r="X3" s="4">
        <f t="shared" si="3"/>
        <v>57.1</v>
      </c>
      <c r="Y3" s="4">
        <f t="shared" si="4"/>
        <v>32.5</v>
      </c>
      <c r="Z3">
        <v>1</v>
      </c>
    </row>
    <row r="4" spans="1:26" x14ac:dyDescent="0.3">
      <c r="A4" s="1" t="str">
        <f>'Luka Doncic'!A4</f>
        <v>vs DEF</v>
      </c>
      <c r="B4">
        <v>35</v>
      </c>
      <c r="C4">
        <v>13</v>
      </c>
      <c r="D4">
        <v>5</v>
      </c>
      <c r="E4">
        <v>2</v>
      </c>
      <c r="F4">
        <v>1</v>
      </c>
      <c r="G4">
        <v>3</v>
      </c>
      <c r="H4">
        <v>15</v>
      </c>
      <c r="I4">
        <v>28</v>
      </c>
      <c r="J4">
        <v>5</v>
      </c>
      <c r="K4">
        <v>11</v>
      </c>
      <c r="L4">
        <v>0</v>
      </c>
      <c r="M4">
        <v>0</v>
      </c>
      <c r="N4">
        <v>2</v>
      </c>
      <c r="O4">
        <v>2</v>
      </c>
      <c r="P4">
        <v>-11</v>
      </c>
      <c r="Q4" s="2">
        <f t="shared" si="0"/>
        <v>0.5357142857142857</v>
      </c>
      <c r="R4" s="2">
        <f t="shared" si="1"/>
        <v>0.45454545454545453</v>
      </c>
      <c r="S4" s="6" t="s">
        <v>45</v>
      </c>
      <c r="T4">
        <v>44</v>
      </c>
      <c r="U4">
        <v>47</v>
      </c>
      <c r="V4">
        <v>1</v>
      </c>
      <c r="W4" s="3">
        <f t="shared" si="2"/>
        <v>31.539659090909087</v>
      </c>
      <c r="X4" s="4">
        <f t="shared" si="3"/>
        <v>64.099999999999994</v>
      </c>
      <c r="Y4" s="4">
        <f t="shared" si="4"/>
        <v>28.2</v>
      </c>
      <c r="Z4">
        <v>0</v>
      </c>
    </row>
    <row r="5" spans="1:26" x14ac:dyDescent="0.3">
      <c r="A5" s="1" t="str">
        <f>'Luka Doncic'!A5</f>
        <v>@ OCE</v>
      </c>
      <c r="B5">
        <v>24</v>
      </c>
      <c r="C5">
        <v>9</v>
      </c>
      <c r="D5">
        <v>5</v>
      </c>
      <c r="E5">
        <v>0</v>
      </c>
      <c r="F5">
        <v>0</v>
      </c>
      <c r="G5">
        <v>0</v>
      </c>
      <c r="H5">
        <v>9</v>
      </c>
      <c r="I5">
        <v>19</v>
      </c>
      <c r="J5">
        <v>2</v>
      </c>
      <c r="K5">
        <v>3</v>
      </c>
      <c r="L5">
        <v>4</v>
      </c>
      <c r="M5">
        <v>5</v>
      </c>
      <c r="N5">
        <v>1</v>
      </c>
      <c r="O5">
        <v>1</v>
      </c>
      <c r="P5">
        <v>8</v>
      </c>
      <c r="Q5" s="2">
        <f t="shared" si="0"/>
        <v>0.47368421052631576</v>
      </c>
      <c r="R5" s="2">
        <f t="shared" si="1"/>
        <v>0.66666666666666663</v>
      </c>
      <c r="S5" s="2">
        <f>L5/M5</f>
        <v>0.8</v>
      </c>
      <c r="T5">
        <v>35</v>
      </c>
      <c r="U5">
        <v>36</v>
      </c>
      <c r="V5">
        <v>1</v>
      </c>
      <c r="W5" s="3">
        <f t="shared" si="2"/>
        <v>27.575714285714284</v>
      </c>
      <c r="X5" s="4">
        <f t="shared" si="3"/>
        <v>42.3</v>
      </c>
      <c r="Y5" s="4">
        <f t="shared" si="4"/>
        <v>20.100000000000001</v>
      </c>
      <c r="Z5">
        <v>0</v>
      </c>
    </row>
    <row r="6" spans="1:26" x14ac:dyDescent="0.3">
      <c r="A6" s="1" t="str">
        <f>'Luka Doncic'!A6</f>
        <v>vs FRA</v>
      </c>
      <c r="B6">
        <v>21</v>
      </c>
      <c r="C6">
        <v>8</v>
      </c>
      <c r="D6">
        <v>4</v>
      </c>
      <c r="E6">
        <v>1</v>
      </c>
      <c r="F6">
        <v>0</v>
      </c>
      <c r="G6">
        <v>0</v>
      </c>
      <c r="H6">
        <v>9</v>
      </c>
      <c r="I6">
        <v>19</v>
      </c>
      <c r="J6">
        <v>1</v>
      </c>
      <c r="K6">
        <v>4</v>
      </c>
      <c r="L6">
        <v>2</v>
      </c>
      <c r="M6">
        <v>2</v>
      </c>
      <c r="N6">
        <v>2</v>
      </c>
      <c r="O6">
        <v>0</v>
      </c>
      <c r="P6">
        <v>5</v>
      </c>
      <c r="Q6" s="2">
        <f t="shared" si="0"/>
        <v>0.47368421052631576</v>
      </c>
      <c r="R6" s="2">
        <f t="shared" si="1"/>
        <v>0.25</v>
      </c>
      <c r="S6" s="2">
        <f t="shared" ref="S6:S46" si="5">L6/M6</f>
        <v>1</v>
      </c>
      <c r="T6">
        <v>34</v>
      </c>
      <c r="U6">
        <v>29</v>
      </c>
      <c r="V6">
        <v>0</v>
      </c>
      <c r="W6" s="3">
        <f t="shared" si="2"/>
        <v>25.62520588235294</v>
      </c>
      <c r="X6" s="4">
        <f t="shared" si="3"/>
        <v>39.6</v>
      </c>
      <c r="Y6" s="4">
        <f t="shared" si="4"/>
        <v>18.000000000000004</v>
      </c>
      <c r="Z6">
        <v>1</v>
      </c>
    </row>
    <row r="7" spans="1:26" x14ac:dyDescent="0.3">
      <c r="A7" s="1" t="str">
        <f>'Luka Doncic'!A7</f>
        <v>@ INJ</v>
      </c>
      <c r="B7">
        <v>20</v>
      </c>
      <c r="C7">
        <v>5</v>
      </c>
      <c r="D7">
        <v>1</v>
      </c>
      <c r="E7">
        <v>3</v>
      </c>
      <c r="F7">
        <v>2</v>
      </c>
      <c r="G7">
        <v>2</v>
      </c>
      <c r="H7">
        <v>7</v>
      </c>
      <c r="I7">
        <v>13</v>
      </c>
      <c r="J7">
        <v>2</v>
      </c>
      <c r="K7">
        <v>3</v>
      </c>
      <c r="L7">
        <v>4</v>
      </c>
      <c r="M7">
        <v>4</v>
      </c>
      <c r="N7">
        <v>0</v>
      </c>
      <c r="O7">
        <v>1</v>
      </c>
      <c r="P7">
        <v>15</v>
      </c>
      <c r="Q7" s="2">
        <f t="shared" si="0"/>
        <v>0.53846153846153844</v>
      </c>
      <c r="R7" s="2">
        <f t="shared" si="1"/>
        <v>0.66666666666666663</v>
      </c>
      <c r="S7" s="2">
        <f t="shared" si="5"/>
        <v>1</v>
      </c>
      <c r="T7">
        <v>31</v>
      </c>
      <c r="U7">
        <v>22</v>
      </c>
      <c r="V7">
        <v>0</v>
      </c>
      <c r="W7" s="3">
        <f t="shared" si="2"/>
        <v>27.926838709677419</v>
      </c>
      <c r="X7" s="4">
        <f t="shared" si="3"/>
        <v>40.5</v>
      </c>
      <c r="Y7" s="4">
        <f t="shared" si="4"/>
        <v>17.600000000000001</v>
      </c>
      <c r="Z7">
        <v>0</v>
      </c>
    </row>
    <row r="8" spans="1:26" x14ac:dyDescent="0.3">
      <c r="A8" s="1" t="str">
        <f>'Luka Doncic'!A8</f>
        <v>vs CHI</v>
      </c>
      <c r="B8">
        <v>26</v>
      </c>
      <c r="C8">
        <v>6</v>
      </c>
      <c r="D8">
        <v>2</v>
      </c>
      <c r="E8">
        <v>0</v>
      </c>
      <c r="F8">
        <v>1</v>
      </c>
      <c r="G8">
        <v>1</v>
      </c>
      <c r="H8">
        <v>12</v>
      </c>
      <c r="I8">
        <v>18</v>
      </c>
      <c r="J8">
        <v>2</v>
      </c>
      <c r="K8">
        <v>2</v>
      </c>
      <c r="L8">
        <v>0</v>
      </c>
      <c r="M8">
        <v>0</v>
      </c>
      <c r="N8">
        <v>0</v>
      </c>
      <c r="O8">
        <v>2</v>
      </c>
      <c r="P8">
        <v>-3</v>
      </c>
      <c r="Q8" s="2">
        <f t="shared" si="0"/>
        <v>0.66666666666666663</v>
      </c>
      <c r="R8" s="2">
        <f t="shared" si="1"/>
        <v>1</v>
      </c>
      <c r="S8" s="6" t="s">
        <v>45</v>
      </c>
      <c r="T8">
        <v>34</v>
      </c>
      <c r="U8">
        <v>31</v>
      </c>
      <c r="V8">
        <v>0</v>
      </c>
      <c r="W8" s="3">
        <f t="shared" si="2"/>
        <v>30.074764705882348</v>
      </c>
      <c r="X8" s="4">
        <f t="shared" si="3"/>
        <v>38.200000000000003</v>
      </c>
      <c r="Y8" s="4">
        <f t="shared" si="4"/>
        <v>20.6</v>
      </c>
      <c r="Z8">
        <v>0</v>
      </c>
    </row>
    <row r="9" spans="1:26" x14ac:dyDescent="0.3">
      <c r="A9" s="1" t="str">
        <f>'Luka Doncic'!A9</f>
        <v>@ RKS</v>
      </c>
      <c r="B9">
        <v>20</v>
      </c>
      <c r="C9">
        <v>7</v>
      </c>
      <c r="D9">
        <v>6</v>
      </c>
      <c r="E9">
        <v>0</v>
      </c>
      <c r="F9">
        <v>0</v>
      </c>
      <c r="G9">
        <v>2</v>
      </c>
      <c r="H9">
        <v>9</v>
      </c>
      <c r="I9">
        <v>22</v>
      </c>
      <c r="J9">
        <v>1</v>
      </c>
      <c r="K9">
        <v>4</v>
      </c>
      <c r="L9">
        <v>1</v>
      </c>
      <c r="M9">
        <v>3</v>
      </c>
      <c r="N9">
        <v>2</v>
      </c>
      <c r="O9">
        <v>2</v>
      </c>
      <c r="P9">
        <v>-2</v>
      </c>
      <c r="Q9" s="2">
        <f t="shared" si="0"/>
        <v>0.40909090909090912</v>
      </c>
      <c r="R9" s="2">
        <f t="shared" si="1"/>
        <v>0.25</v>
      </c>
      <c r="S9" s="2">
        <f t="shared" si="5"/>
        <v>0.33333333333333331</v>
      </c>
      <c r="T9">
        <v>36</v>
      </c>
      <c r="U9">
        <v>35</v>
      </c>
      <c r="V9">
        <v>2</v>
      </c>
      <c r="W9" s="3">
        <f t="shared" si="2"/>
        <v>14.999305555555557</v>
      </c>
      <c r="X9" s="4">
        <f t="shared" si="3"/>
        <v>35.4</v>
      </c>
      <c r="Y9" s="4">
        <f t="shared" si="4"/>
        <v>11.700000000000001</v>
      </c>
      <c r="Z9">
        <v>0</v>
      </c>
    </row>
    <row r="10" spans="1:26" x14ac:dyDescent="0.3">
      <c r="A10" s="1" t="str">
        <f>'Luka Doncic'!A10</f>
        <v>vs AFR</v>
      </c>
      <c r="B10">
        <v>12</v>
      </c>
      <c r="C10">
        <v>5</v>
      </c>
      <c r="D10">
        <v>3</v>
      </c>
      <c r="E10">
        <v>1</v>
      </c>
      <c r="F10">
        <v>1</v>
      </c>
      <c r="G10">
        <v>2</v>
      </c>
      <c r="H10">
        <v>5</v>
      </c>
      <c r="I10">
        <v>11</v>
      </c>
      <c r="J10">
        <v>2</v>
      </c>
      <c r="K10">
        <v>4</v>
      </c>
      <c r="L10">
        <v>0</v>
      </c>
      <c r="M10">
        <v>0</v>
      </c>
      <c r="N10">
        <v>1</v>
      </c>
      <c r="O10">
        <v>2</v>
      </c>
      <c r="P10">
        <v>-19</v>
      </c>
      <c r="Q10" s="2">
        <f t="shared" si="0"/>
        <v>0.45454545454545453</v>
      </c>
      <c r="R10" s="2">
        <f t="shared" si="1"/>
        <v>0.5</v>
      </c>
      <c r="S10" s="6" t="s">
        <v>45</v>
      </c>
      <c r="T10">
        <v>34</v>
      </c>
      <c r="U10">
        <v>19</v>
      </c>
      <c r="V10">
        <v>1</v>
      </c>
      <c r="W10" s="3">
        <f t="shared" si="2"/>
        <v>13.262294117647055</v>
      </c>
      <c r="X10" s="4">
        <f t="shared" si="3"/>
        <v>26.5</v>
      </c>
      <c r="Y10" s="4">
        <f t="shared" si="4"/>
        <v>9.1999999999999993</v>
      </c>
      <c r="Z10">
        <v>0</v>
      </c>
    </row>
    <row r="11" spans="1:26" x14ac:dyDescent="0.3">
      <c r="A11" s="1" t="str">
        <f>'Luka Doncic'!A11</f>
        <v>@ OLD</v>
      </c>
      <c r="B11">
        <v>28</v>
      </c>
      <c r="C11">
        <v>12</v>
      </c>
      <c r="D11">
        <v>5</v>
      </c>
      <c r="E11">
        <v>2</v>
      </c>
      <c r="F11">
        <v>1</v>
      </c>
      <c r="G11">
        <v>0</v>
      </c>
      <c r="H11">
        <v>12</v>
      </c>
      <c r="I11">
        <v>21</v>
      </c>
      <c r="J11">
        <v>2</v>
      </c>
      <c r="K11">
        <v>6</v>
      </c>
      <c r="L11">
        <v>2</v>
      </c>
      <c r="M11">
        <v>2</v>
      </c>
      <c r="N11">
        <v>2</v>
      </c>
      <c r="O11">
        <v>1</v>
      </c>
      <c r="P11">
        <v>13</v>
      </c>
      <c r="Q11" s="2">
        <f t="shared" si="0"/>
        <v>0.5714285714285714</v>
      </c>
      <c r="R11" s="2">
        <f t="shared" si="1"/>
        <v>0.33333333333333331</v>
      </c>
      <c r="S11" s="2">
        <f t="shared" si="5"/>
        <v>1</v>
      </c>
      <c r="T11">
        <v>35</v>
      </c>
      <c r="U11">
        <v>41</v>
      </c>
      <c r="V11">
        <v>2</v>
      </c>
      <c r="W11" s="3">
        <f t="shared" si="2"/>
        <v>39.695771428571426</v>
      </c>
      <c r="X11" s="4">
        <f t="shared" si="3"/>
        <v>58.9</v>
      </c>
      <c r="Y11" s="4">
        <f t="shared" si="4"/>
        <v>27.999999999999996</v>
      </c>
      <c r="Z11">
        <v>0</v>
      </c>
    </row>
    <row r="12" spans="1:26" x14ac:dyDescent="0.3">
      <c r="A12" s="1" t="str">
        <f>'Luka Doncic'!A12</f>
        <v>vs USA</v>
      </c>
      <c r="B12">
        <v>28</v>
      </c>
      <c r="C12">
        <v>6</v>
      </c>
      <c r="D12">
        <v>4</v>
      </c>
      <c r="E12">
        <v>1</v>
      </c>
      <c r="F12">
        <v>0</v>
      </c>
      <c r="G12">
        <v>0</v>
      </c>
      <c r="H12">
        <v>11</v>
      </c>
      <c r="I12">
        <v>18</v>
      </c>
      <c r="J12">
        <v>3</v>
      </c>
      <c r="K12">
        <v>5</v>
      </c>
      <c r="L12">
        <v>3</v>
      </c>
      <c r="M12">
        <v>3</v>
      </c>
      <c r="N12">
        <v>3</v>
      </c>
      <c r="O12">
        <v>2</v>
      </c>
      <c r="P12">
        <v>15</v>
      </c>
      <c r="Q12" s="2">
        <f t="shared" si="0"/>
        <v>0.61111111111111116</v>
      </c>
      <c r="R12" s="2">
        <f t="shared" si="1"/>
        <v>0.6</v>
      </c>
      <c r="S12" s="2">
        <f t="shared" si="5"/>
        <v>1</v>
      </c>
      <c r="T12">
        <v>30</v>
      </c>
      <c r="U12">
        <v>38</v>
      </c>
      <c r="V12">
        <v>2</v>
      </c>
      <c r="W12" s="3">
        <f t="shared" si="2"/>
        <v>42.390900000000009</v>
      </c>
      <c r="X12" s="4">
        <f t="shared" si="3"/>
        <v>44.2</v>
      </c>
      <c r="Y12" s="4">
        <f t="shared" si="4"/>
        <v>25.499999999999996</v>
      </c>
      <c r="Z12">
        <v>0</v>
      </c>
    </row>
    <row r="13" spans="1:26" x14ac:dyDescent="0.3">
      <c r="A13" s="1" t="str">
        <f>'Luka Doncic'!A13</f>
        <v>@ SPA</v>
      </c>
      <c r="B13">
        <v>20</v>
      </c>
      <c r="C13">
        <v>5</v>
      </c>
      <c r="D13">
        <v>5</v>
      </c>
      <c r="E13">
        <v>1</v>
      </c>
      <c r="F13">
        <v>0</v>
      </c>
      <c r="G13">
        <v>1</v>
      </c>
      <c r="H13">
        <v>8</v>
      </c>
      <c r="I13">
        <v>17</v>
      </c>
      <c r="J13">
        <v>1</v>
      </c>
      <c r="K13">
        <v>4</v>
      </c>
      <c r="L13">
        <v>3</v>
      </c>
      <c r="M13">
        <v>4</v>
      </c>
      <c r="N13">
        <v>0</v>
      </c>
      <c r="O13">
        <v>1</v>
      </c>
      <c r="P13">
        <v>12</v>
      </c>
      <c r="Q13" s="2">
        <f t="shared" si="0"/>
        <v>0.47058823529411764</v>
      </c>
      <c r="R13" s="2">
        <f t="shared" si="1"/>
        <v>0.25</v>
      </c>
      <c r="S13" s="2">
        <f t="shared" si="5"/>
        <v>0.75</v>
      </c>
      <c r="T13">
        <v>39</v>
      </c>
      <c r="U13">
        <v>30</v>
      </c>
      <c r="V13">
        <v>1</v>
      </c>
      <c r="W13" s="3">
        <f t="shared" si="2"/>
        <v>18.507948717948718</v>
      </c>
      <c r="X13" s="4">
        <f t="shared" si="3"/>
        <v>35.5</v>
      </c>
      <c r="Y13" s="4">
        <f t="shared" si="4"/>
        <v>15.200000000000003</v>
      </c>
      <c r="Z13">
        <v>0</v>
      </c>
    </row>
    <row r="14" spans="1:26" x14ac:dyDescent="0.3">
      <c r="A14" s="1" t="str">
        <f>'Luka Doncic'!A14</f>
        <v>vs 6TH</v>
      </c>
      <c r="B14">
        <v>23</v>
      </c>
      <c r="C14">
        <v>6</v>
      </c>
      <c r="D14">
        <v>6</v>
      </c>
      <c r="E14">
        <v>1</v>
      </c>
      <c r="F14">
        <v>1</v>
      </c>
      <c r="G14">
        <v>1</v>
      </c>
      <c r="H14">
        <v>8</v>
      </c>
      <c r="I14">
        <v>15</v>
      </c>
      <c r="J14">
        <v>1</v>
      </c>
      <c r="K14">
        <v>4</v>
      </c>
      <c r="L14">
        <v>6</v>
      </c>
      <c r="M14">
        <v>6</v>
      </c>
      <c r="N14">
        <v>2</v>
      </c>
      <c r="O14">
        <v>2</v>
      </c>
      <c r="P14">
        <v>15</v>
      </c>
      <c r="Q14" s="2">
        <f t="shared" si="0"/>
        <v>0.53333333333333333</v>
      </c>
      <c r="R14" s="2">
        <f t="shared" si="1"/>
        <v>0.25</v>
      </c>
      <c r="S14" s="2">
        <f t="shared" si="5"/>
        <v>1</v>
      </c>
      <c r="T14">
        <v>33</v>
      </c>
      <c r="U14">
        <v>39</v>
      </c>
      <c r="V14">
        <v>0</v>
      </c>
      <c r="W14" s="3">
        <f t="shared" si="2"/>
        <v>33.208757575757581</v>
      </c>
      <c r="X14" s="4">
        <f t="shared" si="3"/>
        <v>44.2</v>
      </c>
      <c r="Y14" s="4">
        <f t="shared" si="4"/>
        <v>22.399999999999995</v>
      </c>
      <c r="Z14">
        <v>0</v>
      </c>
    </row>
    <row r="15" spans="1:26" x14ac:dyDescent="0.3">
      <c r="A15" s="1" t="str">
        <f>'Luka Doncic'!A15</f>
        <v>@ CAN</v>
      </c>
      <c r="B15">
        <v>33</v>
      </c>
      <c r="C15">
        <v>11</v>
      </c>
      <c r="D15">
        <v>10</v>
      </c>
      <c r="E15">
        <v>0</v>
      </c>
      <c r="F15">
        <v>0</v>
      </c>
      <c r="G15">
        <v>1</v>
      </c>
      <c r="H15">
        <v>12</v>
      </c>
      <c r="I15">
        <v>18</v>
      </c>
      <c r="J15">
        <v>3</v>
      </c>
      <c r="K15">
        <v>5</v>
      </c>
      <c r="L15">
        <v>6</v>
      </c>
      <c r="M15">
        <v>6</v>
      </c>
      <c r="N15">
        <v>4</v>
      </c>
      <c r="O15">
        <v>3</v>
      </c>
      <c r="P15">
        <v>-8</v>
      </c>
      <c r="Q15" s="2">
        <f t="shared" si="0"/>
        <v>0.66666666666666663</v>
      </c>
      <c r="R15" s="2">
        <f t="shared" si="1"/>
        <v>0.6</v>
      </c>
      <c r="S15" s="2">
        <f t="shared" si="5"/>
        <v>1</v>
      </c>
      <c r="T15">
        <v>38</v>
      </c>
      <c r="U15">
        <v>55</v>
      </c>
      <c r="V15">
        <v>4</v>
      </c>
      <c r="W15" s="3">
        <f t="shared" si="2"/>
        <v>45.610026315789476</v>
      </c>
      <c r="X15" s="4">
        <f t="shared" si="3"/>
        <v>60.2</v>
      </c>
      <c r="Y15" s="4">
        <f t="shared" si="4"/>
        <v>34.899999999999991</v>
      </c>
      <c r="Z15">
        <v>1</v>
      </c>
    </row>
    <row r="16" spans="1:26" x14ac:dyDescent="0.3">
      <c r="A16" s="1" t="str">
        <f>'Luka Doncic'!A16</f>
        <v>vs DNK</v>
      </c>
      <c r="B16">
        <v>23</v>
      </c>
      <c r="C16">
        <v>7</v>
      </c>
      <c r="D16">
        <v>7</v>
      </c>
      <c r="E16">
        <v>1</v>
      </c>
      <c r="F16">
        <v>3</v>
      </c>
      <c r="G16">
        <v>1</v>
      </c>
      <c r="H16">
        <v>10</v>
      </c>
      <c r="I16">
        <v>18</v>
      </c>
      <c r="J16">
        <v>1</v>
      </c>
      <c r="K16">
        <v>4</v>
      </c>
      <c r="L16">
        <v>2</v>
      </c>
      <c r="M16">
        <v>2</v>
      </c>
      <c r="N16">
        <v>3</v>
      </c>
      <c r="O16">
        <v>2</v>
      </c>
      <c r="P16">
        <v>17</v>
      </c>
      <c r="Q16" s="2">
        <f t="shared" si="0"/>
        <v>0.55555555555555558</v>
      </c>
      <c r="R16" s="2">
        <f t="shared" si="1"/>
        <v>0.25</v>
      </c>
      <c r="S16" s="2">
        <f t="shared" si="5"/>
        <v>1</v>
      </c>
      <c r="T16">
        <v>35</v>
      </c>
      <c r="U16">
        <v>41</v>
      </c>
      <c r="V16">
        <v>0</v>
      </c>
      <c r="W16" s="3">
        <f t="shared" si="2"/>
        <v>34.937142857142859</v>
      </c>
      <c r="X16" s="4">
        <f t="shared" si="3"/>
        <v>52.9</v>
      </c>
      <c r="Y16" s="4">
        <f t="shared" si="4"/>
        <v>24.499999999999996</v>
      </c>
      <c r="Z16">
        <v>0</v>
      </c>
    </row>
    <row r="17" spans="1:26" x14ac:dyDescent="0.3">
      <c r="A17" s="1" t="str">
        <f>'Luka Doncic'!A17</f>
        <v>@ IMP</v>
      </c>
      <c r="B17">
        <v>26</v>
      </c>
      <c r="C17">
        <v>10</v>
      </c>
      <c r="D17">
        <v>5</v>
      </c>
      <c r="E17">
        <v>1</v>
      </c>
      <c r="F17">
        <v>0</v>
      </c>
      <c r="G17">
        <v>2</v>
      </c>
      <c r="H17">
        <v>12</v>
      </c>
      <c r="I17">
        <v>23</v>
      </c>
      <c r="J17">
        <v>2</v>
      </c>
      <c r="K17">
        <v>3</v>
      </c>
      <c r="L17">
        <v>0</v>
      </c>
      <c r="M17">
        <v>0</v>
      </c>
      <c r="N17">
        <v>4</v>
      </c>
      <c r="O17">
        <v>1</v>
      </c>
      <c r="P17">
        <v>0</v>
      </c>
      <c r="Q17" s="2">
        <f t="shared" si="0"/>
        <v>0.52173913043478259</v>
      </c>
      <c r="R17" s="2">
        <f t="shared" si="1"/>
        <v>0.66666666666666663</v>
      </c>
      <c r="S17" s="6" t="s">
        <v>45</v>
      </c>
      <c r="T17">
        <v>35</v>
      </c>
      <c r="U17">
        <v>40</v>
      </c>
      <c r="V17">
        <v>2</v>
      </c>
      <c r="W17" s="3">
        <f t="shared" si="2"/>
        <v>29.598657142857142</v>
      </c>
      <c r="X17" s="4">
        <f t="shared" si="3"/>
        <v>46.5</v>
      </c>
      <c r="Y17" s="4">
        <f t="shared" si="4"/>
        <v>21.100000000000005</v>
      </c>
      <c r="Z17">
        <v>0</v>
      </c>
    </row>
    <row r="18" spans="1:26" x14ac:dyDescent="0.3">
      <c r="A18" s="1" t="str">
        <f>'Luka Doncic'!A18</f>
        <v>vs 3PT</v>
      </c>
      <c r="B18">
        <v>30</v>
      </c>
      <c r="C18">
        <v>9</v>
      </c>
      <c r="D18">
        <v>4</v>
      </c>
      <c r="E18">
        <v>2</v>
      </c>
      <c r="F18">
        <v>0</v>
      </c>
      <c r="G18">
        <v>1</v>
      </c>
      <c r="H18">
        <v>14</v>
      </c>
      <c r="I18">
        <v>21</v>
      </c>
      <c r="J18">
        <v>2</v>
      </c>
      <c r="K18">
        <v>5</v>
      </c>
      <c r="L18">
        <v>0</v>
      </c>
      <c r="M18">
        <v>0</v>
      </c>
      <c r="N18">
        <v>3</v>
      </c>
      <c r="O18">
        <v>3</v>
      </c>
      <c r="P18">
        <v>7</v>
      </c>
      <c r="Q18" s="2">
        <f t="shared" si="0"/>
        <v>0.66666666666666663</v>
      </c>
      <c r="R18" s="2">
        <f t="shared" si="1"/>
        <v>0.4</v>
      </c>
      <c r="S18" s="6" t="s">
        <v>45</v>
      </c>
      <c r="T18">
        <v>31</v>
      </c>
      <c r="U18">
        <v>40</v>
      </c>
      <c r="V18">
        <v>1</v>
      </c>
      <c r="W18" s="3">
        <f t="shared" si="2"/>
        <v>43.529193548387106</v>
      </c>
      <c r="X18" s="4">
        <f t="shared" si="3"/>
        <v>51.8</v>
      </c>
      <c r="Y18" s="4">
        <f t="shared" si="4"/>
        <v>26.8</v>
      </c>
      <c r="Z18">
        <v>1</v>
      </c>
    </row>
    <row r="19" spans="1:26" x14ac:dyDescent="0.3">
      <c r="A19" s="1" t="str">
        <f>'Luka Doncic'!A19</f>
        <v>@ DEF</v>
      </c>
      <c r="B19">
        <v>26</v>
      </c>
      <c r="C19">
        <v>14</v>
      </c>
      <c r="D19">
        <v>5</v>
      </c>
      <c r="E19">
        <v>3</v>
      </c>
      <c r="F19">
        <v>1</v>
      </c>
      <c r="G19">
        <v>4</v>
      </c>
      <c r="H19">
        <v>10</v>
      </c>
      <c r="I19">
        <v>19</v>
      </c>
      <c r="J19">
        <v>3</v>
      </c>
      <c r="K19">
        <v>7</v>
      </c>
      <c r="L19">
        <v>3</v>
      </c>
      <c r="M19">
        <v>4</v>
      </c>
      <c r="N19">
        <v>6</v>
      </c>
      <c r="O19">
        <v>3</v>
      </c>
      <c r="P19">
        <v>9</v>
      </c>
      <c r="Q19" s="2">
        <f t="shared" si="0"/>
        <v>0.52631578947368418</v>
      </c>
      <c r="R19" s="2">
        <f t="shared" si="1"/>
        <v>0.42857142857142855</v>
      </c>
      <c r="S19" s="2">
        <f t="shared" si="5"/>
        <v>0.75</v>
      </c>
      <c r="T19">
        <v>35</v>
      </c>
      <c r="U19">
        <v>38</v>
      </c>
      <c r="V19">
        <v>1</v>
      </c>
      <c r="W19" s="3">
        <f t="shared" si="2"/>
        <v>34.646942857142861</v>
      </c>
      <c r="X19" s="4">
        <f t="shared" si="3"/>
        <v>58.3</v>
      </c>
      <c r="Y19" s="4">
        <f t="shared" si="4"/>
        <v>24.3</v>
      </c>
      <c r="Z19">
        <v>1</v>
      </c>
    </row>
    <row r="20" spans="1:26" x14ac:dyDescent="0.3">
      <c r="A20" s="1">
        <f>'Luka Doncic'!A20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'Luka Doncic'!A21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'Luka Doncic'!A22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'Luka Doncic'!A23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'Luka Doncic'!A24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'Luka Doncic'!A25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'Luka Doncic'!A26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'Luka Doncic'!A27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'Luka Doncic'!A28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'Luka Doncic'!A29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'Luka Doncic'!A30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'Luka Doncic'!A31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'Luka Doncic'!A32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'Luka Doncic'!A33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'Luka Doncic'!A34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'Luka Doncic'!A35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'Luka Doncic'!A36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'Luka Doncic'!A37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'Luka Doncic'!A38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'Luka Doncic'!A39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'Luka Doncic'!A40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'Luka Doncic'!A41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'Luka Doncic'!A42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'Luka Doncic'!A43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'Luka Doncic'!A44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'Luka Doncic'!A45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'Luka Doncic'!A46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25</v>
      </c>
      <c r="C47" s="4">
        <f t="shared" ref="C47:P47" si="6">AVERAGE(C2:C46)</f>
        <v>8.6111111111111107</v>
      </c>
      <c r="D47" s="4">
        <f t="shared" si="6"/>
        <v>4.7777777777777777</v>
      </c>
      <c r="E47" s="4">
        <f t="shared" si="6"/>
        <v>1.1111111111111112</v>
      </c>
      <c r="F47" s="4">
        <f t="shared" si="6"/>
        <v>0.66666666666666663</v>
      </c>
      <c r="G47" s="4">
        <f t="shared" si="6"/>
        <v>1.2777777777777777</v>
      </c>
      <c r="H47" s="4">
        <f t="shared" si="6"/>
        <v>10.388888888888889</v>
      </c>
      <c r="I47" s="4">
        <f t="shared" si="6"/>
        <v>19</v>
      </c>
      <c r="J47" s="4">
        <f t="shared" si="6"/>
        <v>1.9444444444444444</v>
      </c>
      <c r="K47" s="4">
        <f t="shared" si="6"/>
        <v>4.666666666666667</v>
      </c>
      <c r="L47" s="4">
        <f t="shared" si="6"/>
        <v>2.2777777777777777</v>
      </c>
      <c r="M47" s="4">
        <f t="shared" si="6"/>
        <v>2.6111111111111112</v>
      </c>
      <c r="N47" s="4">
        <f t="shared" si="6"/>
        <v>2.4444444444444446</v>
      </c>
      <c r="O47" s="4">
        <f t="shared" si="6"/>
        <v>1.6666666666666667</v>
      </c>
      <c r="P47" s="4">
        <f t="shared" si="6"/>
        <v>5.3888888888888893</v>
      </c>
      <c r="Q47" s="2">
        <f>SUM(H2:H46)/SUM(I2:I46)</f>
        <v>0.54678362573099415</v>
      </c>
      <c r="R47" s="2">
        <f>SUM(J2:J46)/SUM(K2:K46)</f>
        <v>0.41666666666666669</v>
      </c>
      <c r="S47" s="2">
        <f>SUM(L2:L46)/SUM(M2:M46)</f>
        <v>0.87234042553191493</v>
      </c>
      <c r="T47" s="4">
        <f t="shared" ref="T47:V47" si="7">AVERAGE(T2:T46)</f>
        <v>34.888888888888886</v>
      </c>
      <c r="U47" s="4">
        <f t="shared" si="7"/>
        <v>36.5</v>
      </c>
      <c r="V47" s="4">
        <f t="shared" si="7"/>
        <v>1.1666666666666667</v>
      </c>
      <c r="W47" s="3">
        <f>((H49*85.91) +(F49*53.897)+(J49*51.757)+(L49*46.845)+(E49*39.19)+(N49*39.19)+(D49*34.677)+((C49-N49)*14.707)-(O49*17.174)-((M49-L49)*20.091)-((I49-H49)*39.19)-(G49*53.897))/T49</f>
        <v>31.237398089171968</v>
      </c>
      <c r="X47" s="4">
        <f t="shared" ref="X47" si="8">B47+(C47*1.2)+(D47*1.5)+(E47*3)+(F47*3)-G47</f>
        <v>46.55555555555555</v>
      </c>
      <c r="Y47" s="4">
        <f t="shared" ref="Y47" si="9">B47+0.4*H47-0.7*I47-0.4*(M47-L47)+0.7*N47+0.3*(C47-N47)+F47+D47*0.7+0.7*E47-0.4*O47-G47</f>
        <v>22.127777777777776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450</v>
      </c>
      <c r="C49">
        <f t="shared" ref="C49:P49" si="10">SUM(C2:C46)</f>
        <v>155</v>
      </c>
      <c r="D49">
        <f t="shared" si="10"/>
        <v>86</v>
      </c>
      <c r="E49">
        <f t="shared" si="10"/>
        <v>20</v>
      </c>
      <c r="F49">
        <f t="shared" si="10"/>
        <v>12</v>
      </c>
      <c r="G49">
        <f t="shared" si="10"/>
        <v>23</v>
      </c>
      <c r="H49">
        <f t="shared" si="10"/>
        <v>187</v>
      </c>
      <c r="I49">
        <f t="shared" si="10"/>
        <v>342</v>
      </c>
      <c r="J49">
        <f t="shared" si="10"/>
        <v>35</v>
      </c>
      <c r="K49">
        <f t="shared" si="10"/>
        <v>84</v>
      </c>
      <c r="L49">
        <f t="shared" si="10"/>
        <v>41</v>
      </c>
      <c r="M49">
        <f t="shared" si="10"/>
        <v>47</v>
      </c>
      <c r="N49">
        <f t="shared" si="10"/>
        <v>44</v>
      </c>
      <c r="O49">
        <f t="shared" si="10"/>
        <v>30</v>
      </c>
      <c r="P49">
        <f t="shared" si="10"/>
        <v>97</v>
      </c>
      <c r="T49">
        <f>SUM(T2:T46)</f>
        <v>628</v>
      </c>
      <c r="U49">
        <f>SUM(U2:U46)</f>
        <v>657</v>
      </c>
      <c r="V49">
        <f>SUM(V2:V46)</f>
        <v>21</v>
      </c>
      <c r="X49" s="4">
        <f>SUM(X2:X46)</f>
        <v>837.99999999999989</v>
      </c>
      <c r="Z49">
        <f>SUM(Z2:Z46)</f>
        <v>5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1F820-8CAE-4BC0-9EA5-C4E2B3D5D1E0}">
  <dimension ref="A1:Z56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'Luka Doncic'!A2</f>
        <v>vs IMP</v>
      </c>
      <c r="B2">
        <v>0</v>
      </c>
      <c r="C2">
        <v>4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9</v>
      </c>
      <c r="Q2" s="6" t="s">
        <v>45</v>
      </c>
      <c r="R2" s="6" t="s">
        <v>45</v>
      </c>
      <c r="S2" s="6" t="s">
        <v>45</v>
      </c>
      <c r="T2">
        <v>6</v>
      </c>
      <c r="U2">
        <v>2</v>
      </c>
      <c r="V2">
        <v>0</v>
      </c>
      <c r="W2" s="3">
        <f t="shared" ref="W2:W46" si="0">((H2*85.91) +(F2*53.897)+(J2*51.757)+(L2*46.845)+(E2*39.19)+(N2*39.19)+(D2*34.677)+((C2-N2)*14.707)-(O2*17.174)-((M2-L2)*20.091)-((I2-H2)*39.19)-(G2*53.897))/T2</f>
        <v>12.721833333333331</v>
      </c>
      <c r="X2" s="4">
        <f t="shared" ref="X2:X46" si="1">B2+(C2*1.2)+(D2*1.5)+(E2*3)+(F2*3)-G2</f>
        <v>6.3</v>
      </c>
      <c r="Y2" s="4">
        <f t="shared" ref="Y2:Y46" si="2">B2+0.4*H2-0.7*I2-0.4*(M2-L2)+0.7*N2+0.3*(C2-N2)+F2+D2*0.7+0.7*E2-0.4*O2-G2</f>
        <v>1.5</v>
      </c>
      <c r="Z2">
        <v>0</v>
      </c>
    </row>
    <row r="3" spans="1:26" x14ac:dyDescent="0.3">
      <c r="A3" s="1" t="str">
        <f>'Luka Doncic'!A3</f>
        <v>@ 3PT</v>
      </c>
      <c r="B3">
        <v>13</v>
      </c>
      <c r="C3">
        <v>4</v>
      </c>
      <c r="D3">
        <v>0</v>
      </c>
      <c r="E3">
        <v>0</v>
      </c>
      <c r="F3">
        <v>0</v>
      </c>
      <c r="G3">
        <v>0</v>
      </c>
      <c r="H3">
        <v>6</v>
      </c>
      <c r="I3">
        <v>6</v>
      </c>
      <c r="J3">
        <v>1</v>
      </c>
      <c r="K3">
        <v>1</v>
      </c>
      <c r="L3">
        <v>0</v>
      </c>
      <c r="M3">
        <v>0</v>
      </c>
      <c r="N3">
        <v>3</v>
      </c>
      <c r="O3">
        <v>0</v>
      </c>
      <c r="P3">
        <v>5</v>
      </c>
      <c r="Q3" s="2">
        <f t="shared" ref="Q3:Q46" si="3">H3/I3</f>
        <v>1</v>
      </c>
      <c r="R3" s="2">
        <f t="shared" ref="R3:R46" si="4">J3/K3</f>
        <v>1</v>
      </c>
      <c r="S3" s="6" t="s">
        <v>45</v>
      </c>
      <c r="T3">
        <v>8</v>
      </c>
      <c r="U3">
        <v>13</v>
      </c>
      <c r="V3">
        <v>3</v>
      </c>
      <c r="W3" s="3">
        <f t="shared" si="0"/>
        <v>87.436750000000004</v>
      </c>
      <c r="X3" s="4">
        <f t="shared" si="1"/>
        <v>17.8</v>
      </c>
      <c r="Y3" s="4">
        <f t="shared" si="2"/>
        <v>13.600000000000001</v>
      </c>
      <c r="Z3">
        <v>0</v>
      </c>
    </row>
    <row r="4" spans="1:26" x14ac:dyDescent="0.3">
      <c r="A4" s="1" t="str">
        <f>'Luka Doncic'!A4</f>
        <v>vs DEF</v>
      </c>
      <c r="B4">
        <v>11</v>
      </c>
      <c r="C4">
        <v>4</v>
      </c>
      <c r="D4">
        <v>0</v>
      </c>
      <c r="E4">
        <v>1</v>
      </c>
      <c r="F4">
        <v>0</v>
      </c>
      <c r="G4">
        <v>0</v>
      </c>
      <c r="H4">
        <v>4</v>
      </c>
      <c r="I4">
        <v>5</v>
      </c>
      <c r="J4">
        <v>3</v>
      </c>
      <c r="K4">
        <v>3</v>
      </c>
      <c r="L4">
        <v>0</v>
      </c>
      <c r="M4">
        <v>0</v>
      </c>
      <c r="N4">
        <v>0</v>
      </c>
      <c r="O4">
        <v>0</v>
      </c>
      <c r="P4">
        <v>-2</v>
      </c>
      <c r="Q4" s="2">
        <f t="shared" si="3"/>
        <v>0.8</v>
      </c>
      <c r="R4" s="2">
        <f t="shared" si="4"/>
        <v>1</v>
      </c>
      <c r="S4" s="6" t="s">
        <v>45</v>
      </c>
      <c r="T4">
        <v>11</v>
      </c>
      <c r="U4">
        <v>11</v>
      </c>
      <c r="V4">
        <v>0</v>
      </c>
      <c r="W4" s="3">
        <f t="shared" si="0"/>
        <v>50.703545454545434</v>
      </c>
      <c r="X4" s="4">
        <f t="shared" si="1"/>
        <v>18.8</v>
      </c>
      <c r="Y4" s="4">
        <f t="shared" si="2"/>
        <v>10.999999999999998</v>
      </c>
      <c r="Z4">
        <v>0</v>
      </c>
    </row>
    <row r="5" spans="1:26" x14ac:dyDescent="0.3">
      <c r="A5" s="1" t="str">
        <f>'Luka Doncic'!A5</f>
        <v>@ OCE</v>
      </c>
      <c r="B5">
        <v>6</v>
      </c>
      <c r="C5">
        <v>3</v>
      </c>
      <c r="D5">
        <v>1</v>
      </c>
      <c r="E5">
        <v>0</v>
      </c>
      <c r="F5">
        <v>0</v>
      </c>
      <c r="G5">
        <v>1</v>
      </c>
      <c r="H5">
        <v>3</v>
      </c>
      <c r="I5">
        <v>3</v>
      </c>
      <c r="J5">
        <v>0</v>
      </c>
      <c r="K5">
        <v>0</v>
      </c>
      <c r="L5">
        <v>0</v>
      </c>
      <c r="M5">
        <v>0</v>
      </c>
      <c r="N5">
        <v>1</v>
      </c>
      <c r="O5">
        <v>1</v>
      </c>
      <c r="P5">
        <v>0</v>
      </c>
      <c r="Q5" s="2">
        <f t="shared" si="3"/>
        <v>1</v>
      </c>
      <c r="R5" s="6" t="s">
        <v>45</v>
      </c>
      <c r="S5" s="6" t="s">
        <v>45</v>
      </c>
      <c r="T5">
        <v>11</v>
      </c>
      <c r="U5">
        <v>9</v>
      </c>
      <c r="V5">
        <v>0</v>
      </c>
      <c r="W5" s="3">
        <f t="shared" si="0"/>
        <v>26.358181818181823</v>
      </c>
      <c r="X5" s="4">
        <f t="shared" si="1"/>
        <v>10.1</v>
      </c>
      <c r="Y5" s="4">
        <f t="shared" si="2"/>
        <v>5.7</v>
      </c>
      <c r="Z5">
        <v>0</v>
      </c>
    </row>
    <row r="6" spans="1:26" x14ac:dyDescent="0.3">
      <c r="A6" s="1" t="str">
        <f>'Luka Doncic'!A6</f>
        <v>vs FRA</v>
      </c>
      <c r="B6">
        <v>0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2</v>
      </c>
      <c r="P6">
        <v>-5</v>
      </c>
      <c r="Q6" s="2">
        <f t="shared" si="3"/>
        <v>0</v>
      </c>
      <c r="R6" s="6" t="s">
        <v>45</v>
      </c>
      <c r="S6" s="6" t="s">
        <v>45</v>
      </c>
      <c r="T6">
        <v>10</v>
      </c>
      <c r="U6">
        <v>3</v>
      </c>
      <c r="V6">
        <v>0</v>
      </c>
      <c r="W6" s="3">
        <f t="shared" si="0"/>
        <v>1.5035999999999987</v>
      </c>
      <c r="X6" s="4">
        <f t="shared" si="1"/>
        <v>5.7</v>
      </c>
      <c r="Y6" s="4">
        <f t="shared" si="2"/>
        <v>0.19999999999999996</v>
      </c>
      <c r="Z6">
        <v>0</v>
      </c>
    </row>
    <row r="7" spans="1:26" x14ac:dyDescent="0.3">
      <c r="A7" s="1" t="str">
        <f>'Luka Doncic'!A7</f>
        <v>@ INJ</v>
      </c>
      <c r="B7">
        <v>5</v>
      </c>
      <c r="C7">
        <v>7</v>
      </c>
      <c r="D7">
        <v>1</v>
      </c>
      <c r="E7">
        <v>1</v>
      </c>
      <c r="F7">
        <v>1</v>
      </c>
      <c r="G7">
        <v>1</v>
      </c>
      <c r="H7">
        <v>2</v>
      </c>
      <c r="I7">
        <v>2</v>
      </c>
      <c r="J7">
        <v>1</v>
      </c>
      <c r="K7">
        <v>1</v>
      </c>
      <c r="L7">
        <v>0</v>
      </c>
      <c r="M7">
        <v>0</v>
      </c>
      <c r="N7">
        <v>0</v>
      </c>
      <c r="O7">
        <v>1</v>
      </c>
      <c r="P7">
        <v>8</v>
      </c>
      <c r="Q7" s="2">
        <f t="shared" si="3"/>
        <v>1</v>
      </c>
      <c r="R7" s="2">
        <f t="shared" si="4"/>
        <v>1</v>
      </c>
      <c r="S7" s="6" t="s">
        <v>45</v>
      </c>
      <c r="T7">
        <v>13</v>
      </c>
      <c r="U7">
        <v>8</v>
      </c>
      <c r="V7">
        <v>0</v>
      </c>
      <c r="W7" s="3">
        <f t="shared" si="0"/>
        <v>29.47838461538462</v>
      </c>
      <c r="X7" s="4">
        <f t="shared" si="1"/>
        <v>19.899999999999999</v>
      </c>
      <c r="Y7" s="4">
        <f t="shared" si="2"/>
        <v>7.4999999999999982</v>
      </c>
      <c r="Z7">
        <v>0</v>
      </c>
    </row>
    <row r="8" spans="1:26" x14ac:dyDescent="0.3">
      <c r="A8" s="1" t="str">
        <f>'Luka Doncic'!A8</f>
        <v>vs CHI</v>
      </c>
      <c r="B8">
        <v>2</v>
      </c>
      <c r="C8">
        <v>2</v>
      </c>
      <c r="D8">
        <v>0</v>
      </c>
      <c r="E8">
        <v>0</v>
      </c>
      <c r="F8">
        <v>1</v>
      </c>
      <c r="G8">
        <v>0</v>
      </c>
      <c r="H8">
        <v>1</v>
      </c>
      <c r="I8">
        <v>5</v>
      </c>
      <c r="J8">
        <v>0</v>
      </c>
      <c r="K8">
        <v>4</v>
      </c>
      <c r="L8">
        <v>0</v>
      </c>
      <c r="M8">
        <v>0</v>
      </c>
      <c r="N8">
        <v>0</v>
      </c>
      <c r="O8">
        <v>1</v>
      </c>
      <c r="P8">
        <v>10</v>
      </c>
      <c r="Q8" s="2">
        <f t="shared" si="3"/>
        <v>0.2</v>
      </c>
      <c r="R8" s="2">
        <f t="shared" si="4"/>
        <v>0</v>
      </c>
      <c r="S8" s="6" t="s">
        <v>45</v>
      </c>
      <c r="T8">
        <v>11</v>
      </c>
      <c r="U8">
        <v>2</v>
      </c>
      <c r="V8">
        <v>0</v>
      </c>
      <c r="W8" s="3">
        <f t="shared" si="0"/>
        <v>-0.42845454545454492</v>
      </c>
      <c r="X8" s="4">
        <f t="shared" si="1"/>
        <v>7.4</v>
      </c>
      <c r="Y8" s="4">
        <f t="shared" si="2"/>
        <v>9.9999999999999867E-2</v>
      </c>
      <c r="Z8">
        <v>0</v>
      </c>
    </row>
    <row r="9" spans="1:26" x14ac:dyDescent="0.3">
      <c r="A9" s="1" t="str">
        <f>'Luka Doncic'!A9</f>
        <v>@ RKS</v>
      </c>
      <c r="B9">
        <v>0</v>
      </c>
      <c r="C9">
        <v>4</v>
      </c>
      <c r="D9">
        <v>0</v>
      </c>
      <c r="E9">
        <v>1</v>
      </c>
      <c r="F9">
        <v>0</v>
      </c>
      <c r="G9">
        <v>0</v>
      </c>
      <c r="H9">
        <v>0</v>
      </c>
      <c r="I9">
        <v>3</v>
      </c>
      <c r="J9">
        <v>0</v>
      </c>
      <c r="K9">
        <v>1</v>
      </c>
      <c r="L9">
        <v>0</v>
      </c>
      <c r="M9">
        <v>0</v>
      </c>
      <c r="N9">
        <v>1</v>
      </c>
      <c r="O9">
        <v>1</v>
      </c>
      <c r="P9">
        <v>-4</v>
      </c>
      <c r="Q9" s="2">
        <f t="shared" si="3"/>
        <v>0</v>
      </c>
      <c r="R9" s="2">
        <f t="shared" si="4"/>
        <v>0</v>
      </c>
      <c r="S9" s="6" t="s">
        <v>45</v>
      </c>
      <c r="T9">
        <v>10</v>
      </c>
      <c r="U9">
        <v>0</v>
      </c>
      <c r="V9">
        <v>0</v>
      </c>
      <c r="W9" s="3">
        <f t="shared" si="0"/>
        <v>-1.2242999999999995</v>
      </c>
      <c r="X9" s="4">
        <f t="shared" si="1"/>
        <v>7.8</v>
      </c>
      <c r="Y9" s="4">
        <f t="shared" si="2"/>
        <v>-0.19999999999999984</v>
      </c>
      <c r="Z9">
        <v>0</v>
      </c>
    </row>
    <row r="10" spans="1:26" x14ac:dyDescent="0.3">
      <c r="A10" s="1" t="str">
        <f>'Luka Doncic'!A10</f>
        <v>vs AFR</v>
      </c>
      <c r="B10">
        <v>8</v>
      </c>
      <c r="C10">
        <v>3</v>
      </c>
      <c r="D10">
        <v>1</v>
      </c>
      <c r="E10">
        <v>0</v>
      </c>
      <c r="F10">
        <v>0</v>
      </c>
      <c r="G10">
        <v>0</v>
      </c>
      <c r="H10">
        <v>3</v>
      </c>
      <c r="I10">
        <v>7</v>
      </c>
      <c r="J10">
        <v>2</v>
      </c>
      <c r="K10">
        <v>3</v>
      </c>
      <c r="L10">
        <v>0</v>
      </c>
      <c r="M10">
        <v>0</v>
      </c>
      <c r="N10">
        <v>1</v>
      </c>
      <c r="O10">
        <v>1</v>
      </c>
      <c r="P10">
        <v>-1</v>
      </c>
      <c r="Q10" s="2">
        <f t="shared" si="3"/>
        <v>0.42857142857142855</v>
      </c>
      <c r="R10" s="2">
        <f t="shared" si="4"/>
        <v>0.66666666666666663</v>
      </c>
      <c r="S10" s="6" t="s">
        <v>45</v>
      </c>
      <c r="T10">
        <v>12</v>
      </c>
      <c r="U10">
        <v>11</v>
      </c>
      <c r="V10">
        <v>1</v>
      </c>
      <c r="W10" s="3">
        <f t="shared" si="0"/>
        <v>24.215916666666672</v>
      </c>
      <c r="X10" s="4">
        <f t="shared" si="1"/>
        <v>13.1</v>
      </c>
      <c r="Y10" s="4">
        <f t="shared" si="2"/>
        <v>5.8999999999999995</v>
      </c>
      <c r="Z10">
        <v>0</v>
      </c>
    </row>
    <row r="11" spans="1:26" x14ac:dyDescent="0.3">
      <c r="A11" s="1" t="str">
        <f>'Luka Doncic'!A11</f>
        <v>@ OLD</v>
      </c>
      <c r="B11">
        <v>3</v>
      </c>
      <c r="C11">
        <v>3</v>
      </c>
      <c r="D11">
        <v>1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0</v>
      </c>
      <c r="L11">
        <v>1</v>
      </c>
      <c r="M11">
        <v>2</v>
      </c>
      <c r="N11">
        <v>0</v>
      </c>
      <c r="O11">
        <v>0</v>
      </c>
      <c r="P11">
        <v>-15</v>
      </c>
      <c r="Q11" s="2">
        <f t="shared" si="3"/>
        <v>1</v>
      </c>
      <c r="R11" s="6" t="s">
        <v>45</v>
      </c>
      <c r="S11" s="2">
        <f t="shared" ref="S11:S46" si="5">L11/M11</f>
        <v>0.5</v>
      </c>
      <c r="T11">
        <v>11</v>
      </c>
      <c r="U11">
        <v>6</v>
      </c>
      <c r="V11">
        <v>1</v>
      </c>
      <c r="W11" s="3">
        <f t="shared" si="0"/>
        <v>17.405636363636361</v>
      </c>
      <c r="X11" s="4">
        <f t="shared" si="1"/>
        <v>8.1</v>
      </c>
      <c r="Y11" s="4">
        <f t="shared" si="2"/>
        <v>3.9000000000000004</v>
      </c>
      <c r="Z11">
        <v>0</v>
      </c>
    </row>
    <row r="12" spans="1:26" x14ac:dyDescent="0.3">
      <c r="A12" s="1" t="str">
        <f>'Luka Doncic'!A12</f>
        <v>vs USA</v>
      </c>
      <c r="B12">
        <v>6</v>
      </c>
      <c r="C12">
        <v>9</v>
      </c>
      <c r="D12">
        <v>1</v>
      </c>
      <c r="E12">
        <v>2</v>
      </c>
      <c r="F12">
        <v>0</v>
      </c>
      <c r="G12">
        <v>0</v>
      </c>
      <c r="H12">
        <v>3</v>
      </c>
      <c r="I12">
        <v>3</v>
      </c>
      <c r="J12">
        <v>0</v>
      </c>
      <c r="K12">
        <v>0</v>
      </c>
      <c r="L12">
        <v>0</v>
      </c>
      <c r="M12">
        <v>0</v>
      </c>
      <c r="N12">
        <v>3</v>
      </c>
      <c r="O12">
        <v>0</v>
      </c>
      <c r="P12">
        <v>10</v>
      </c>
      <c r="Q12" s="2">
        <f t="shared" si="3"/>
        <v>1</v>
      </c>
      <c r="R12" s="6" t="s">
        <v>45</v>
      </c>
      <c r="S12" s="6" t="s">
        <v>45</v>
      </c>
      <c r="T12">
        <v>14</v>
      </c>
      <c r="U12">
        <v>9</v>
      </c>
      <c r="V12">
        <v>1</v>
      </c>
      <c r="W12" s="3">
        <f t="shared" si="0"/>
        <v>41.185642857142859</v>
      </c>
      <c r="X12" s="4">
        <f t="shared" si="1"/>
        <v>24.299999999999997</v>
      </c>
      <c r="Y12" s="4">
        <f t="shared" si="2"/>
        <v>11.1</v>
      </c>
      <c r="Z12">
        <v>0</v>
      </c>
    </row>
    <row r="13" spans="1:26" x14ac:dyDescent="0.3">
      <c r="A13" s="1" t="str">
        <f>'Luka Doncic'!A13</f>
        <v>@ SPA</v>
      </c>
      <c r="B13">
        <v>0</v>
      </c>
      <c r="C13">
        <v>2</v>
      </c>
      <c r="D13">
        <v>1</v>
      </c>
      <c r="E13">
        <v>1</v>
      </c>
      <c r="F13">
        <v>0</v>
      </c>
      <c r="G13">
        <v>0</v>
      </c>
      <c r="H13">
        <v>0</v>
      </c>
      <c r="I13">
        <v>2</v>
      </c>
      <c r="J13">
        <v>0</v>
      </c>
      <c r="K13">
        <v>1</v>
      </c>
      <c r="L13">
        <v>0</v>
      </c>
      <c r="M13">
        <v>0</v>
      </c>
      <c r="N13">
        <v>0</v>
      </c>
      <c r="O13">
        <v>1</v>
      </c>
      <c r="P13">
        <v>3</v>
      </c>
      <c r="Q13" s="2">
        <f t="shared" si="3"/>
        <v>0</v>
      </c>
      <c r="R13" s="2">
        <f t="shared" si="4"/>
        <v>0</v>
      </c>
      <c r="S13" s="6" t="s">
        <v>45</v>
      </c>
      <c r="T13">
        <v>9</v>
      </c>
      <c r="U13">
        <v>3</v>
      </c>
      <c r="V13">
        <v>0</v>
      </c>
      <c r="W13" s="3">
        <f t="shared" si="0"/>
        <v>0.85855555555555596</v>
      </c>
      <c r="X13" s="4">
        <f t="shared" si="1"/>
        <v>6.9</v>
      </c>
      <c r="Y13" s="4">
        <f t="shared" si="2"/>
        <v>0.19999999999999996</v>
      </c>
      <c r="Z13">
        <v>0</v>
      </c>
    </row>
    <row r="14" spans="1:26" x14ac:dyDescent="0.3">
      <c r="A14" s="1" t="str">
        <f>'Luka Doncic'!A14</f>
        <v>vs 6TH</v>
      </c>
      <c r="B14">
        <v>5</v>
      </c>
      <c r="C14">
        <v>7</v>
      </c>
      <c r="D14">
        <v>1</v>
      </c>
      <c r="E14">
        <v>0</v>
      </c>
      <c r="F14">
        <v>0</v>
      </c>
      <c r="G14">
        <v>0</v>
      </c>
      <c r="H14">
        <v>1</v>
      </c>
      <c r="I14">
        <v>3</v>
      </c>
      <c r="J14">
        <v>1</v>
      </c>
      <c r="K14">
        <v>2</v>
      </c>
      <c r="L14">
        <v>2</v>
      </c>
      <c r="M14">
        <v>2</v>
      </c>
      <c r="N14">
        <v>2</v>
      </c>
      <c r="O14">
        <v>0</v>
      </c>
      <c r="P14">
        <v>4</v>
      </c>
      <c r="Q14" s="2">
        <f t="shared" si="3"/>
        <v>0.33333333333333331</v>
      </c>
      <c r="R14" s="2">
        <f t="shared" si="4"/>
        <v>0.5</v>
      </c>
      <c r="S14" s="2">
        <f t="shared" si="5"/>
        <v>1</v>
      </c>
      <c r="T14">
        <v>12</v>
      </c>
      <c r="U14">
        <v>7</v>
      </c>
      <c r="V14">
        <v>0</v>
      </c>
      <c r="W14" s="3">
        <f t="shared" si="0"/>
        <v>28.297416666666663</v>
      </c>
      <c r="X14" s="4">
        <f t="shared" si="1"/>
        <v>14.9</v>
      </c>
      <c r="Y14" s="4">
        <f t="shared" si="2"/>
        <v>6.9000000000000012</v>
      </c>
      <c r="Z14">
        <v>0</v>
      </c>
    </row>
    <row r="15" spans="1:26" x14ac:dyDescent="0.3">
      <c r="A15" s="1" t="str">
        <f>'Luka Doncic'!A15</f>
        <v>@ CAN</v>
      </c>
      <c r="B15">
        <v>2</v>
      </c>
      <c r="C15">
        <v>6</v>
      </c>
      <c r="D15">
        <v>1</v>
      </c>
      <c r="E15">
        <v>0</v>
      </c>
      <c r="F15">
        <v>0</v>
      </c>
      <c r="G15">
        <v>0</v>
      </c>
      <c r="H15">
        <v>1</v>
      </c>
      <c r="I15">
        <v>3</v>
      </c>
      <c r="J15">
        <v>0</v>
      </c>
      <c r="K15">
        <v>2</v>
      </c>
      <c r="L15">
        <v>0</v>
      </c>
      <c r="M15">
        <v>0</v>
      </c>
      <c r="N15">
        <v>0</v>
      </c>
      <c r="O15">
        <v>1</v>
      </c>
      <c r="P15">
        <v>15</v>
      </c>
      <c r="Q15" s="2">
        <f t="shared" si="3"/>
        <v>0.33333333333333331</v>
      </c>
      <c r="R15" s="2">
        <f t="shared" si="4"/>
        <v>0</v>
      </c>
      <c r="S15" s="6" t="s">
        <v>45</v>
      </c>
      <c r="T15">
        <v>11</v>
      </c>
      <c r="U15">
        <v>4</v>
      </c>
      <c r="V15">
        <v>1</v>
      </c>
      <c r="W15" s="3">
        <f t="shared" si="0"/>
        <v>10.297727272727274</v>
      </c>
      <c r="X15" s="4">
        <f t="shared" si="1"/>
        <v>10.7</v>
      </c>
      <c r="Y15" s="4">
        <f t="shared" si="2"/>
        <v>2.4</v>
      </c>
      <c r="Z15">
        <v>0</v>
      </c>
    </row>
    <row r="16" spans="1:26" x14ac:dyDescent="0.3">
      <c r="A16" s="1" t="str">
        <f>'Luka Doncic'!A16</f>
        <v>vs DNK</v>
      </c>
      <c r="B16">
        <v>7</v>
      </c>
      <c r="C16">
        <v>7</v>
      </c>
      <c r="D16">
        <v>0</v>
      </c>
      <c r="E16">
        <v>1</v>
      </c>
      <c r="F16">
        <v>0</v>
      </c>
      <c r="G16">
        <v>1</v>
      </c>
      <c r="H16">
        <v>3</v>
      </c>
      <c r="I16">
        <v>3</v>
      </c>
      <c r="J16">
        <v>0</v>
      </c>
      <c r="K16">
        <v>0</v>
      </c>
      <c r="L16">
        <v>1</v>
      </c>
      <c r="M16">
        <v>1</v>
      </c>
      <c r="N16">
        <v>3</v>
      </c>
      <c r="O16">
        <v>0</v>
      </c>
      <c r="P16">
        <v>3</v>
      </c>
      <c r="Q16" s="2">
        <f t="shared" si="3"/>
        <v>1</v>
      </c>
      <c r="R16" s="6" t="s">
        <v>45</v>
      </c>
      <c r="S16" s="2">
        <f t="shared" si="5"/>
        <v>1</v>
      </c>
      <c r="T16">
        <v>11</v>
      </c>
      <c r="U16">
        <v>7</v>
      </c>
      <c r="V16">
        <v>0</v>
      </c>
      <c r="W16" s="3">
        <f t="shared" si="0"/>
        <v>42.387818181818183</v>
      </c>
      <c r="X16" s="4">
        <f t="shared" si="1"/>
        <v>17.399999999999999</v>
      </c>
      <c r="Y16" s="4">
        <f t="shared" si="2"/>
        <v>9.0999999999999979</v>
      </c>
      <c r="Z16">
        <v>0</v>
      </c>
    </row>
    <row r="17" spans="1:26" x14ac:dyDescent="0.3">
      <c r="A17" s="1" t="str">
        <f>'Luka Doncic'!A17</f>
        <v>@ IMP</v>
      </c>
      <c r="B17">
        <v>11</v>
      </c>
      <c r="C17">
        <v>6</v>
      </c>
      <c r="D17">
        <v>1</v>
      </c>
      <c r="E17">
        <v>1</v>
      </c>
      <c r="F17">
        <v>0</v>
      </c>
      <c r="G17">
        <v>0</v>
      </c>
      <c r="H17">
        <v>4</v>
      </c>
      <c r="I17">
        <v>4</v>
      </c>
      <c r="J17">
        <v>2</v>
      </c>
      <c r="K17">
        <v>2</v>
      </c>
      <c r="L17">
        <v>1</v>
      </c>
      <c r="M17">
        <v>1</v>
      </c>
      <c r="N17">
        <v>2</v>
      </c>
      <c r="O17">
        <v>0</v>
      </c>
      <c r="P17">
        <v>-3</v>
      </c>
      <c r="Q17" s="2">
        <f t="shared" si="3"/>
        <v>1</v>
      </c>
      <c r="R17" s="2">
        <f t="shared" si="4"/>
        <v>1</v>
      </c>
      <c r="S17" s="2">
        <f t="shared" si="5"/>
        <v>1</v>
      </c>
      <c r="T17">
        <v>11</v>
      </c>
      <c r="U17">
        <v>14</v>
      </c>
      <c r="V17">
        <v>1</v>
      </c>
      <c r="W17" s="3">
        <f t="shared" si="0"/>
        <v>64.097636363636369</v>
      </c>
      <c r="X17" s="4">
        <f t="shared" si="1"/>
        <v>22.7</v>
      </c>
      <c r="Y17" s="4">
        <f t="shared" si="2"/>
        <v>13.799999999999999</v>
      </c>
      <c r="Z17">
        <v>0</v>
      </c>
    </row>
    <row r="18" spans="1:26" x14ac:dyDescent="0.3">
      <c r="A18" s="1" t="str">
        <f>'Luka Doncic'!A18</f>
        <v>vs 3PT</v>
      </c>
      <c r="B18">
        <v>9</v>
      </c>
      <c r="C18">
        <v>6</v>
      </c>
      <c r="D18">
        <v>2</v>
      </c>
      <c r="E18">
        <v>0</v>
      </c>
      <c r="F18">
        <v>0</v>
      </c>
      <c r="G18">
        <v>0</v>
      </c>
      <c r="H18">
        <v>3</v>
      </c>
      <c r="I18">
        <v>4</v>
      </c>
      <c r="J18">
        <v>0</v>
      </c>
      <c r="K18">
        <v>0</v>
      </c>
      <c r="L18">
        <v>3</v>
      </c>
      <c r="M18">
        <v>3</v>
      </c>
      <c r="N18">
        <v>4</v>
      </c>
      <c r="O18">
        <v>0</v>
      </c>
      <c r="P18">
        <v>3</v>
      </c>
      <c r="Q18" s="2">
        <f t="shared" si="3"/>
        <v>0.75</v>
      </c>
      <c r="R18" s="6" t="s">
        <v>45</v>
      </c>
      <c r="S18" s="2">
        <f t="shared" si="5"/>
        <v>1</v>
      </c>
      <c r="T18">
        <v>12</v>
      </c>
      <c r="U18">
        <v>13</v>
      </c>
      <c r="V18">
        <v>0</v>
      </c>
      <c r="W18" s="3">
        <f t="shared" si="0"/>
        <v>51.21691666666667</v>
      </c>
      <c r="X18" s="4">
        <f t="shared" si="1"/>
        <v>19.2</v>
      </c>
      <c r="Y18" s="4">
        <f t="shared" si="2"/>
        <v>12.2</v>
      </c>
      <c r="Z18">
        <v>0</v>
      </c>
    </row>
    <row r="19" spans="1:26" x14ac:dyDescent="0.3">
      <c r="A19" s="1" t="str">
        <f>'Luka Doncic'!A19</f>
        <v>@ DEF</v>
      </c>
      <c r="B19">
        <v>2</v>
      </c>
      <c r="C19">
        <v>2</v>
      </c>
      <c r="D19">
        <v>0</v>
      </c>
      <c r="E19">
        <v>0</v>
      </c>
      <c r="F19">
        <v>0</v>
      </c>
      <c r="G19">
        <v>1</v>
      </c>
      <c r="H19">
        <v>1</v>
      </c>
      <c r="I19">
        <v>2</v>
      </c>
      <c r="J19">
        <v>0</v>
      </c>
      <c r="K19">
        <v>0</v>
      </c>
      <c r="L19">
        <v>0</v>
      </c>
      <c r="M19">
        <v>0</v>
      </c>
      <c r="N19">
        <v>2</v>
      </c>
      <c r="O19">
        <v>0</v>
      </c>
      <c r="P19">
        <v>-5</v>
      </c>
      <c r="Q19" s="2">
        <f t="shared" si="3"/>
        <v>0.5</v>
      </c>
      <c r="R19" s="6" t="s">
        <v>45</v>
      </c>
      <c r="S19" s="6" t="s">
        <v>45</v>
      </c>
      <c r="T19">
        <v>11</v>
      </c>
      <c r="U19">
        <v>2</v>
      </c>
      <c r="V19">
        <v>0</v>
      </c>
      <c r="W19" s="3">
        <f t="shared" si="0"/>
        <v>6.4729999999999999</v>
      </c>
      <c r="X19" s="4">
        <f t="shared" si="1"/>
        <v>3.4000000000000004</v>
      </c>
      <c r="Y19" s="4">
        <f t="shared" si="2"/>
        <v>1.4</v>
      </c>
      <c r="Z19">
        <v>0</v>
      </c>
    </row>
    <row r="20" spans="1:26" x14ac:dyDescent="0.3">
      <c r="A20" s="1">
        <f>'Luka Doncic'!A20</f>
        <v>0</v>
      </c>
      <c r="Q20" s="2" t="e">
        <f t="shared" si="3"/>
        <v>#DIV/0!</v>
      </c>
      <c r="R20" s="2" t="e">
        <f t="shared" si="4"/>
        <v>#DIV/0!</v>
      </c>
      <c r="S20" s="2" t="e">
        <f t="shared" si="5"/>
        <v>#DIV/0!</v>
      </c>
      <c r="W20" s="3" t="e">
        <f t="shared" si="0"/>
        <v>#DIV/0!</v>
      </c>
      <c r="X20" s="4">
        <f t="shared" si="1"/>
        <v>0</v>
      </c>
      <c r="Y20" s="4">
        <f t="shared" si="2"/>
        <v>0</v>
      </c>
      <c r="Z20">
        <v>0</v>
      </c>
    </row>
    <row r="21" spans="1:26" x14ac:dyDescent="0.3">
      <c r="A21" s="1">
        <f>'Luka Doncic'!A21</f>
        <v>0</v>
      </c>
      <c r="Q21" s="2" t="e">
        <f t="shared" si="3"/>
        <v>#DIV/0!</v>
      </c>
      <c r="R21" s="2" t="e">
        <f t="shared" si="4"/>
        <v>#DIV/0!</v>
      </c>
      <c r="S21" s="2" t="e">
        <f t="shared" si="5"/>
        <v>#DIV/0!</v>
      </c>
      <c r="W21" s="3" t="e">
        <f t="shared" si="0"/>
        <v>#DIV/0!</v>
      </c>
      <c r="X21" s="4">
        <f t="shared" si="1"/>
        <v>0</v>
      </c>
      <c r="Y21" s="4">
        <f t="shared" si="2"/>
        <v>0</v>
      </c>
      <c r="Z21">
        <v>0</v>
      </c>
    </row>
    <row r="22" spans="1:26" x14ac:dyDescent="0.3">
      <c r="A22" s="1">
        <f>'Luka Doncic'!A22</f>
        <v>0</v>
      </c>
      <c r="Q22" s="2" t="e">
        <f t="shared" si="3"/>
        <v>#DIV/0!</v>
      </c>
      <c r="R22" s="2" t="e">
        <f t="shared" si="4"/>
        <v>#DIV/0!</v>
      </c>
      <c r="S22" s="2" t="e">
        <f t="shared" si="5"/>
        <v>#DIV/0!</v>
      </c>
      <c r="W22" s="3" t="e">
        <f t="shared" si="0"/>
        <v>#DIV/0!</v>
      </c>
      <c r="X22" s="4">
        <f t="shared" si="1"/>
        <v>0</v>
      </c>
      <c r="Y22" s="4">
        <f t="shared" si="2"/>
        <v>0</v>
      </c>
      <c r="Z22">
        <v>0</v>
      </c>
    </row>
    <row r="23" spans="1:26" x14ac:dyDescent="0.3">
      <c r="A23" s="1">
        <f>'Luka Doncic'!A23</f>
        <v>0</v>
      </c>
      <c r="Q23" s="2" t="e">
        <f t="shared" si="3"/>
        <v>#DIV/0!</v>
      </c>
      <c r="R23" s="2" t="e">
        <f t="shared" si="4"/>
        <v>#DIV/0!</v>
      </c>
      <c r="S23" s="2" t="e">
        <f t="shared" si="5"/>
        <v>#DIV/0!</v>
      </c>
      <c r="W23" s="3" t="e">
        <f t="shared" si="0"/>
        <v>#DIV/0!</v>
      </c>
      <c r="X23" s="4">
        <f t="shared" si="1"/>
        <v>0</v>
      </c>
      <c r="Y23" s="4">
        <f t="shared" si="2"/>
        <v>0</v>
      </c>
      <c r="Z23">
        <v>0</v>
      </c>
    </row>
    <row r="24" spans="1:26" x14ac:dyDescent="0.3">
      <c r="A24" s="1">
        <f>'Luka Doncic'!A24</f>
        <v>0</v>
      </c>
      <c r="Q24" s="2" t="e">
        <f t="shared" si="3"/>
        <v>#DIV/0!</v>
      </c>
      <c r="R24" s="2" t="e">
        <f t="shared" si="4"/>
        <v>#DIV/0!</v>
      </c>
      <c r="S24" s="2" t="e">
        <f t="shared" si="5"/>
        <v>#DIV/0!</v>
      </c>
      <c r="W24" s="3" t="e">
        <f t="shared" si="0"/>
        <v>#DIV/0!</v>
      </c>
      <c r="X24" s="4">
        <f t="shared" si="1"/>
        <v>0</v>
      </c>
      <c r="Y24" s="4">
        <f t="shared" si="2"/>
        <v>0</v>
      </c>
      <c r="Z24">
        <v>0</v>
      </c>
    </row>
    <row r="25" spans="1:26" x14ac:dyDescent="0.3">
      <c r="A25" s="1">
        <f>'Luka Doncic'!A25</f>
        <v>0</v>
      </c>
      <c r="Q25" s="2" t="e">
        <f t="shared" si="3"/>
        <v>#DIV/0!</v>
      </c>
      <c r="R25" s="2" t="e">
        <f t="shared" si="4"/>
        <v>#DIV/0!</v>
      </c>
      <c r="S25" s="2" t="e">
        <f t="shared" si="5"/>
        <v>#DIV/0!</v>
      </c>
      <c r="W25" s="3" t="e">
        <f t="shared" si="0"/>
        <v>#DIV/0!</v>
      </c>
      <c r="X25" s="4">
        <f t="shared" si="1"/>
        <v>0</v>
      </c>
      <c r="Y25" s="4">
        <f t="shared" si="2"/>
        <v>0</v>
      </c>
      <c r="Z25">
        <v>0</v>
      </c>
    </row>
    <row r="26" spans="1:26" x14ac:dyDescent="0.3">
      <c r="A26" s="1">
        <f>'Luka Doncic'!A26</f>
        <v>0</v>
      </c>
      <c r="Q26" s="2" t="e">
        <f t="shared" si="3"/>
        <v>#DIV/0!</v>
      </c>
      <c r="R26" s="2" t="e">
        <f t="shared" si="4"/>
        <v>#DIV/0!</v>
      </c>
      <c r="S26" s="2" t="e">
        <f t="shared" si="5"/>
        <v>#DIV/0!</v>
      </c>
      <c r="W26" s="3" t="e">
        <f t="shared" si="0"/>
        <v>#DIV/0!</v>
      </c>
      <c r="X26" s="4">
        <f t="shared" si="1"/>
        <v>0</v>
      </c>
      <c r="Y26" s="4">
        <f t="shared" si="2"/>
        <v>0</v>
      </c>
      <c r="Z26">
        <v>0</v>
      </c>
    </row>
    <row r="27" spans="1:26" x14ac:dyDescent="0.3">
      <c r="A27" s="1">
        <f>'Luka Doncic'!A27</f>
        <v>0</v>
      </c>
      <c r="Q27" s="2" t="e">
        <f t="shared" si="3"/>
        <v>#DIV/0!</v>
      </c>
      <c r="R27" s="2" t="e">
        <f t="shared" si="4"/>
        <v>#DIV/0!</v>
      </c>
      <c r="S27" s="2" t="e">
        <f t="shared" si="5"/>
        <v>#DIV/0!</v>
      </c>
      <c r="W27" s="3" t="e">
        <f t="shared" si="0"/>
        <v>#DIV/0!</v>
      </c>
      <c r="X27" s="4">
        <f t="shared" si="1"/>
        <v>0</v>
      </c>
      <c r="Y27" s="4">
        <f t="shared" si="2"/>
        <v>0</v>
      </c>
      <c r="Z27">
        <v>0</v>
      </c>
    </row>
    <row r="28" spans="1:26" x14ac:dyDescent="0.3">
      <c r="A28" s="1">
        <f>'Luka Doncic'!A28</f>
        <v>0</v>
      </c>
      <c r="Q28" s="2" t="e">
        <f t="shared" si="3"/>
        <v>#DIV/0!</v>
      </c>
      <c r="R28" s="2" t="e">
        <f t="shared" si="4"/>
        <v>#DIV/0!</v>
      </c>
      <c r="S28" s="2" t="e">
        <f t="shared" si="5"/>
        <v>#DIV/0!</v>
      </c>
      <c r="W28" s="3" t="e">
        <f t="shared" si="0"/>
        <v>#DIV/0!</v>
      </c>
      <c r="X28" s="4">
        <f t="shared" si="1"/>
        <v>0</v>
      </c>
      <c r="Y28" s="4">
        <f t="shared" si="2"/>
        <v>0</v>
      </c>
      <c r="Z28">
        <v>0</v>
      </c>
    </row>
    <row r="29" spans="1:26" x14ac:dyDescent="0.3">
      <c r="A29" s="1">
        <f>'Luka Doncic'!A29</f>
        <v>0</v>
      </c>
      <c r="Q29" s="2" t="e">
        <f t="shared" si="3"/>
        <v>#DIV/0!</v>
      </c>
      <c r="R29" s="2" t="e">
        <f t="shared" si="4"/>
        <v>#DIV/0!</v>
      </c>
      <c r="S29" s="2" t="e">
        <f t="shared" si="5"/>
        <v>#DIV/0!</v>
      </c>
      <c r="W29" s="3" t="e">
        <f t="shared" si="0"/>
        <v>#DIV/0!</v>
      </c>
      <c r="X29" s="4">
        <f t="shared" si="1"/>
        <v>0</v>
      </c>
      <c r="Y29" s="4">
        <f t="shared" si="2"/>
        <v>0</v>
      </c>
      <c r="Z29">
        <v>0</v>
      </c>
    </row>
    <row r="30" spans="1:26" x14ac:dyDescent="0.3">
      <c r="A30" s="1">
        <f>'Luka Doncic'!A30</f>
        <v>0</v>
      </c>
      <c r="Q30" s="2" t="e">
        <f t="shared" si="3"/>
        <v>#DIV/0!</v>
      </c>
      <c r="R30" s="2" t="e">
        <f t="shared" si="4"/>
        <v>#DIV/0!</v>
      </c>
      <c r="S30" s="2" t="e">
        <f t="shared" si="5"/>
        <v>#DIV/0!</v>
      </c>
      <c r="W30" s="3" t="e">
        <f t="shared" si="0"/>
        <v>#DIV/0!</v>
      </c>
      <c r="X30" s="4">
        <f t="shared" si="1"/>
        <v>0</v>
      </c>
      <c r="Y30" s="4">
        <f t="shared" si="2"/>
        <v>0</v>
      </c>
      <c r="Z30">
        <v>0</v>
      </c>
    </row>
    <row r="31" spans="1:26" x14ac:dyDescent="0.3">
      <c r="A31" s="1">
        <f>'Luka Doncic'!A31</f>
        <v>0</v>
      </c>
      <c r="Q31" s="2" t="e">
        <f t="shared" si="3"/>
        <v>#DIV/0!</v>
      </c>
      <c r="R31" s="2" t="e">
        <f t="shared" si="4"/>
        <v>#DIV/0!</v>
      </c>
      <c r="S31" s="2" t="e">
        <f t="shared" si="5"/>
        <v>#DIV/0!</v>
      </c>
      <c r="W31" s="3" t="e">
        <f t="shared" si="0"/>
        <v>#DIV/0!</v>
      </c>
      <c r="X31" s="4">
        <f t="shared" si="1"/>
        <v>0</v>
      </c>
      <c r="Y31" s="4">
        <f t="shared" si="2"/>
        <v>0</v>
      </c>
      <c r="Z31">
        <v>0</v>
      </c>
    </row>
    <row r="32" spans="1:26" x14ac:dyDescent="0.3">
      <c r="A32" s="1">
        <f>'Luka Doncic'!A32</f>
        <v>0</v>
      </c>
      <c r="Q32" s="2" t="e">
        <f t="shared" si="3"/>
        <v>#DIV/0!</v>
      </c>
      <c r="R32" s="2" t="e">
        <f t="shared" si="4"/>
        <v>#DIV/0!</v>
      </c>
      <c r="S32" s="2" t="e">
        <f t="shared" si="5"/>
        <v>#DIV/0!</v>
      </c>
      <c r="W32" s="3" t="e">
        <f t="shared" si="0"/>
        <v>#DIV/0!</v>
      </c>
      <c r="X32" s="4">
        <f t="shared" si="1"/>
        <v>0</v>
      </c>
      <c r="Y32" s="4">
        <f t="shared" si="2"/>
        <v>0</v>
      </c>
      <c r="Z32">
        <v>0</v>
      </c>
    </row>
    <row r="33" spans="1:26" x14ac:dyDescent="0.3">
      <c r="A33" s="1">
        <f>'Luka Doncic'!A33</f>
        <v>0</v>
      </c>
      <c r="Q33" s="2" t="e">
        <f t="shared" si="3"/>
        <v>#DIV/0!</v>
      </c>
      <c r="R33" s="2" t="e">
        <f t="shared" si="4"/>
        <v>#DIV/0!</v>
      </c>
      <c r="S33" s="2" t="e">
        <f t="shared" si="5"/>
        <v>#DIV/0!</v>
      </c>
      <c r="W33" s="3" t="e">
        <f t="shared" si="0"/>
        <v>#DIV/0!</v>
      </c>
      <c r="X33" s="4">
        <f t="shared" si="1"/>
        <v>0</v>
      </c>
      <c r="Y33" s="4">
        <f t="shared" si="2"/>
        <v>0</v>
      </c>
      <c r="Z33">
        <v>0</v>
      </c>
    </row>
    <row r="34" spans="1:26" x14ac:dyDescent="0.3">
      <c r="A34" s="1">
        <f>'Luka Doncic'!A34</f>
        <v>0</v>
      </c>
      <c r="Q34" s="2" t="e">
        <f t="shared" si="3"/>
        <v>#DIV/0!</v>
      </c>
      <c r="R34" s="2" t="e">
        <f t="shared" si="4"/>
        <v>#DIV/0!</v>
      </c>
      <c r="S34" s="2" t="e">
        <f t="shared" si="5"/>
        <v>#DIV/0!</v>
      </c>
      <c r="W34" s="3" t="e">
        <f t="shared" si="0"/>
        <v>#DIV/0!</v>
      </c>
      <c r="X34" s="4">
        <f t="shared" si="1"/>
        <v>0</v>
      </c>
      <c r="Y34" s="4">
        <f t="shared" si="2"/>
        <v>0</v>
      </c>
      <c r="Z34">
        <v>0</v>
      </c>
    </row>
    <row r="35" spans="1:26" x14ac:dyDescent="0.3">
      <c r="A35" s="1">
        <f>'Luka Doncic'!A35</f>
        <v>0</v>
      </c>
      <c r="Q35" s="2" t="e">
        <f t="shared" si="3"/>
        <v>#DIV/0!</v>
      </c>
      <c r="R35" s="2" t="e">
        <f t="shared" si="4"/>
        <v>#DIV/0!</v>
      </c>
      <c r="S35" s="2" t="e">
        <f t="shared" si="5"/>
        <v>#DIV/0!</v>
      </c>
      <c r="W35" s="3" t="e">
        <f t="shared" si="0"/>
        <v>#DIV/0!</v>
      </c>
      <c r="X35" s="4">
        <f t="shared" si="1"/>
        <v>0</v>
      </c>
      <c r="Y35" s="4">
        <f t="shared" si="2"/>
        <v>0</v>
      </c>
      <c r="Z35">
        <v>0</v>
      </c>
    </row>
    <row r="36" spans="1:26" x14ac:dyDescent="0.3">
      <c r="A36" s="1">
        <f>'Luka Doncic'!A36</f>
        <v>0</v>
      </c>
      <c r="Q36" s="2" t="e">
        <f t="shared" si="3"/>
        <v>#DIV/0!</v>
      </c>
      <c r="R36" s="2" t="e">
        <f t="shared" si="4"/>
        <v>#DIV/0!</v>
      </c>
      <c r="S36" s="2" t="e">
        <f t="shared" si="5"/>
        <v>#DIV/0!</v>
      </c>
      <c r="W36" s="3" t="e">
        <f t="shared" si="0"/>
        <v>#DIV/0!</v>
      </c>
      <c r="X36" s="4">
        <f t="shared" si="1"/>
        <v>0</v>
      </c>
      <c r="Y36" s="4">
        <f t="shared" si="2"/>
        <v>0</v>
      </c>
      <c r="Z36">
        <v>0</v>
      </c>
    </row>
    <row r="37" spans="1:26" x14ac:dyDescent="0.3">
      <c r="A37" s="1">
        <f>'Luka Doncic'!A37</f>
        <v>0</v>
      </c>
      <c r="Q37" s="2" t="e">
        <f t="shared" si="3"/>
        <v>#DIV/0!</v>
      </c>
      <c r="R37" s="2" t="e">
        <f t="shared" si="4"/>
        <v>#DIV/0!</v>
      </c>
      <c r="S37" s="2" t="e">
        <f t="shared" si="5"/>
        <v>#DIV/0!</v>
      </c>
      <c r="W37" s="3" t="e">
        <f t="shared" si="0"/>
        <v>#DIV/0!</v>
      </c>
      <c r="X37" s="4">
        <f t="shared" si="1"/>
        <v>0</v>
      </c>
      <c r="Y37" s="4">
        <f t="shared" si="2"/>
        <v>0</v>
      </c>
      <c r="Z37">
        <v>0</v>
      </c>
    </row>
    <row r="38" spans="1:26" x14ac:dyDescent="0.3">
      <c r="A38" s="1">
        <f>'Luka Doncic'!A38</f>
        <v>0</v>
      </c>
      <c r="Q38" s="2" t="e">
        <f t="shared" si="3"/>
        <v>#DIV/0!</v>
      </c>
      <c r="R38" s="2" t="e">
        <f t="shared" si="4"/>
        <v>#DIV/0!</v>
      </c>
      <c r="S38" s="2" t="e">
        <f t="shared" si="5"/>
        <v>#DIV/0!</v>
      </c>
      <c r="W38" s="3" t="e">
        <f t="shared" si="0"/>
        <v>#DIV/0!</v>
      </c>
      <c r="X38" s="4">
        <f t="shared" si="1"/>
        <v>0</v>
      </c>
      <c r="Y38" s="4">
        <f t="shared" si="2"/>
        <v>0</v>
      </c>
      <c r="Z38">
        <v>0</v>
      </c>
    </row>
    <row r="39" spans="1:26" x14ac:dyDescent="0.3">
      <c r="A39" s="1">
        <f>'Luka Doncic'!A39</f>
        <v>0</v>
      </c>
      <c r="Q39" s="2" t="e">
        <f t="shared" si="3"/>
        <v>#DIV/0!</v>
      </c>
      <c r="R39" s="2" t="e">
        <f t="shared" si="4"/>
        <v>#DIV/0!</v>
      </c>
      <c r="S39" s="2" t="e">
        <f t="shared" si="5"/>
        <v>#DIV/0!</v>
      </c>
      <c r="W39" s="3" t="e">
        <f t="shared" si="0"/>
        <v>#DIV/0!</v>
      </c>
      <c r="X39" s="4">
        <f t="shared" si="1"/>
        <v>0</v>
      </c>
      <c r="Y39" s="4">
        <f t="shared" si="2"/>
        <v>0</v>
      </c>
      <c r="Z39">
        <v>0</v>
      </c>
    </row>
    <row r="40" spans="1:26" x14ac:dyDescent="0.3">
      <c r="A40" s="1">
        <f>'Luka Doncic'!A40</f>
        <v>0</v>
      </c>
      <c r="Q40" s="2" t="e">
        <f t="shared" si="3"/>
        <v>#DIV/0!</v>
      </c>
      <c r="R40" s="2" t="e">
        <f t="shared" si="4"/>
        <v>#DIV/0!</v>
      </c>
      <c r="S40" s="2" t="e">
        <f t="shared" si="5"/>
        <v>#DIV/0!</v>
      </c>
      <c r="W40" s="3" t="e">
        <f t="shared" si="0"/>
        <v>#DIV/0!</v>
      </c>
      <c r="X40" s="4">
        <f t="shared" si="1"/>
        <v>0</v>
      </c>
      <c r="Y40" s="4">
        <f t="shared" si="2"/>
        <v>0</v>
      </c>
      <c r="Z40">
        <v>0</v>
      </c>
    </row>
    <row r="41" spans="1:26" x14ac:dyDescent="0.3">
      <c r="A41" s="1">
        <f>'Luka Doncic'!A41</f>
        <v>0</v>
      </c>
      <c r="Q41" s="2" t="e">
        <f t="shared" si="3"/>
        <v>#DIV/0!</v>
      </c>
      <c r="R41" s="2" t="e">
        <f t="shared" si="4"/>
        <v>#DIV/0!</v>
      </c>
      <c r="S41" s="2" t="e">
        <f t="shared" si="5"/>
        <v>#DIV/0!</v>
      </c>
      <c r="W41" s="3" t="e">
        <f t="shared" si="0"/>
        <v>#DIV/0!</v>
      </c>
      <c r="X41" s="4">
        <f t="shared" si="1"/>
        <v>0</v>
      </c>
      <c r="Y41" s="4">
        <f t="shared" si="2"/>
        <v>0</v>
      </c>
      <c r="Z41">
        <v>0</v>
      </c>
    </row>
    <row r="42" spans="1:26" x14ac:dyDescent="0.3">
      <c r="A42" s="1">
        <f>'Luka Doncic'!A42</f>
        <v>0</v>
      </c>
      <c r="Q42" s="2" t="e">
        <f t="shared" si="3"/>
        <v>#DIV/0!</v>
      </c>
      <c r="R42" s="2" t="e">
        <f t="shared" si="4"/>
        <v>#DIV/0!</v>
      </c>
      <c r="S42" s="2" t="e">
        <f t="shared" si="5"/>
        <v>#DIV/0!</v>
      </c>
      <c r="W42" s="3" t="e">
        <f t="shared" si="0"/>
        <v>#DIV/0!</v>
      </c>
      <c r="X42" s="4">
        <f t="shared" si="1"/>
        <v>0</v>
      </c>
      <c r="Y42" s="4">
        <f t="shared" si="2"/>
        <v>0</v>
      </c>
      <c r="Z42">
        <v>0</v>
      </c>
    </row>
    <row r="43" spans="1:26" x14ac:dyDescent="0.3">
      <c r="A43" s="1">
        <f>'Luka Doncic'!A43</f>
        <v>0</v>
      </c>
      <c r="Q43" s="2" t="e">
        <f t="shared" si="3"/>
        <v>#DIV/0!</v>
      </c>
      <c r="R43" s="2" t="e">
        <f t="shared" si="4"/>
        <v>#DIV/0!</v>
      </c>
      <c r="S43" s="2" t="e">
        <f t="shared" si="5"/>
        <v>#DIV/0!</v>
      </c>
      <c r="W43" s="3" t="e">
        <f t="shared" si="0"/>
        <v>#DIV/0!</v>
      </c>
      <c r="X43" s="4">
        <f t="shared" si="1"/>
        <v>0</v>
      </c>
      <c r="Y43" s="4">
        <f t="shared" si="2"/>
        <v>0</v>
      </c>
      <c r="Z43">
        <v>0</v>
      </c>
    </row>
    <row r="44" spans="1:26" x14ac:dyDescent="0.3">
      <c r="A44" s="1">
        <f>'Luka Doncic'!A44</f>
        <v>0</v>
      </c>
      <c r="Q44" s="2" t="e">
        <f t="shared" si="3"/>
        <v>#DIV/0!</v>
      </c>
      <c r="R44" s="2" t="e">
        <f t="shared" si="4"/>
        <v>#DIV/0!</v>
      </c>
      <c r="S44" s="2" t="e">
        <f t="shared" si="5"/>
        <v>#DIV/0!</v>
      </c>
      <c r="W44" s="3" t="e">
        <f t="shared" si="0"/>
        <v>#DIV/0!</v>
      </c>
      <c r="X44" s="4">
        <f t="shared" si="1"/>
        <v>0</v>
      </c>
      <c r="Y44" s="4">
        <f t="shared" si="2"/>
        <v>0</v>
      </c>
      <c r="Z44">
        <v>0</v>
      </c>
    </row>
    <row r="45" spans="1:26" x14ac:dyDescent="0.3">
      <c r="A45" s="1">
        <f>'Luka Doncic'!A45</f>
        <v>0</v>
      </c>
      <c r="Q45" s="2" t="e">
        <f t="shared" si="3"/>
        <v>#DIV/0!</v>
      </c>
      <c r="R45" s="2" t="e">
        <f t="shared" si="4"/>
        <v>#DIV/0!</v>
      </c>
      <c r="S45" s="2" t="e">
        <f t="shared" si="5"/>
        <v>#DIV/0!</v>
      </c>
      <c r="W45" s="3" t="e">
        <f t="shared" si="0"/>
        <v>#DIV/0!</v>
      </c>
      <c r="X45" s="4">
        <f t="shared" si="1"/>
        <v>0</v>
      </c>
      <c r="Y45" s="4">
        <f t="shared" si="2"/>
        <v>0</v>
      </c>
      <c r="Z45">
        <v>0</v>
      </c>
    </row>
    <row r="46" spans="1:26" x14ac:dyDescent="0.3">
      <c r="A46" s="1">
        <f>'Luka Doncic'!A46</f>
        <v>0</v>
      </c>
      <c r="Q46" s="2" t="e">
        <f t="shared" si="3"/>
        <v>#DIV/0!</v>
      </c>
      <c r="R46" s="2" t="e">
        <f t="shared" si="4"/>
        <v>#DIV/0!</v>
      </c>
      <c r="S46" s="2" t="e">
        <f t="shared" si="5"/>
        <v>#DIV/0!</v>
      </c>
      <c r="W46" s="3" t="e">
        <f t="shared" si="0"/>
        <v>#DIV/0!</v>
      </c>
      <c r="X46" s="4">
        <f t="shared" si="1"/>
        <v>0</v>
      </c>
      <c r="Y46" s="4">
        <f t="shared" si="2"/>
        <v>0</v>
      </c>
      <c r="Z46">
        <v>0</v>
      </c>
    </row>
    <row r="47" spans="1:26" x14ac:dyDescent="0.3">
      <c r="A47" t="s">
        <v>22</v>
      </c>
      <c r="B47" s="4">
        <f>AVERAGE(B2:B46)</f>
        <v>5</v>
      </c>
      <c r="C47" s="4">
        <f t="shared" ref="C47:P47" si="6">AVERAGE(C2:C46)</f>
        <v>4.4444444444444446</v>
      </c>
      <c r="D47" s="4">
        <f t="shared" si="6"/>
        <v>0.72222222222222221</v>
      </c>
      <c r="E47" s="4">
        <f t="shared" si="6"/>
        <v>0.5</v>
      </c>
      <c r="F47" s="4">
        <f t="shared" si="6"/>
        <v>0.1111111111111111</v>
      </c>
      <c r="G47" s="4">
        <f t="shared" si="6"/>
        <v>0.22222222222222221</v>
      </c>
      <c r="H47" s="4">
        <f t="shared" si="6"/>
        <v>2</v>
      </c>
      <c r="I47" s="4">
        <f t="shared" si="6"/>
        <v>3.1666666666666665</v>
      </c>
      <c r="J47" s="4">
        <f t="shared" si="6"/>
        <v>0.55555555555555558</v>
      </c>
      <c r="K47" s="4">
        <f t="shared" si="6"/>
        <v>1.1111111111111112</v>
      </c>
      <c r="L47" s="4">
        <f t="shared" si="6"/>
        <v>0.44444444444444442</v>
      </c>
      <c r="M47" s="4">
        <f t="shared" si="6"/>
        <v>0.5</v>
      </c>
      <c r="N47" s="4">
        <f t="shared" si="6"/>
        <v>1.2222222222222223</v>
      </c>
      <c r="O47" s="4">
        <f t="shared" si="6"/>
        <v>0.55555555555555558</v>
      </c>
      <c r="P47" s="4">
        <f t="shared" si="6"/>
        <v>1.9444444444444444</v>
      </c>
      <c r="Q47" s="2">
        <f>SUM(H2:H46)/SUM(I2:I46)</f>
        <v>0.63157894736842102</v>
      </c>
      <c r="R47" s="2">
        <f>SUM(J2:J46)/SUM(K2:K46)</f>
        <v>0.5</v>
      </c>
      <c r="S47" s="2">
        <f>SUM(L2:L46)/SUM(M2:M46)</f>
        <v>0.88888888888888884</v>
      </c>
      <c r="T47" s="4">
        <f t="shared" ref="T47:V47" si="7">AVERAGE(T2:T46)</f>
        <v>10.777777777777779</v>
      </c>
      <c r="U47" s="4">
        <f t="shared" si="7"/>
        <v>6.8888888888888893</v>
      </c>
      <c r="V47" s="4">
        <f t="shared" si="7"/>
        <v>0.44444444444444442</v>
      </c>
      <c r="W47" s="3">
        <f>((H49*85.91) +(F49*53.897)+(J49*51.757)+(L49*46.845)+(E49*39.19)+(N49*39.19)+(D49*34.677)+((C49-N49)*14.707)-(O49*17.174)-((M49-L49)*20.091)-((I49-H49)*39.19)-(G49*53.897))/T49</f>
        <v>27.738000000000007</v>
      </c>
      <c r="X47" s="4">
        <f t="shared" ref="X47" si="8">B47+(C47*1.2)+(D47*1.5)+(E47*3)+(F47*3)-G47</f>
        <v>13.027777777777779</v>
      </c>
      <c r="Y47" s="4">
        <f t="shared" ref="Y47" si="9">B47+0.4*H47-0.7*I47-0.4*(M47-L47)+0.7*N47+0.3*(C47-N47)+F47+D47*0.7+0.7*E47-0.4*O47-G47</f>
        <v>5.905555555555555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90</v>
      </c>
      <c r="C49">
        <f t="shared" ref="C49:P49" si="10">SUM(C2:C46)</f>
        <v>80</v>
      </c>
      <c r="D49">
        <f t="shared" si="10"/>
        <v>13</v>
      </c>
      <c r="E49">
        <f t="shared" si="10"/>
        <v>9</v>
      </c>
      <c r="F49">
        <f t="shared" si="10"/>
        <v>2</v>
      </c>
      <c r="G49">
        <f t="shared" si="10"/>
        <v>4</v>
      </c>
      <c r="H49">
        <f t="shared" si="10"/>
        <v>36</v>
      </c>
      <c r="I49">
        <f t="shared" si="10"/>
        <v>57</v>
      </c>
      <c r="J49">
        <f t="shared" si="10"/>
        <v>10</v>
      </c>
      <c r="K49">
        <f t="shared" si="10"/>
        <v>20</v>
      </c>
      <c r="L49">
        <f t="shared" si="10"/>
        <v>8</v>
      </c>
      <c r="M49">
        <f t="shared" si="10"/>
        <v>9</v>
      </c>
      <c r="N49">
        <f t="shared" si="10"/>
        <v>22</v>
      </c>
      <c r="O49">
        <f t="shared" si="10"/>
        <v>10</v>
      </c>
      <c r="P49">
        <f t="shared" si="10"/>
        <v>35</v>
      </c>
      <c r="T49">
        <f>SUM(T2:T46)</f>
        <v>194</v>
      </c>
      <c r="U49">
        <f>SUM(U2:U46)</f>
        <v>124</v>
      </c>
      <c r="V49">
        <f>SUM(V2:V46)</f>
        <v>8</v>
      </c>
      <c r="X49" s="4">
        <f>SUM(X2:X46)</f>
        <v>234.5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8E4D3-D2AD-4653-BE74-9E15D9762AAE}">
  <dimension ref="A1:Z56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'Luka Doncic'!A2</f>
        <v>vs IMP</v>
      </c>
      <c r="B2">
        <v>2</v>
      </c>
      <c r="C2">
        <v>2</v>
      </c>
      <c r="D2">
        <v>0</v>
      </c>
      <c r="E2">
        <v>0</v>
      </c>
      <c r="F2">
        <v>0</v>
      </c>
      <c r="G2">
        <v>0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>
        <v>6</v>
      </c>
      <c r="Q2" s="2">
        <f t="shared" ref="Q2:Q46" si="0">H2/I2</f>
        <v>1</v>
      </c>
      <c r="R2" s="6" t="s">
        <v>45</v>
      </c>
      <c r="S2" s="6" t="s">
        <v>45</v>
      </c>
      <c r="T2">
        <v>9</v>
      </c>
      <c r="U2">
        <v>6</v>
      </c>
      <c r="V2">
        <v>2</v>
      </c>
      <c r="W2" s="3">
        <f t="shared" ref="W2:W46" si="1">((H2*85.91) +(F2*53.897)+(J2*51.757)+(L2*46.845)+(E2*39.19)+(N2*39.19)+(D2*34.677)+((C2-N2)*14.707)-(O2*17.174)-((M2-L2)*20.091)-((I2-H2)*39.19)-(G2*53.897))/T2</f>
        <v>15.534111111111109</v>
      </c>
      <c r="X2" s="4">
        <f t="shared" ref="X2:X46" si="2">B2+(C2*1.2)+(D2*1.5)+(E2*3)+(F2*3)-G2</f>
        <v>4.4000000000000004</v>
      </c>
      <c r="Y2" s="4">
        <f t="shared" ref="Y2:Y46" si="3">B2+0.4*H2-0.7*I2-0.4*(M2-L2)+0.7*N2+0.3*(C2-N2)+F2+D2*0.7+0.7*E2-0.4*O2-G2</f>
        <v>2.6999999999999997</v>
      </c>
      <c r="Z2">
        <v>0</v>
      </c>
    </row>
    <row r="3" spans="1:26" x14ac:dyDescent="0.3">
      <c r="A3" s="1" t="str">
        <f>'Luka Doncic'!A3</f>
        <v>@ 3PT</v>
      </c>
      <c r="B3">
        <v>2</v>
      </c>
      <c r="C3">
        <v>1</v>
      </c>
      <c r="D3">
        <v>1</v>
      </c>
      <c r="E3">
        <v>0</v>
      </c>
      <c r="F3">
        <v>0</v>
      </c>
      <c r="G3">
        <v>0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-9</v>
      </c>
      <c r="Q3" s="2">
        <f t="shared" si="0"/>
        <v>1</v>
      </c>
      <c r="R3" s="6" t="s">
        <v>45</v>
      </c>
      <c r="S3" s="6" t="s">
        <v>45</v>
      </c>
      <c r="T3">
        <v>7</v>
      </c>
      <c r="U3">
        <v>5</v>
      </c>
      <c r="V3">
        <v>0</v>
      </c>
      <c r="W3" s="3">
        <f t="shared" si="1"/>
        <v>19.327714285714283</v>
      </c>
      <c r="X3" s="4">
        <f t="shared" si="2"/>
        <v>4.7</v>
      </c>
      <c r="Y3" s="4">
        <f t="shared" si="3"/>
        <v>2.7</v>
      </c>
      <c r="Z3">
        <v>0</v>
      </c>
    </row>
    <row r="4" spans="1:26" x14ac:dyDescent="0.3">
      <c r="A4" s="1" t="str">
        <f>'Luka Doncic'!A4</f>
        <v>vs DEF</v>
      </c>
      <c r="B4">
        <v>0</v>
      </c>
      <c r="C4">
        <v>2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2</v>
      </c>
      <c r="P4">
        <v>5</v>
      </c>
      <c r="Q4" s="6" t="s">
        <v>45</v>
      </c>
      <c r="R4" s="6" t="s">
        <v>45</v>
      </c>
      <c r="S4" s="6" t="s">
        <v>45</v>
      </c>
      <c r="T4">
        <v>10</v>
      </c>
      <c r="U4">
        <v>0</v>
      </c>
      <c r="V4">
        <v>0</v>
      </c>
      <c r="W4" s="3">
        <f t="shared" si="1"/>
        <v>5.4225999999999983</v>
      </c>
      <c r="X4" s="4">
        <f t="shared" si="2"/>
        <v>3.9</v>
      </c>
      <c r="Y4" s="4">
        <f t="shared" si="3"/>
        <v>0.89999999999999991</v>
      </c>
      <c r="Z4">
        <v>0</v>
      </c>
    </row>
    <row r="5" spans="1:26" x14ac:dyDescent="0.3">
      <c r="A5" s="1" t="str">
        <f>'Luka Doncic'!A5</f>
        <v>@ OCE</v>
      </c>
      <c r="B5">
        <v>2</v>
      </c>
      <c r="C5">
        <v>4</v>
      </c>
      <c r="D5">
        <v>0</v>
      </c>
      <c r="E5">
        <v>0</v>
      </c>
      <c r="F5">
        <v>0</v>
      </c>
      <c r="G5">
        <v>0</v>
      </c>
      <c r="H5">
        <v>0</v>
      </c>
      <c r="I5">
        <v>2</v>
      </c>
      <c r="J5">
        <v>0</v>
      </c>
      <c r="K5">
        <v>0</v>
      </c>
      <c r="L5">
        <v>2</v>
      </c>
      <c r="M5">
        <v>2</v>
      </c>
      <c r="N5">
        <v>2</v>
      </c>
      <c r="O5">
        <v>0</v>
      </c>
      <c r="P5">
        <v>-1</v>
      </c>
      <c r="Q5" s="2">
        <f t="shared" si="0"/>
        <v>0</v>
      </c>
      <c r="R5" s="6" t="s">
        <v>45</v>
      </c>
      <c r="S5" s="2">
        <f>L5/M5</f>
        <v>1</v>
      </c>
      <c r="T5">
        <v>10</v>
      </c>
      <c r="U5">
        <v>2</v>
      </c>
      <c r="V5">
        <v>0</v>
      </c>
      <c r="W5" s="3">
        <f t="shared" si="1"/>
        <v>12.310399999999998</v>
      </c>
      <c r="X5" s="4">
        <f t="shared" si="2"/>
        <v>6.8</v>
      </c>
      <c r="Y5" s="4">
        <f t="shared" si="3"/>
        <v>2.6</v>
      </c>
      <c r="Z5">
        <v>0</v>
      </c>
    </row>
    <row r="6" spans="1:26" x14ac:dyDescent="0.3">
      <c r="A6" s="1" t="str">
        <f>'Luka Doncic'!A6</f>
        <v>vs FRA</v>
      </c>
      <c r="B6">
        <v>3</v>
      </c>
      <c r="C6">
        <v>4</v>
      </c>
      <c r="D6">
        <v>1</v>
      </c>
      <c r="E6">
        <v>1</v>
      </c>
      <c r="F6">
        <v>0</v>
      </c>
      <c r="G6">
        <v>0</v>
      </c>
      <c r="H6">
        <v>1</v>
      </c>
      <c r="I6">
        <v>1</v>
      </c>
      <c r="J6">
        <v>0</v>
      </c>
      <c r="K6">
        <v>0</v>
      </c>
      <c r="L6">
        <v>1</v>
      </c>
      <c r="M6">
        <v>2</v>
      </c>
      <c r="N6">
        <v>1</v>
      </c>
      <c r="O6">
        <v>0</v>
      </c>
      <c r="P6">
        <v>-2</v>
      </c>
      <c r="Q6" s="2">
        <f t="shared" si="0"/>
        <v>1</v>
      </c>
      <c r="R6" s="6" t="s">
        <v>45</v>
      </c>
      <c r="S6" s="2">
        <f t="shared" ref="S6:S46" si="4">L6/M6</f>
        <v>0.5</v>
      </c>
      <c r="T6">
        <v>9</v>
      </c>
      <c r="U6">
        <v>5</v>
      </c>
      <c r="V6">
        <v>0</v>
      </c>
      <c r="W6" s="3">
        <f t="shared" si="1"/>
        <v>29.982444444444443</v>
      </c>
      <c r="X6" s="4">
        <f t="shared" si="2"/>
        <v>12.3</v>
      </c>
      <c r="Y6" s="4">
        <f t="shared" si="3"/>
        <v>5.3</v>
      </c>
      <c r="Z6">
        <v>0</v>
      </c>
    </row>
    <row r="7" spans="1:26" x14ac:dyDescent="0.3">
      <c r="A7" s="1" t="str">
        <f>'Luka Doncic'!A7</f>
        <v>@ INJ</v>
      </c>
      <c r="B7">
        <v>2</v>
      </c>
      <c r="C7">
        <v>2</v>
      </c>
      <c r="D7">
        <v>0</v>
      </c>
      <c r="E7">
        <v>1</v>
      </c>
      <c r="F7">
        <v>0</v>
      </c>
      <c r="G7">
        <v>0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8</v>
      </c>
      <c r="Q7" s="2">
        <f t="shared" si="0"/>
        <v>1</v>
      </c>
      <c r="R7" s="6" t="s">
        <v>45</v>
      </c>
      <c r="S7" s="6" t="s">
        <v>45</v>
      </c>
      <c r="T7">
        <v>10</v>
      </c>
      <c r="U7">
        <v>2</v>
      </c>
      <c r="V7">
        <v>0</v>
      </c>
      <c r="W7" s="3">
        <f t="shared" si="1"/>
        <v>17.899699999999999</v>
      </c>
      <c r="X7" s="4">
        <f t="shared" si="2"/>
        <v>7.4</v>
      </c>
      <c r="Y7" s="4">
        <f t="shared" si="3"/>
        <v>3.3999999999999995</v>
      </c>
      <c r="Z7">
        <v>0</v>
      </c>
    </row>
    <row r="8" spans="1:26" x14ac:dyDescent="0.3">
      <c r="A8" s="1" t="str">
        <f>'Luka Doncic'!A8</f>
        <v>vs CHI</v>
      </c>
      <c r="B8">
        <v>2</v>
      </c>
      <c r="C8">
        <v>4</v>
      </c>
      <c r="D8">
        <v>1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2</v>
      </c>
      <c r="M8">
        <v>2</v>
      </c>
      <c r="N8">
        <v>3</v>
      </c>
      <c r="O8">
        <v>0</v>
      </c>
      <c r="P8">
        <v>5</v>
      </c>
      <c r="Q8" s="2">
        <f t="shared" si="0"/>
        <v>0</v>
      </c>
      <c r="R8" s="6" t="s">
        <v>45</v>
      </c>
      <c r="S8" s="2">
        <f t="shared" si="4"/>
        <v>1</v>
      </c>
      <c r="T8">
        <v>9</v>
      </c>
      <c r="U8">
        <v>4</v>
      </c>
      <c r="V8">
        <v>0</v>
      </c>
      <c r="W8" s="3">
        <f t="shared" si="1"/>
        <v>24.606000000000002</v>
      </c>
      <c r="X8" s="4">
        <f t="shared" si="2"/>
        <v>8.3000000000000007</v>
      </c>
      <c r="Y8" s="4">
        <f t="shared" si="3"/>
        <v>4.3999999999999995</v>
      </c>
      <c r="Z8">
        <v>0</v>
      </c>
    </row>
    <row r="9" spans="1:26" x14ac:dyDescent="0.3">
      <c r="A9" s="1" t="str">
        <f>'Luka Doncic'!A9</f>
        <v>@ RKS</v>
      </c>
      <c r="B9">
        <v>2</v>
      </c>
      <c r="C9">
        <v>1</v>
      </c>
      <c r="D9">
        <v>0</v>
      </c>
      <c r="E9">
        <v>0</v>
      </c>
      <c r="F9">
        <v>0</v>
      </c>
      <c r="G9">
        <v>1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-10</v>
      </c>
      <c r="Q9" s="2">
        <f t="shared" si="0"/>
        <v>1</v>
      </c>
      <c r="R9" s="6" t="s">
        <v>45</v>
      </c>
      <c r="S9" s="6" t="s">
        <v>45</v>
      </c>
      <c r="T9">
        <v>8</v>
      </c>
      <c r="U9">
        <v>2</v>
      </c>
      <c r="V9">
        <v>0</v>
      </c>
      <c r="W9" s="3">
        <f t="shared" si="1"/>
        <v>5.839999999999999</v>
      </c>
      <c r="X9" s="4">
        <f t="shared" si="2"/>
        <v>2.2000000000000002</v>
      </c>
      <c r="Y9" s="4">
        <f t="shared" si="3"/>
        <v>1</v>
      </c>
      <c r="Z9">
        <v>0</v>
      </c>
    </row>
    <row r="10" spans="1:26" x14ac:dyDescent="0.3">
      <c r="A10" s="1" t="str">
        <f>'Luka Doncic'!A10</f>
        <v>vs AFR</v>
      </c>
      <c r="B10">
        <v>2</v>
      </c>
      <c r="C10">
        <v>0</v>
      </c>
      <c r="D10">
        <v>1</v>
      </c>
      <c r="E10">
        <v>0</v>
      </c>
      <c r="F10">
        <v>0</v>
      </c>
      <c r="G10">
        <v>0</v>
      </c>
      <c r="H10">
        <v>1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 s="2">
        <f t="shared" si="0"/>
        <v>1</v>
      </c>
      <c r="R10" s="6" t="s">
        <v>45</v>
      </c>
      <c r="S10" s="6" t="s">
        <v>45</v>
      </c>
      <c r="T10">
        <v>8</v>
      </c>
      <c r="U10">
        <v>5</v>
      </c>
      <c r="V10">
        <v>0</v>
      </c>
      <c r="W10" s="3">
        <f t="shared" si="1"/>
        <v>12.926624999999998</v>
      </c>
      <c r="X10" s="4">
        <f t="shared" si="2"/>
        <v>3.5</v>
      </c>
      <c r="Y10" s="4">
        <f t="shared" si="3"/>
        <v>2</v>
      </c>
      <c r="Z10">
        <v>0</v>
      </c>
    </row>
    <row r="11" spans="1:26" x14ac:dyDescent="0.3">
      <c r="A11" s="1" t="str">
        <f>'Luka Doncic'!A11</f>
        <v>@ OLD</v>
      </c>
      <c r="B11">
        <v>2</v>
      </c>
      <c r="C11">
        <v>2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-2</v>
      </c>
      <c r="Q11" s="2">
        <f t="shared" si="0"/>
        <v>1</v>
      </c>
      <c r="R11" s="6" t="s">
        <v>45</v>
      </c>
      <c r="S11" s="6" t="s">
        <v>45</v>
      </c>
      <c r="T11">
        <v>6</v>
      </c>
      <c r="U11">
        <v>2</v>
      </c>
      <c r="V11">
        <v>1</v>
      </c>
      <c r="W11" s="3">
        <f t="shared" si="1"/>
        <v>19.220666666666666</v>
      </c>
      <c r="X11" s="4">
        <f t="shared" si="2"/>
        <v>4.4000000000000004</v>
      </c>
      <c r="Y11" s="4">
        <f t="shared" si="3"/>
        <v>2.2999999999999998</v>
      </c>
      <c r="Z11">
        <v>0</v>
      </c>
    </row>
    <row r="12" spans="1:26" x14ac:dyDescent="0.3">
      <c r="A12" s="1" t="str">
        <f>'Luka Doncic'!A12</f>
        <v>vs USA</v>
      </c>
      <c r="B12">
        <v>1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2</v>
      </c>
      <c r="N12">
        <v>1</v>
      </c>
      <c r="O12">
        <v>0</v>
      </c>
      <c r="P12">
        <v>0</v>
      </c>
      <c r="Q12" s="6" t="s">
        <v>45</v>
      </c>
      <c r="R12" s="6" t="s">
        <v>45</v>
      </c>
      <c r="S12" s="2">
        <f t="shared" si="4"/>
        <v>0.5</v>
      </c>
      <c r="T12">
        <v>7</v>
      </c>
      <c r="U12">
        <v>1</v>
      </c>
      <c r="V12">
        <v>0</v>
      </c>
      <c r="W12" s="3">
        <f t="shared" si="1"/>
        <v>9.4205714285714262</v>
      </c>
      <c r="X12" s="4">
        <f t="shared" si="2"/>
        <v>2.2000000000000002</v>
      </c>
      <c r="Y12" s="4">
        <f t="shared" si="3"/>
        <v>1.2999999999999998</v>
      </c>
      <c r="Z12">
        <v>0</v>
      </c>
    </row>
    <row r="13" spans="1:26" x14ac:dyDescent="0.3">
      <c r="A13" s="1" t="str">
        <f>'Luka Doncic'!A13</f>
        <v>@ SPA</v>
      </c>
      <c r="B13">
        <v>0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1</v>
      </c>
      <c r="P13">
        <v>-9</v>
      </c>
      <c r="Q13" s="6" t="s">
        <v>45</v>
      </c>
      <c r="R13" s="6" t="s">
        <v>45</v>
      </c>
      <c r="S13" s="6" t="s">
        <v>45</v>
      </c>
      <c r="T13">
        <v>9</v>
      </c>
      <c r="U13">
        <v>0</v>
      </c>
      <c r="V13">
        <v>0</v>
      </c>
      <c r="W13" s="3">
        <f t="shared" si="1"/>
        <v>4.0803333333333329</v>
      </c>
      <c r="X13" s="4">
        <f t="shared" si="2"/>
        <v>2.4</v>
      </c>
      <c r="Y13" s="4">
        <f t="shared" si="3"/>
        <v>0.6</v>
      </c>
      <c r="Z13">
        <v>0</v>
      </c>
    </row>
    <row r="14" spans="1:26" x14ac:dyDescent="0.3">
      <c r="A14" s="1" t="str">
        <f>'Luka Doncic'!A14</f>
        <v>vs 6TH</v>
      </c>
      <c r="B14">
        <v>2</v>
      </c>
      <c r="C14">
        <v>1</v>
      </c>
      <c r="D14">
        <v>0</v>
      </c>
      <c r="E14">
        <v>0</v>
      </c>
      <c r="F14">
        <v>0</v>
      </c>
      <c r="G14">
        <v>0</v>
      </c>
      <c r="H14">
        <v>1</v>
      </c>
      <c r="I14">
        <v>2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5</v>
      </c>
      <c r="Q14" s="2">
        <f t="shared" si="0"/>
        <v>0.5</v>
      </c>
      <c r="R14" s="2">
        <f t="shared" ref="R14:R46" si="5">J14/K14</f>
        <v>0</v>
      </c>
      <c r="S14" s="6" t="s">
        <v>45</v>
      </c>
      <c r="T14">
        <v>7</v>
      </c>
      <c r="U14">
        <v>2</v>
      </c>
      <c r="V14">
        <v>0</v>
      </c>
      <c r="W14" s="3">
        <f t="shared" si="1"/>
        <v>8.7752857142857135</v>
      </c>
      <c r="X14" s="4">
        <f t="shared" si="2"/>
        <v>3.2</v>
      </c>
      <c r="Y14" s="4">
        <f t="shared" si="3"/>
        <v>1.3</v>
      </c>
      <c r="Z14">
        <v>0</v>
      </c>
    </row>
    <row r="15" spans="1:26" x14ac:dyDescent="0.3">
      <c r="A15" s="1" t="str">
        <f>'Luka Doncic'!A15</f>
        <v>@ CAN</v>
      </c>
      <c r="B15">
        <v>7</v>
      </c>
      <c r="C15">
        <v>4</v>
      </c>
      <c r="D15">
        <v>1</v>
      </c>
      <c r="E15">
        <v>1</v>
      </c>
      <c r="F15">
        <v>0</v>
      </c>
      <c r="G15">
        <v>0</v>
      </c>
      <c r="H15">
        <v>2</v>
      </c>
      <c r="I15">
        <v>4</v>
      </c>
      <c r="J15">
        <v>0</v>
      </c>
      <c r="K15">
        <v>0</v>
      </c>
      <c r="L15">
        <v>3</v>
      </c>
      <c r="M15">
        <v>4</v>
      </c>
      <c r="N15">
        <v>2</v>
      </c>
      <c r="O15">
        <v>0</v>
      </c>
      <c r="P15">
        <v>10</v>
      </c>
      <c r="Q15" s="2">
        <f t="shared" si="0"/>
        <v>0.5</v>
      </c>
      <c r="R15" s="6" t="s">
        <v>45</v>
      </c>
      <c r="S15" s="2">
        <f t="shared" si="4"/>
        <v>0.75</v>
      </c>
      <c r="T15">
        <v>14</v>
      </c>
      <c r="U15">
        <v>10</v>
      </c>
      <c r="V15">
        <v>2</v>
      </c>
      <c r="W15" s="3">
        <f t="shared" si="1"/>
        <v>28.253214285714286</v>
      </c>
      <c r="X15" s="4">
        <f t="shared" si="2"/>
        <v>16.3</v>
      </c>
      <c r="Y15" s="4">
        <f t="shared" si="3"/>
        <v>8</v>
      </c>
      <c r="Z15">
        <v>0</v>
      </c>
    </row>
    <row r="16" spans="1:26" x14ac:dyDescent="0.3">
      <c r="A16" s="1" t="str">
        <f>'Luka Doncic'!A16</f>
        <v>vs DNK</v>
      </c>
      <c r="B16">
        <v>2</v>
      </c>
      <c r="C16">
        <v>3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0</v>
      </c>
      <c r="K16">
        <v>0</v>
      </c>
      <c r="L16">
        <v>0</v>
      </c>
      <c r="M16">
        <v>0</v>
      </c>
      <c r="N16">
        <v>2</v>
      </c>
      <c r="O16">
        <v>0</v>
      </c>
      <c r="P16">
        <v>7</v>
      </c>
      <c r="Q16" s="2">
        <f t="shared" si="0"/>
        <v>1</v>
      </c>
      <c r="R16" s="6" t="s">
        <v>45</v>
      </c>
      <c r="S16" s="6" t="s">
        <v>45</v>
      </c>
      <c r="T16">
        <v>10</v>
      </c>
      <c r="U16">
        <v>2</v>
      </c>
      <c r="V16">
        <v>1</v>
      </c>
      <c r="W16" s="3">
        <f t="shared" si="1"/>
        <v>17.899699999999999</v>
      </c>
      <c r="X16" s="4">
        <f t="shared" si="2"/>
        <v>5.6</v>
      </c>
      <c r="Y16" s="4">
        <f t="shared" si="3"/>
        <v>3.3999999999999995</v>
      </c>
      <c r="Z16">
        <v>0</v>
      </c>
    </row>
    <row r="17" spans="1:26" x14ac:dyDescent="0.3">
      <c r="A17" s="1" t="str">
        <f>'Luka Doncic'!A17</f>
        <v>@ IMP</v>
      </c>
      <c r="B17">
        <v>2</v>
      </c>
      <c r="C17">
        <v>4</v>
      </c>
      <c r="D17">
        <v>0</v>
      </c>
      <c r="E17">
        <v>1</v>
      </c>
      <c r="F17">
        <v>0</v>
      </c>
      <c r="G17">
        <v>0</v>
      </c>
      <c r="H17">
        <v>1</v>
      </c>
      <c r="I17">
        <v>3</v>
      </c>
      <c r="J17">
        <v>0</v>
      </c>
      <c r="K17">
        <v>0</v>
      </c>
      <c r="L17">
        <v>0</v>
      </c>
      <c r="M17">
        <v>1</v>
      </c>
      <c r="N17">
        <v>2</v>
      </c>
      <c r="O17">
        <v>0</v>
      </c>
      <c r="P17">
        <v>-9</v>
      </c>
      <c r="Q17" s="2">
        <f t="shared" si="0"/>
        <v>0.33333333333333331</v>
      </c>
      <c r="R17" s="6" t="s">
        <v>45</v>
      </c>
      <c r="S17" s="2">
        <f t="shared" si="4"/>
        <v>0</v>
      </c>
      <c r="T17">
        <v>10</v>
      </c>
      <c r="U17">
        <v>2</v>
      </c>
      <c r="V17">
        <v>0</v>
      </c>
      <c r="W17" s="3">
        <f t="shared" si="1"/>
        <v>13.442299999999999</v>
      </c>
      <c r="X17" s="4">
        <f t="shared" si="2"/>
        <v>9.8000000000000007</v>
      </c>
      <c r="Y17" s="4">
        <f t="shared" si="3"/>
        <v>2.6000000000000005</v>
      </c>
      <c r="Z17">
        <v>0</v>
      </c>
    </row>
    <row r="18" spans="1:26" x14ac:dyDescent="0.3">
      <c r="A18" s="1" t="str">
        <f>'Luka Doncic'!A18</f>
        <v>vs 3PT</v>
      </c>
      <c r="B18">
        <v>3</v>
      </c>
      <c r="C18">
        <v>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3</v>
      </c>
      <c r="M18">
        <v>4</v>
      </c>
      <c r="N18">
        <v>1</v>
      </c>
      <c r="O18">
        <v>0</v>
      </c>
      <c r="P18">
        <v>7</v>
      </c>
      <c r="Q18" s="6" t="s">
        <v>45</v>
      </c>
      <c r="R18" s="6" t="s">
        <v>45</v>
      </c>
      <c r="S18" s="2">
        <f t="shared" si="4"/>
        <v>0.75</v>
      </c>
      <c r="T18">
        <v>10</v>
      </c>
      <c r="U18">
        <v>3</v>
      </c>
      <c r="V18">
        <v>0</v>
      </c>
      <c r="W18" s="3">
        <f t="shared" si="1"/>
        <v>17.434099999999997</v>
      </c>
      <c r="X18" s="4">
        <f t="shared" si="2"/>
        <v>5.4</v>
      </c>
      <c r="Y18" s="4">
        <f t="shared" si="3"/>
        <v>3.5999999999999996</v>
      </c>
      <c r="Z18">
        <v>0</v>
      </c>
    </row>
    <row r="19" spans="1:26" x14ac:dyDescent="0.3">
      <c r="A19" s="1" t="str">
        <f>'Luka Doncic'!A19</f>
        <v>@ DEF</v>
      </c>
      <c r="B19">
        <v>4</v>
      </c>
      <c r="C19">
        <v>3</v>
      </c>
      <c r="D19">
        <v>0</v>
      </c>
      <c r="E19">
        <v>0</v>
      </c>
      <c r="F19">
        <v>0</v>
      </c>
      <c r="G19">
        <v>0</v>
      </c>
      <c r="H19">
        <v>2</v>
      </c>
      <c r="I19">
        <v>2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</v>
      </c>
      <c r="Q19" s="2">
        <f t="shared" si="0"/>
        <v>1</v>
      </c>
      <c r="R19" s="6" t="s">
        <v>45</v>
      </c>
      <c r="S19" s="6" t="s">
        <v>45</v>
      </c>
      <c r="T19">
        <v>8</v>
      </c>
      <c r="U19">
        <v>4</v>
      </c>
      <c r="V19">
        <v>2</v>
      </c>
      <c r="W19" s="3">
        <f t="shared" si="1"/>
        <v>26.992625</v>
      </c>
      <c r="X19" s="4">
        <f t="shared" si="2"/>
        <v>7.6</v>
      </c>
      <c r="Y19" s="4">
        <f t="shared" si="3"/>
        <v>4.3</v>
      </c>
      <c r="Z19">
        <v>0</v>
      </c>
    </row>
    <row r="20" spans="1:26" x14ac:dyDescent="0.3">
      <c r="A20" s="1">
        <f>'Luka Doncic'!A20</f>
        <v>0</v>
      </c>
      <c r="Q20" s="2" t="e">
        <f t="shared" si="0"/>
        <v>#DIV/0!</v>
      </c>
      <c r="R20" s="2" t="e">
        <f t="shared" si="5"/>
        <v>#DIV/0!</v>
      </c>
      <c r="S20" s="2" t="e">
        <f t="shared" si="4"/>
        <v>#DIV/0!</v>
      </c>
      <c r="W20" s="3" t="e">
        <f t="shared" si="1"/>
        <v>#DIV/0!</v>
      </c>
      <c r="X20" s="4">
        <f t="shared" si="2"/>
        <v>0</v>
      </c>
      <c r="Y20" s="4">
        <f t="shared" si="3"/>
        <v>0</v>
      </c>
      <c r="Z20">
        <v>0</v>
      </c>
    </row>
    <row r="21" spans="1:26" x14ac:dyDescent="0.3">
      <c r="A21" s="1">
        <f>'Luka Doncic'!A21</f>
        <v>0</v>
      </c>
      <c r="Q21" s="2" t="e">
        <f t="shared" si="0"/>
        <v>#DIV/0!</v>
      </c>
      <c r="R21" s="2" t="e">
        <f t="shared" si="5"/>
        <v>#DIV/0!</v>
      </c>
      <c r="S21" s="2" t="e">
        <f t="shared" si="4"/>
        <v>#DIV/0!</v>
      </c>
      <c r="W21" s="3" t="e">
        <f t="shared" si="1"/>
        <v>#DIV/0!</v>
      </c>
      <c r="X21" s="4">
        <f t="shared" si="2"/>
        <v>0</v>
      </c>
      <c r="Y21" s="4">
        <f t="shared" si="3"/>
        <v>0</v>
      </c>
      <c r="Z21">
        <v>0</v>
      </c>
    </row>
    <row r="22" spans="1:26" x14ac:dyDescent="0.3">
      <c r="A22" s="1">
        <f>'Luka Doncic'!A22</f>
        <v>0</v>
      </c>
      <c r="Q22" s="2" t="e">
        <f t="shared" si="0"/>
        <v>#DIV/0!</v>
      </c>
      <c r="R22" s="2" t="e">
        <f t="shared" si="5"/>
        <v>#DIV/0!</v>
      </c>
      <c r="S22" s="2" t="e">
        <f t="shared" si="4"/>
        <v>#DIV/0!</v>
      </c>
      <c r="W22" s="3" t="e">
        <f t="shared" si="1"/>
        <v>#DIV/0!</v>
      </c>
      <c r="X22" s="4">
        <f t="shared" si="2"/>
        <v>0</v>
      </c>
      <c r="Y22" s="4">
        <f t="shared" si="3"/>
        <v>0</v>
      </c>
      <c r="Z22">
        <v>0</v>
      </c>
    </row>
    <row r="23" spans="1:26" x14ac:dyDescent="0.3">
      <c r="A23" s="1">
        <f>'Luka Doncic'!A23</f>
        <v>0</v>
      </c>
      <c r="Q23" s="2" t="e">
        <f t="shared" si="0"/>
        <v>#DIV/0!</v>
      </c>
      <c r="R23" s="2" t="e">
        <f t="shared" si="5"/>
        <v>#DIV/0!</v>
      </c>
      <c r="S23" s="2" t="e">
        <f t="shared" si="4"/>
        <v>#DIV/0!</v>
      </c>
      <c r="W23" s="3" t="e">
        <f t="shared" si="1"/>
        <v>#DIV/0!</v>
      </c>
      <c r="X23" s="4">
        <f t="shared" si="2"/>
        <v>0</v>
      </c>
      <c r="Y23" s="4">
        <f t="shared" si="3"/>
        <v>0</v>
      </c>
      <c r="Z23">
        <v>0</v>
      </c>
    </row>
    <row r="24" spans="1:26" x14ac:dyDescent="0.3">
      <c r="A24" s="1">
        <f>'Luka Doncic'!A24</f>
        <v>0</v>
      </c>
      <c r="Q24" s="2" t="e">
        <f t="shared" si="0"/>
        <v>#DIV/0!</v>
      </c>
      <c r="R24" s="2" t="e">
        <f t="shared" si="5"/>
        <v>#DIV/0!</v>
      </c>
      <c r="S24" s="2" t="e">
        <f t="shared" si="4"/>
        <v>#DIV/0!</v>
      </c>
      <c r="W24" s="3" t="e">
        <f t="shared" si="1"/>
        <v>#DIV/0!</v>
      </c>
      <c r="X24" s="4">
        <f t="shared" si="2"/>
        <v>0</v>
      </c>
      <c r="Y24" s="4">
        <f t="shared" si="3"/>
        <v>0</v>
      </c>
      <c r="Z24">
        <v>0</v>
      </c>
    </row>
    <row r="25" spans="1:26" x14ac:dyDescent="0.3">
      <c r="A25" s="1">
        <f>'Luka Doncic'!A25</f>
        <v>0</v>
      </c>
      <c r="Q25" s="2" t="e">
        <f t="shared" si="0"/>
        <v>#DIV/0!</v>
      </c>
      <c r="R25" s="2" t="e">
        <f t="shared" si="5"/>
        <v>#DIV/0!</v>
      </c>
      <c r="S25" s="2" t="e">
        <f t="shared" si="4"/>
        <v>#DIV/0!</v>
      </c>
      <c r="W25" s="3" t="e">
        <f t="shared" si="1"/>
        <v>#DIV/0!</v>
      </c>
      <c r="X25" s="4">
        <f t="shared" si="2"/>
        <v>0</v>
      </c>
      <c r="Y25" s="4">
        <f t="shared" si="3"/>
        <v>0</v>
      </c>
      <c r="Z25">
        <v>0</v>
      </c>
    </row>
    <row r="26" spans="1:26" x14ac:dyDescent="0.3">
      <c r="A26" s="1">
        <f>'Luka Doncic'!A26</f>
        <v>0</v>
      </c>
      <c r="Q26" s="2" t="e">
        <f t="shared" si="0"/>
        <v>#DIV/0!</v>
      </c>
      <c r="R26" s="2" t="e">
        <f t="shared" si="5"/>
        <v>#DIV/0!</v>
      </c>
      <c r="S26" s="2" t="e">
        <f t="shared" si="4"/>
        <v>#DIV/0!</v>
      </c>
      <c r="W26" s="3" t="e">
        <f t="shared" si="1"/>
        <v>#DIV/0!</v>
      </c>
      <c r="X26" s="4">
        <f t="shared" si="2"/>
        <v>0</v>
      </c>
      <c r="Y26" s="4">
        <f t="shared" si="3"/>
        <v>0</v>
      </c>
      <c r="Z26">
        <v>0</v>
      </c>
    </row>
    <row r="27" spans="1:26" x14ac:dyDescent="0.3">
      <c r="A27" s="1">
        <f>'Luka Doncic'!A27</f>
        <v>0</v>
      </c>
      <c r="Q27" s="2" t="e">
        <f t="shared" si="0"/>
        <v>#DIV/0!</v>
      </c>
      <c r="R27" s="2" t="e">
        <f t="shared" si="5"/>
        <v>#DIV/0!</v>
      </c>
      <c r="S27" s="2" t="e">
        <f t="shared" si="4"/>
        <v>#DIV/0!</v>
      </c>
      <c r="W27" s="3" t="e">
        <f t="shared" si="1"/>
        <v>#DIV/0!</v>
      </c>
      <c r="X27" s="4">
        <f t="shared" si="2"/>
        <v>0</v>
      </c>
      <c r="Y27" s="4">
        <f t="shared" si="3"/>
        <v>0</v>
      </c>
      <c r="Z27">
        <v>0</v>
      </c>
    </row>
    <row r="28" spans="1:26" x14ac:dyDescent="0.3">
      <c r="A28" s="1">
        <f>'Luka Doncic'!A28</f>
        <v>0</v>
      </c>
      <c r="Q28" s="2" t="e">
        <f t="shared" si="0"/>
        <v>#DIV/0!</v>
      </c>
      <c r="R28" s="2" t="e">
        <f t="shared" si="5"/>
        <v>#DIV/0!</v>
      </c>
      <c r="S28" s="2" t="e">
        <f t="shared" si="4"/>
        <v>#DIV/0!</v>
      </c>
      <c r="W28" s="3" t="e">
        <f t="shared" si="1"/>
        <v>#DIV/0!</v>
      </c>
      <c r="X28" s="4">
        <f t="shared" si="2"/>
        <v>0</v>
      </c>
      <c r="Y28" s="4">
        <f t="shared" si="3"/>
        <v>0</v>
      </c>
      <c r="Z28">
        <v>0</v>
      </c>
    </row>
    <row r="29" spans="1:26" x14ac:dyDescent="0.3">
      <c r="A29" s="1">
        <f>'Luka Doncic'!A29</f>
        <v>0</v>
      </c>
      <c r="Q29" s="2" t="e">
        <f t="shared" si="0"/>
        <v>#DIV/0!</v>
      </c>
      <c r="R29" s="2" t="e">
        <f t="shared" si="5"/>
        <v>#DIV/0!</v>
      </c>
      <c r="S29" s="2" t="e">
        <f t="shared" si="4"/>
        <v>#DIV/0!</v>
      </c>
      <c r="W29" s="3" t="e">
        <f t="shared" si="1"/>
        <v>#DIV/0!</v>
      </c>
      <c r="X29" s="4">
        <f t="shared" si="2"/>
        <v>0</v>
      </c>
      <c r="Y29" s="4">
        <f t="shared" si="3"/>
        <v>0</v>
      </c>
      <c r="Z29">
        <v>0</v>
      </c>
    </row>
    <row r="30" spans="1:26" x14ac:dyDescent="0.3">
      <c r="A30" s="1">
        <f>'Luka Doncic'!A30</f>
        <v>0</v>
      </c>
      <c r="Q30" s="2" t="e">
        <f t="shared" si="0"/>
        <v>#DIV/0!</v>
      </c>
      <c r="R30" s="2" t="e">
        <f t="shared" si="5"/>
        <v>#DIV/0!</v>
      </c>
      <c r="S30" s="2" t="e">
        <f t="shared" si="4"/>
        <v>#DIV/0!</v>
      </c>
      <c r="W30" s="3" t="e">
        <f t="shared" si="1"/>
        <v>#DIV/0!</v>
      </c>
      <c r="X30" s="4">
        <f t="shared" si="2"/>
        <v>0</v>
      </c>
      <c r="Y30" s="4">
        <f t="shared" si="3"/>
        <v>0</v>
      </c>
      <c r="Z30">
        <v>0</v>
      </c>
    </row>
    <row r="31" spans="1:26" x14ac:dyDescent="0.3">
      <c r="A31" s="1">
        <f>'Luka Doncic'!A31</f>
        <v>0</v>
      </c>
      <c r="Q31" s="2" t="e">
        <f t="shared" si="0"/>
        <v>#DIV/0!</v>
      </c>
      <c r="R31" s="2" t="e">
        <f t="shared" si="5"/>
        <v>#DIV/0!</v>
      </c>
      <c r="S31" s="2" t="e">
        <f t="shared" si="4"/>
        <v>#DIV/0!</v>
      </c>
      <c r="W31" s="3" t="e">
        <f t="shared" si="1"/>
        <v>#DIV/0!</v>
      </c>
      <c r="X31" s="4">
        <f t="shared" si="2"/>
        <v>0</v>
      </c>
      <c r="Y31" s="4">
        <f t="shared" si="3"/>
        <v>0</v>
      </c>
      <c r="Z31">
        <v>0</v>
      </c>
    </row>
    <row r="32" spans="1:26" x14ac:dyDescent="0.3">
      <c r="A32" s="1">
        <f>'Luka Doncic'!A32</f>
        <v>0</v>
      </c>
      <c r="Q32" s="2" t="e">
        <f t="shared" si="0"/>
        <v>#DIV/0!</v>
      </c>
      <c r="R32" s="2" t="e">
        <f t="shared" si="5"/>
        <v>#DIV/0!</v>
      </c>
      <c r="S32" s="2" t="e">
        <f t="shared" si="4"/>
        <v>#DIV/0!</v>
      </c>
      <c r="W32" s="3" t="e">
        <f t="shared" si="1"/>
        <v>#DIV/0!</v>
      </c>
      <c r="X32" s="4">
        <f t="shared" si="2"/>
        <v>0</v>
      </c>
      <c r="Y32" s="4">
        <f t="shared" si="3"/>
        <v>0</v>
      </c>
      <c r="Z32">
        <v>0</v>
      </c>
    </row>
    <row r="33" spans="1:26" x14ac:dyDescent="0.3">
      <c r="A33" s="1">
        <f>'Luka Doncic'!A33</f>
        <v>0</v>
      </c>
      <c r="Q33" s="2" t="e">
        <f t="shared" si="0"/>
        <v>#DIV/0!</v>
      </c>
      <c r="R33" s="2" t="e">
        <f t="shared" si="5"/>
        <v>#DIV/0!</v>
      </c>
      <c r="S33" s="2" t="e">
        <f t="shared" si="4"/>
        <v>#DIV/0!</v>
      </c>
      <c r="W33" s="3" t="e">
        <f t="shared" si="1"/>
        <v>#DIV/0!</v>
      </c>
      <c r="X33" s="4">
        <f t="shared" si="2"/>
        <v>0</v>
      </c>
      <c r="Y33" s="4">
        <f t="shared" si="3"/>
        <v>0</v>
      </c>
      <c r="Z33">
        <v>0</v>
      </c>
    </row>
    <row r="34" spans="1:26" x14ac:dyDescent="0.3">
      <c r="A34" s="1">
        <f>'Luka Doncic'!A34</f>
        <v>0</v>
      </c>
      <c r="Q34" s="2" t="e">
        <f t="shared" si="0"/>
        <v>#DIV/0!</v>
      </c>
      <c r="R34" s="2" t="e">
        <f t="shared" si="5"/>
        <v>#DIV/0!</v>
      </c>
      <c r="S34" s="2" t="e">
        <f t="shared" si="4"/>
        <v>#DIV/0!</v>
      </c>
      <c r="W34" s="3" t="e">
        <f t="shared" si="1"/>
        <v>#DIV/0!</v>
      </c>
      <c r="X34" s="4">
        <f t="shared" si="2"/>
        <v>0</v>
      </c>
      <c r="Y34" s="4">
        <f t="shared" si="3"/>
        <v>0</v>
      </c>
      <c r="Z34">
        <v>0</v>
      </c>
    </row>
    <row r="35" spans="1:26" x14ac:dyDescent="0.3">
      <c r="A35" s="1">
        <f>'Luka Doncic'!A35</f>
        <v>0</v>
      </c>
      <c r="Q35" s="2" t="e">
        <f t="shared" si="0"/>
        <v>#DIV/0!</v>
      </c>
      <c r="R35" s="2" t="e">
        <f t="shared" si="5"/>
        <v>#DIV/0!</v>
      </c>
      <c r="S35" s="2" t="e">
        <f t="shared" si="4"/>
        <v>#DIV/0!</v>
      </c>
      <c r="W35" s="3" t="e">
        <f t="shared" si="1"/>
        <v>#DIV/0!</v>
      </c>
      <c r="X35" s="4">
        <f t="shared" si="2"/>
        <v>0</v>
      </c>
      <c r="Y35" s="4">
        <f t="shared" si="3"/>
        <v>0</v>
      </c>
      <c r="Z35">
        <v>0</v>
      </c>
    </row>
    <row r="36" spans="1:26" x14ac:dyDescent="0.3">
      <c r="A36" s="1">
        <f>'Luka Doncic'!A36</f>
        <v>0</v>
      </c>
      <c r="Q36" s="2" t="e">
        <f t="shared" si="0"/>
        <v>#DIV/0!</v>
      </c>
      <c r="R36" s="2" t="e">
        <f t="shared" si="5"/>
        <v>#DIV/0!</v>
      </c>
      <c r="S36" s="2" t="e">
        <f t="shared" si="4"/>
        <v>#DIV/0!</v>
      </c>
      <c r="W36" s="3" t="e">
        <f t="shared" si="1"/>
        <v>#DIV/0!</v>
      </c>
      <c r="X36" s="4">
        <f t="shared" si="2"/>
        <v>0</v>
      </c>
      <c r="Y36" s="4">
        <f t="shared" si="3"/>
        <v>0</v>
      </c>
      <c r="Z36">
        <v>0</v>
      </c>
    </row>
    <row r="37" spans="1:26" x14ac:dyDescent="0.3">
      <c r="A37" s="1">
        <f>'Luka Doncic'!A37</f>
        <v>0</v>
      </c>
      <c r="Q37" s="2" t="e">
        <f t="shared" si="0"/>
        <v>#DIV/0!</v>
      </c>
      <c r="R37" s="2" t="e">
        <f t="shared" si="5"/>
        <v>#DIV/0!</v>
      </c>
      <c r="S37" s="2" t="e">
        <f t="shared" si="4"/>
        <v>#DIV/0!</v>
      </c>
      <c r="W37" s="3" t="e">
        <f t="shared" si="1"/>
        <v>#DIV/0!</v>
      </c>
      <c r="X37" s="4">
        <f t="shared" si="2"/>
        <v>0</v>
      </c>
      <c r="Y37" s="4">
        <f t="shared" si="3"/>
        <v>0</v>
      </c>
      <c r="Z37">
        <v>0</v>
      </c>
    </row>
    <row r="38" spans="1:26" x14ac:dyDescent="0.3">
      <c r="A38" s="1">
        <f>'Luka Doncic'!A38</f>
        <v>0</v>
      </c>
      <c r="Q38" s="2" t="e">
        <f t="shared" si="0"/>
        <v>#DIV/0!</v>
      </c>
      <c r="R38" s="2" t="e">
        <f t="shared" si="5"/>
        <v>#DIV/0!</v>
      </c>
      <c r="S38" s="2" t="e">
        <f t="shared" si="4"/>
        <v>#DIV/0!</v>
      </c>
      <c r="W38" s="3" t="e">
        <f t="shared" si="1"/>
        <v>#DIV/0!</v>
      </c>
      <c r="X38" s="4">
        <f t="shared" si="2"/>
        <v>0</v>
      </c>
      <c r="Y38" s="4">
        <f t="shared" si="3"/>
        <v>0</v>
      </c>
      <c r="Z38">
        <v>0</v>
      </c>
    </row>
    <row r="39" spans="1:26" x14ac:dyDescent="0.3">
      <c r="A39" s="1">
        <f>'Luka Doncic'!A39</f>
        <v>0</v>
      </c>
      <c r="Q39" s="2" t="e">
        <f t="shared" si="0"/>
        <v>#DIV/0!</v>
      </c>
      <c r="R39" s="2" t="e">
        <f t="shared" si="5"/>
        <v>#DIV/0!</v>
      </c>
      <c r="S39" s="2" t="e">
        <f t="shared" si="4"/>
        <v>#DIV/0!</v>
      </c>
      <c r="W39" s="3" t="e">
        <f t="shared" si="1"/>
        <v>#DIV/0!</v>
      </c>
      <c r="X39" s="4">
        <f t="shared" si="2"/>
        <v>0</v>
      </c>
      <c r="Y39" s="4">
        <f t="shared" si="3"/>
        <v>0</v>
      </c>
      <c r="Z39">
        <v>0</v>
      </c>
    </row>
    <row r="40" spans="1:26" x14ac:dyDescent="0.3">
      <c r="A40" s="1">
        <f>'Luka Doncic'!A40</f>
        <v>0</v>
      </c>
      <c r="Q40" s="2" t="e">
        <f t="shared" si="0"/>
        <v>#DIV/0!</v>
      </c>
      <c r="R40" s="2" t="e">
        <f t="shared" si="5"/>
        <v>#DIV/0!</v>
      </c>
      <c r="S40" s="2" t="e">
        <f t="shared" si="4"/>
        <v>#DIV/0!</v>
      </c>
      <c r="W40" s="3" t="e">
        <f t="shared" si="1"/>
        <v>#DIV/0!</v>
      </c>
      <c r="X40" s="4">
        <f t="shared" si="2"/>
        <v>0</v>
      </c>
      <c r="Y40" s="4">
        <f t="shared" si="3"/>
        <v>0</v>
      </c>
      <c r="Z40">
        <v>0</v>
      </c>
    </row>
    <row r="41" spans="1:26" x14ac:dyDescent="0.3">
      <c r="A41" s="1">
        <f>'Luka Doncic'!A41</f>
        <v>0</v>
      </c>
      <c r="Q41" s="2" t="e">
        <f t="shared" si="0"/>
        <v>#DIV/0!</v>
      </c>
      <c r="R41" s="2" t="e">
        <f t="shared" si="5"/>
        <v>#DIV/0!</v>
      </c>
      <c r="S41" s="2" t="e">
        <f t="shared" si="4"/>
        <v>#DIV/0!</v>
      </c>
      <c r="W41" s="3" t="e">
        <f t="shared" si="1"/>
        <v>#DIV/0!</v>
      </c>
      <c r="X41" s="4">
        <f t="shared" si="2"/>
        <v>0</v>
      </c>
      <c r="Y41" s="4">
        <f t="shared" si="3"/>
        <v>0</v>
      </c>
      <c r="Z41">
        <v>0</v>
      </c>
    </row>
    <row r="42" spans="1:26" x14ac:dyDescent="0.3">
      <c r="A42" s="1">
        <f>'Luka Doncic'!A42</f>
        <v>0</v>
      </c>
      <c r="Q42" s="2" t="e">
        <f t="shared" si="0"/>
        <v>#DIV/0!</v>
      </c>
      <c r="R42" s="2" t="e">
        <f t="shared" si="5"/>
        <v>#DIV/0!</v>
      </c>
      <c r="S42" s="2" t="e">
        <f t="shared" si="4"/>
        <v>#DIV/0!</v>
      </c>
      <c r="W42" s="3" t="e">
        <f t="shared" si="1"/>
        <v>#DIV/0!</v>
      </c>
      <c r="X42" s="4">
        <f t="shared" si="2"/>
        <v>0</v>
      </c>
      <c r="Y42" s="4">
        <f t="shared" si="3"/>
        <v>0</v>
      </c>
      <c r="Z42">
        <v>0</v>
      </c>
    </row>
    <row r="43" spans="1:26" x14ac:dyDescent="0.3">
      <c r="A43" s="1">
        <f>'Luka Doncic'!A43</f>
        <v>0</v>
      </c>
      <c r="Q43" s="2" t="e">
        <f t="shared" si="0"/>
        <v>#DIV/0!</v>
      </c>
      <c r="R43" s="2" t="e">
        <f t="shared" si="5"/>
        <v>#DIV/0!</v>
      </c>
      <c r="S43" s="2" t="e">
        <f t="shared" si="4"/>
        <v>#DIV/0!</v>
      </c>
      <c r="W43" s="3" t="e">
        <f t="shared" si="1"/>
        <v>#DIV/0!</v>
      </c>
      <c r="X43" s="4">
        <f t="shared" si="2"/>
        <v>0</v>
      </c>
      <c r="Y43" s="4">
        <f t="shared" si="3"/>
        <v>0</v>
      </c>
      <c r="Z43">
        <v>0</v>
      </c>
    </row>
    <row r="44" spans="1:26" x14ac:dyDescent="0.3">
      <c r="A44" s="1">
        <f>'Luka Doncic'!A44</f>
        <v>0</v>
      </c>
      <c r="Q44" s="2" t="e">
        <f t="shared" si="0"/>
        <v>#DIV/0!</v>
      </c>
      <c r="R44" s="2" t="e">
        <f t="shared" si="5"/>
        <v>#DIV/0!</v>
      </c>
      <c r="S44" s="2" t="e">
        <f t="shared" si="4"/>
        <v>#DIV/0!</v>
      </c>
      <c r="W44" s="3" t="e">
        <f t="shared" si="1"/>
        <v>#DIV/0!</v>
      </c>
      <c r="X44" s="4">
        <f t="shared" si="2"/>
        <v>0</v>
      </c>
      <c r="Y44" s="4">
        <f t="shared" si="3"/>
        <v>0</v>
      </c>
      <c r="Z44">
        <v>0</v>
      </c>
    </row>
    <row r="45" spans="1:26" x14ac:dyDescent="0.3">
      <c r="A45" s="1">
        <f>'Luka Doncic'!A45</f>
        <v>0</v>
      </c>
      <c r="Q45" s="2" t="e">
        <f t="shared" si="0"/>
        <v>#DIV/0!</v>
      </c>
      <c r="R45" s="2" t="e">
        <f t="shared" si="5"/>
        <v>#DIV/0!</v>
      </c>
      <c r="S45" s="2" t="e">
        <f t="shared" si="4"/>
        <v>#DIV/0!</v>
      </c>
      <c r="W45" s="3" t="e">
        <f t="shared" si="1"/>
        <v>#DIV/0!</v>
      </c>
      <c r="X45" s="4">
        <f t="shared" si="2"/>
        <v>0</v>
      </c>
      <c r="Y45" s="4">
        <f t="shared" si="3"/>
        <v>0</v>
      </c>
      <c r="Z45">
        <v>0</v>
      </c>
    </row>
    <row r="46" spans="1:26" x14ac:dyDescent="0.3">
      <c r="A46" s="1">
        <f>'Luka Doncic'!A46</f>
        <v>0</v>
      </c>
      <c r="Q46" s="2" t="e">
        <f t="shared" si="0"/>
        <v>#DIV/0!</v>
      </c>
      <c r="R46" s="2" t="e">
        <f t="shared" si="5"/>
        <v>#DIV/0!</v>
      </c>
      <c r="S46" s="2" t="e">
        <f t="shared" si="4"/>
        <v>#DIV/0!</v>
      </c>
      <c r="W46" s="3" t="e">
        <f t="shared" si="1"/>
        <v>#DIV/0!</v>
      </c>
      <c r="X46" s="4">
        <f t="shared" si="2"/>
        <v>0</v>
      </c>
      <c r="Y46" s="4">
        <f t="shared" si="3"/>
        <v>0</v>
      </c>
      <c r="Z46">
        <v>0</v>
      </c>
    </row>
    <row r="47" spans="1:26" x14ac:dyDescent="0.3">
      <c r="A47" t="s">
        <v>22</v>
      </c>
      <c r="B47" s="4">
        <f>AVERAGE(B2:B46)</f>
        <v>2.2222222222222223</v>
      </c>
      <c r="C47" s="4">
        <f t="shared" ref="C47:P47" si="6">AVERAGE(C2:C46)</f>
        <v>2.3333333333333335</v>
      </c>
      <c r="D47" s="4">
        <f t="shared" si="6"/>
        <v>0.33333333333333331</v>
      </c>
      <c r="E47" s="4">
        <f t="shared" si="6"/>
        <v>0.22222222222222221</v>
      </c>
      <c r="F47" s="4">
        <f t="shared" si="6"/>
        <v>0</v>
      </c>
      <c r="G47" s="4">
        <f t="shared" si="6"/>
        <v>5.5555555555555552E-2</v>
      </c>
      <c r="H47" s="4">
        <f t="shared" si="6"/>
        <v>0.77777777777777779</v>
      </c>
      <c r="I47" s="4">
        <f t="shared" si="6"/>
        <v>1.2222222222222223</v>
      </c>
      <c r="J47" s="4">
        <f t="shared" si="6"/>
        <v>0</v>
      </c>
      <c r="K47" s="4">
        <f t="shared" si="6"/>
        <v>5.5555555555555552E-2</v>
      </c>
      <c r="L47" s="4">
        <f t="shared" si="6"/>
        <v>0.66666666666666663</v>
      </c>
      <c r="M47" s="4">
        <f t="shared" si="6"/>
        <v>0.94444444444444442</v>
      </c>
      <c r="N47" s="4">
        <f t="shared" si="6"/>
        <v>1</v>
      </c>
      <c r="O47" s="4">
        <f t="shared" si="6"/>
        <v>0.22222222222222221</v>
      </c>
      <c r="P47" s="4">
        <f t="shared" si="6"/>
        <v>0.72222222222222221</v>
      </c>
      <c r="Q47" s="2">
        <f>SUM(H2:H46)/SUM(I2:I46)</f>
        <v>0.63636363636363635</v>
      </c>
      <c r="R47" s="2">
        <f>SUM(J2:J46)/SUM(K2:K46)</f>
        <v>0</v>
      </c>
      <c r="S47" s="2">
        <f>SUM(L2:L46)/SUM(M2:M46)</f>
        <v>0.70588235294117652</v>
      </c>
      <c r="T47" s="4">
        <f t="shared" ref="T47:V47" si="7">AVERAGE(T2:T46)</f>
        <v>8.9444444444444446</v>
      </c>
      <c r="U47" s="4">
        <f t="shared" si="7"/>
        <v>3.1666666666666665</v>
      </c>
      <c r="V47" s="4">
        <f t="shared" si="7"/>
        <v>0.44444444444444442</v>
      </c>
      <c r="W47" s="3">
        <f>((H49*85.91) +(F49*53.897)+(J49*51.757)+(L49*46.845)+(E49*39.19)+(N49*39.19)+(D49*34.677)+((C49-N49)*14.707)-(O49*17.174)-((M49-L49)*20.091)-((I49-H49)*39.19)-(G49*53.897))/T49</f>
        <v>16.469080745341614</v>
      </c>
      <c r="X47" s="4">
        <f t="shared" ref="X47" si="8">B47+(C47*1.2)+(D47*1.5)+(E47*3)+(F47*3)-G47</f>
        <v>6.1333333333333337</v>
      </c>
      <c r="Y47" s="4">
        <f t="shared" ref="Y47" si="9">B47+0.4*H47-0.7*I47-0.4*(M47-L47)+0.7*N47+0.3*(C47-N47)+F47+D47*0.7+0.7*E47-0.4*O47-G47</f>
        <v>2.911111111111111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40</v>
      </c>
      <c r="C49">
        <f t="shared" ref="C49:P49" si="10">SUM(C2:C46)</f>
        <v>42</v>
      </c>
      <c r="D49">
        <f t="shared" si="10"/>
        <v>6</v>
      </c>
      <c r="E49">
        <f t="shared" si="10"/>
        <v>4</v>
      </c>
      <c r="F49">
        <f t="shared" si="10"/>
        <v>0</v>
      </c>
      <c r="G49">
        <f t="shared" si="10"/>
        <v>1</v>
      </c>
      <c r="H49">
        <f t="shared" si="10"/>
        <v>14</v>
      </c>
      <c r="I49">
        <f t="shared" si="10"/>
        <v>22</v>
      </c>
      <c r="J49">
        <f t="shared" si="10"/>
        <v>0</v>
      </c>
      <c r="K49">
        <f t="shared" si="10"/>
        <v>1</v>
      </c>
      <c r="L49">
        <f t="shared" si="10"/>
        <v>12</v>
      </c>
      <c r="M49">
        <f t="shared" si="10"/>
        <v>17</v>
      </c>
      <c r="N49">
        <f t="shared" si="10"/>
        <v>18</v>
      </c>
      <c r="O49">
        <f t="shared" si="10"/>
        <v>4</v>
      </c>
      <c r="P49">
        <f t="shared" si="10"/>
        <v>13</v>
      </c>
      <c r="T49">
        <f>SUM(T2:T46)</f>
        <v>161</v>
      </c>
      <c r="U49">
        <f>SUM(U2:U46)</f>
        <v>57</v>
      </c>
      <c r="V49">
        <f>SUM(V2:V46)</f>
        <v>8</v>
      </c>
      <c r="X49" s="4">
        <f>SUM(X2:X46)</f>
        <v>110.39999999999999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383E3-6783-4E5F-A685-CA552B8B6F02}">
  <dimension ref="A1:Z56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'Luka Doncic'!A2</f>
        <v>vs IMP</v>
      </c>
      <c r="B2">
        <v>8</v>
      </c>
      <c r="C2">
        <v>6</v>
      </c>
      <c r="D2">
        <v>2</v>
      </c>
      <c r="E2">
        <v>0</v>
      </c>
      <c r="F2">
        <v>0</v>
      </c>
      <c r="G2">
        <v>1</v>
      </c>
      <c r="H2">
        <v>3</v>
      </c>
      <c r="I2">
        <v>3</v>
      </c>
      <c r="J2">
        <v>2</v>
      </c>
      <c r="K2">
        <v>2</v>
      </c>
      <c r="L2">
        <v>0</v>
      </c>
      <c r="M2">
        <v>0</v>
      </c>
      <c r="N2">
        <v>0</v>
      </c>
      <c r="O2">
        <v>0</v>
      </c>
      <c r="P2">
        <v>13</v>
      </c>
      <c r="Q2" s="2">
        <f t="shared" ref="Q2:Q46" si="0">H2/I2</f>
        <v>1</v>
      </c>
      <c r="R2" s="2">
        <f t="shared" ref="R2:R46" si="1">J2/K2</f>
        <v>1</v>
      </c>
      <c r="S2" s="6" t="s">
        <v>45</v>
      </c>
      <c r="T2">
        <v>15</v>
      </c>
      <c r="U2">
        <v>12</v>
      </c>
      <c r="V2">
        <v>1</v>
      </c>
      <c r="W2" s="3">
        <f t="shared" ref="W2:W46" si="2">((H2*85.91) +(F2*53.897)+(J2*51.757)+(L2*46.845)+(E2*39.19)+(N2*39.19)+(D2*34.677)+((C2-N2)*14.707)-(O2*17.174)-((M2-L2)*20.091)-((I2-H2)*39.19)-(G2*53.897))/T2</f>
        <v>30.996200000000002</v>
      </c>
      <c r="X2" s="4">
        <f t="shared" ref="X2:X46" si="3">B2+(C2*1.2)+(D2*1.5)+(E2*3)+(F2*3)-G2</f>
        <v>17.2</v>
      </c>
      <c r="Y2" s="4">
        <f t="shared" ref="Y2:Y46" si="4">B2+0.4*H2-0.7*I2-0.4*(M2-L2)+0.7*N2+0.3*(C2-N2)+F2+D2*0.7+0.7*E2-0.4*O2-G2</f>
        <v>9.2999999999999989</v>
      </c>
      <c r="Z2">
        <v>0</v>
      </c>
    </row>
    <row r="3" spans="1:26" x14ac:dyDescent="0.3">
      <c r="A3" s="1" t="str">
        <f>'Luka Doncic'!A3</f>
        <v>@ 3PT</v>
      </c>
      <c r="B3">
        <v>0</v>
      </c>
      <c r="C3">
        <v>1</v>
      </c>
      <c r="D3">
        <v>2</v>
      </c>
      <c r="E3">
        <v>0</v>
      </c>
      <c r="F3">
        <v>0</v>
      </c>
      <c r="G3">
        <v>1</v>
      </c>
      <c r="H3">
        <v>0</v>
      </c>
      <c r="I3">
        <v>1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6</v>
      </c>
      <c r="Q3" s="2">
        <f t="shared" si="0"/>
        <v>0</v>
      </c>
      <c r="R3" s="2">
        <f t="shared" si="1"/>
        <v>0</v>
      </c>
      <c r="S3" s="6" t="s">
        <v>45</v>
      </c>
      <c r="T3">
        <v>7</v>
      </c>
      <c r="U3">
        <v>5</v>
      </c>
      <c r="V3">
        <v>0</v>
      </c>
      <c r="W3" s="3">
        <f t="shared" si="2"/>
        <v>-1.2894285714285698</v>
      </c>
      <c r="X3" s="4">
        <f t="shared" si="3"/>
        <v>3.2</v>
      </c>
      <c r="Y3" s="4">
        <f t="shared" si="4"/>
        <v>0</v>
      </c>
      <c r="Z3">
        <v>0</v>
      </c>
    </row>
    <row r="4" spans="1:26" x14ac:dyDescent="0.3">
      <c r="A4" s="1" t="str">
        <f>'Luka Doncic'!A4</f>
        <v>vs DEF</v>
      </c>
      <c r="B4">
        <v>0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4</v>
      </c>
      <c r="Q4" s="6" t="s">
        <v>45</v>
      </c>
      <c r="R4" s="6" t="s">
        <v>45</v>
      </c>
      <c r="S4" s="6" t="s">
        <v>45</v>
      </c>
      <c r="T4">
        <v>5</v>
      </c>
      <c r="U4">
        <v>2</v>
      </c>
      <c r="V4">
        <v>0</v>
      </c>
      <c r="W4" s="3">
        <f t="shared" si="2"/>
        <v>6.4420000000000002</v>
      </c>
      <c r="X4" s="4">
        <f t="shared" si="3"/>
        <v>2.7</v>
      </c>
      <c r="Y4" s="4">
        <f t="shared" si="4"/>
        <v>0.6</v>
      </c>
      <c r="Z4">
        <v>0</v>
      </c>
    </row>
    <row r="5" spans="1:26" x14ac:dyDescent="0.3">
      <c r="A5" s="1" t="str">
        <f>'Luka Doncic'!A5</f>
        <v>@ OCE</v>
      </c>
      <c r="B5">
        <v>0</v>
      </c>
      <c r="C5">
        <v>2</v>
      </c>
      <c r="D5">
        <v>1</v>
      </c>
      <c r="E5">
        <v>1</v>
      </c>
      <c r="F5">
        <v>0</v>
      </c>
      <c r="G5">
        <v>0</v>
      </c>
      <c r="H5">
        <v>0</v>
      </c>
      <c r="I5">
        <v>2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13</v>
      </c>
      <c r="Q5" s="2">
        <f t="shared" si="0"/>
        <v>0</v>
      </c>
      <c r="R5" s="2">
        <f t="shared" si="1"/>
        <v>0</v>
      </c>
      <c r="S5" s="6" t="s">
        <v>45</v>
      </c>
      <c r="T5">
        <v>11</v>
      </c>
      <c r="U5">
        <v>3</v>
      </c>
      <c r="V5">
        <v>0</v>
      </c>
      <c r="W5" s="3">
        <f t="shared" si="2"/>
        <v>2.2637272727272726</v>
      </c>
      <c r="X5" s="4">
        <f t="shared" si="3"/>
        <v>6.9</v>
      </c>
      <c r="Y5" s="4">
        <f t="shared" si="4"/>
        <v>0.6</v>
      </c>
      <c r="Z5">
        <v>0</v>
      </c>
    </row>
    <row r="6" spans="1:26" x14ac:dyDescent="0.3">
      <c r="A6" s="1" t="str">
        <f>'Luka Doncic'!A6</f>
        <v>vs FRA</v>
      </c>
      <c r="B6">
        <v>8</v>
      </c>
      <c r="C6">
        <v>2</v>
      </c>
      <c r="D6">
        <v>0</v>
      </c>
      <c r="E6">
        <v>0</v>
      </c>
      <c r="F6">
        <v>0</v>
      </c>
      <c r="G6">
        <v>0</v>
      </c>
      <c r="H6">
        <v>3</v>
      </c>
      <c r="I6">
        <v>7</v>
      </c>
      <c r="J6">
        <v>2</v>
      </c>
      <c r="K6">
        <v>4</v>
      </c>
      <c r="L6">
        <v>0</v>
      </c>
      <c r="M6">
        <v>0</v>
      </c>
      <c r="N6">
        <v>0</v>
      </c>
      <c r="O6">
        <v>0</v>
      </c>
      <c r="P6">
        <v>9</v>
      </c>
      <c r="Q6" s="2">
        <f t="shared" si="0"/>
        <v>0.42857142857142855</v>
      </c>
      <c r="R6" s="2">
        <f t="shared" si="1"/>
        <v>0.5</v>
      </c>
      <c r="S6" s="6" t="s">
        <v>45</v>
      </c>
      <c r="T6">
        <v>11</v>
      </c>
      <c r="U6">
        <v>8</v>
      </c>
      <c r="V6">
        <v>0</v>
      </c>
      <c r="W6" s="3">
        <f t="shared" si="2"/>
        <v>21.263454545454547</v>
      </c>
      <c r="X6" s="4">
        <f t="shared" si="3"/>
        <v>10.4</v>
      </c>
      <c r="Y6" s="4">
        <f t="shared" si="4"/>
        <v>4.8999999999999995</v>
      </c>
      <c r="Z6">
        <v>0</v>
      </c>
    </row>
    <row r="7" spans="1:26" x14ac:dyDescent="0.3">
      <c r="A7" s="1" t="str">
        <f>'Luka Doncic'!A7</f>
        <v>@ INJ</v>
      </c>
      <c r="B7">
        <v>2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5</v>
      </c>
      <c r="J7">
        <v>0</v>
      </c>
      <c r="K7">
        <v>4</v>
      </c>
      <c r="L7">
        <v>0</v>
      </c>
      <c r="M7">
        <v>0</v>
      </c>
      <c r="N7">
        <v>0</v>
      </c>
      <c r="O7">
        <v>0</v>
      </c>
      <c r="P7">
        <v>1</v>
      </c>
      <c r="Q7" s="2">
        <f t="shared" si="0"/>
        <v>0.2</v>
      </c>
      <c r="R7" s="2">
        <f t="shared" si="1"/>
        <v>0</v>
      </c>
      <c r="S7" s="6" t="s">
        <v>45</v>
      </c>
      <c r="T7">
        <v>8</v>
      </c>
      <c r="U7">
        <v>2</v>
      </c>
      <c r="V7">
        <v>1</v>
      </c>
      <c r="W7" s="3">
        <f t="shared" si="2"/>
        <v>-8.8562499999999993</v>
      </c>
      <c r="X7" s="4">
        <f t="shared" si="3"/>
        <v>2</v>
      </c>
      <c r="Y7" s="4">
        <f t="shared" si="4"/>
        <v>-1.1000000000000001</v>
      </c>
      <c r="Z7">
        <v>0</v>
      </c>
    </row>
    <row r="8" spans="1:26" x14ac:dyDescent="0.3">
      <c r="A8" s="1" t="str">
        <f>'Luka Doncic'!A8</f>
        <v>vs CHI</v>
      </c>
      <c r="B8">
        <v>0</v>
      </c>
      <c r="C8">
        <v>3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10</v>
      </c>
      <c r="Q8" s="6" t="s">
        <v>45</v>
      </c>
      <c r="R8" s="6" t="s">
        <v>45</v>
      </c>
      <c r="S8" s="6" t="s">
        <v>45</v>
      </c>
      <c r="T8">
        <v>5</v>
      </c>
      <c r="U8">
        <v>3</v>
      </c>
      <c r="V8">
        <v>0</v>
      </c>
      <c r="W8" s="3">
        <f t="shared" si="2"/>
        <v>15.759600000000001</v>
      </c>
      <c r="X8" s="4">
        <f t="shared" si="3"/>
        <v>5.0999999999999996</v>
      </c>
      <c r="Y8" s="4">
        <f t="shared" si="4"/>
        <v>1.5999999999999999</v>
      </c>
      <c r="Z8">
        <v>0</v>
      </c>
    </row>
    <row r="9" spans="1:26" x14ac:dyDescent="0.3">
      <c r="A9" s="1" t="str">
        <f>'Luka Doncic'!A9</f>
        <v>@ RKS</v>
      </c>
      <c r="B9">
        <v>3</v>
      </c>
      <c r="C9">
        <v>0</v>
      </c>
      <c r="D9">
        <v>2</v>
      </c>
      <c r="E9">
        <v>0</v>
      </c>
      <c r="F9">
        <v>1</v>
      </c>
      <c r="G9">
        <v>0</v>
      </c>
      <c r="H9">
        <v>1</v>
      </c>
      <c r="I9">
        <v>3</v>
      </c>
      <c r="J9">
        <v>1</v>
      </c>
      <c r="K9">
        <v>2</v>
      </c>
      <c r="L9">
        <v>0</v>
      </c>
      <c r="M9">
        <v>0</v>
      </c>
      <c r="N9">
        <v>0</v>
      </c>
      <c r="O9">
        <v>1</v>
      </c>
      <c r="P9">
        <v>-4</v>
      </c>
      <c r="Q9" s="2">
        <f>H9/I9</f>
        <v>0.33333333333333331</v>
      </c>
      <c r="R9" s="2">
        <f>J9/K9</f>
        <v>0.5</v>
      </c>
      <c r="S9" s="6" t="s">
        <v>45</v>
      </c>
      <c r="T9">
        <v>11</v>
      </c>
      <c r="U9">
        <v>9</v>
      </c>
      <c r="V9">
        <v>0</v>
      </c>
      <c r="W9" s="3">
        <f>((H9*85.91) +(F9*53.897)+(J9*51.757)+(L9*46.845)+(E9*39.19)+(N9*39.19)+(D9*34.677)+((C9-N9)*14.707)-(O9*17.174)-((M9-L9)*20.091)-((I9-H9)*39.19)-(G9*53.897))/T9</f>
        <v>15.033090909090909</v>
      </c>
      <c r="X9" s="4">
        <f>B9+(C9*1.2)+(D9*1.5)+(E9*3)+(F9*3)-G9</f>
        <v>9</v>
      </c>
      <c r="Y9" s="4">
        <f>B9+0.4*H9-0.7*I9-0.4*(M9-L9)+0.7*N9+0.3*(C9-N9)+F9+D9*0.7+0.7*E9-0.4*O9-G9</f>
        <v>3.3000000000000003</v>
      </c>
      <c r="Z9">
        <v>0</v>
      </c>
    </row>
    <row r="10" spans="1:26" x14ac:dyDescent="0.3">
      <c r="A10" s="1" t="str">
        <f>'Luka Doncic'!A10</f>
        <v>vs AFR</v>
      </c>
      <c r="B10">
        <v>3</v>
      </c>
      <c r="C10">
        <v>2</v>
      </c>
      <c r="D10">
        <v>1</v>
      </c>
      <c r="E10">
        <v>0</v>
      </c>
      <c r="F10">
        <v>0</v>
      </c>
      <c r="G10">
        <v>0</v>
      </c>
      <c r="H10">
        <v>1</v>
      </c>
      <c r="I10">
        <v>2</v>
      </c>
      <c r="J10">
        <v>1</v>
      </c>
      <c r="K10">
        <v>2</v>
      </c>
      <c r="L10">
        <v>0</v>
      </c>
      <c r="M10">
        <v>0</v>
      </c>
      <c r="N10">
        <v>0</v>
      </c>
      <c r="O10">
        <v>1</v>
      </c>
      <c r="P10">
        <v>-1</v>
      </c>
      <c r="Q10" s="2">
        <f t="shared" si="0"/>
        <v>0.5</v>
      </c>
      <c r="R10" s="2">
        <f t="shared" si="1"/>
        <v>0.5</v>
      </c>
      <c r="S10" s="6" t="s">
        <v>45</v>
      </c>
      <c r="T10">
        <v>12</v>
      </c>
      <c r="U10">
        <v>6</v>
      </c>
      <c r="V10">
        <v>0</v>
      </c>
      <c r="W10" s="3">
        <f t="shared" si="2"/>
        <v>12.116166666666665</v>
      </c>
      <c r="X10" s="4">
        <f t="shared" si="3"/>
        <v>6.9</v>
      </c>
      <c r="Y10" s="4">
        <f t="shared" si="4"/>
        <v>2.9</v>
      </c>
      <c r="Z10">
        <v>0</v>
      </c>
    </row>
    <row r="11" spans="1:26" x14ac:dyDescent="0.3">
      <c r="A11" s="1" t="str">
        <f>'Luka Doncic'!A11</f>
        <v>@ OLD</v>
      </c>
      <c r="B11">
        <v>2</v>
      </c>
      <c r="C11">
        <v>1</v>
      </c>
      <c r="D11">
        <v>1</v>
      </c>
      <c r="E11">
        <v>0</v>
      </c>
      <c r="F11">
        <v>0</v>
      </c>
      <c r="G11">
        <v>0</v>
      </c>
      <c r="H11">
        <v>1</v>
      </c>
      <c r="I11">
        <v>2</v>
      </c>
      <c r="J11">
        <v>0</v>
      </c>
      <c r="K11">
        <v>1</v>
      </c>
      <c r="L11">
        <v>0</v>
      </c>
      <c r="M11">
        <v>0</v>
      </c>
      <c r="N11">
        <v>0</v>
      </c>
      <c r="O11">
        <v>2</v>
      </c>
      <c r="P11">
        <v>-15</v>
      </c>
      <c r="Q11" s="2">
        <f t="shared" si="0"/>
        <v>0.5</v>
      </c>
      <c r="R11" s="2">
        <f t="shared" si="1"/>
        <v>0</v>
      </c>
      <c r="S11" s="6" t="s">
        <v>45</v>
      </c>
      <c r="T11">
        <v>11</v>
      </c>
      <c r="U11">
        <v>5</v>
      </c>
      <c r="V11">
        <v>1</v>
      </c>
      <c r="W11" s="3">
        <f t="shared" si="2"/>
        <v>5.6141818181818168</v>
      </c>
      <c r="X11" s="4">
        <f t="shared" si="3"/>
        <v>4.7</v>
      </c>
      <c r="Y11" s="4">
        <f t="shared" si="4"/>
        <v>1.2</v>
      </c>
      <c r="Z11">
        <v>0</v>
      </c>
    </row>
    <row r="12" spans="1:26" x14ac:dyDescent="0.3">
      <c r="A12" s="1" t="str">
        <f>'Luka Doncic'!A12</f>
        <v>vs USA</v>
      </c>
      <c r="B12">
        <v>4</v>
      </c>
      <c r="C12">
        <v>2</v>
      </c>
      <c r="D12">
        <v>0</v>
      </c>
      <c r="E12">
        <v>0</v>
      </c>
      <c r="F12">
        <v>0</v>
      </c>
      <c r="G12">
        <v>0</v>
      </c>
      <c r="H12">
        <v>1</v>
      </c>
      <c r="I12">
        <v>2</v>
      </c>
      <c r="J12">
        <v>0</v>
      </c>
      <c r="K12">
        <v>0</v>
      </c>
      <c r="L12">
        <v>2</v>
      </c>
      <c r="M12">
        <v>2</v>
      </c>
      <c r="N12">
        <v>1</v>
      </c>
      <c r="O12">
        <v>0</v>
      </c>
      <c r="P12">
        <v>-5</v>
      </c>
      <c r="Q12" s="2">
        <f t="shared" si="0"/>
        <v>0.5</v>
      </c>
      <c r="R12" s="6" t="s">
        <v>45</v>
      </c>
      <c r="S12" s="2">
        <f t="shared" ref="S12:S46" si="5">L12/M12</f>
        <v>1</v>
      </c>
      <c r="T12">
        <v>11</v>
      </c>
      <c r="U12">
        <v>4</v>
      </c>
      <c r="V12">
        <v>1</v>
      </c>
      <c r="W12" s="3">
        <f t="shared" si="2"/>
        <v>17.664272727272728</v>
      </c>
      <c r="X12" s="4">
        <f t="shared" si="3"/>
        <v>6.4</v>
      </c>
      <c r="Y12" s="4">
        <f t="shared" si="4"/>
        <v>4</v>
      </c>
      <c r="Z12">
        <v>0</v>
      </c>
    </row>
    <row r="13" spans="1:26" x14ac:dyDescent="0.3">
      <c r="A13" s="1" t="str">
        <f>'Luka Doncic'!A13</f>
        <v>@ SPA</v>
      </c>
      <c r="B13">
        <v>9</v>
      </c>
      <c r="C13">
        <v>1</v>
      </c>
      <c r="D13">
        <v>0</v>
      </c>
      <c r="E13">
        <v>0</v>
      </c>
      <c r="F13">
        <v>0</v>
      </c>
      <c r="G13">
        <v>0</v>
      </c>
      <c r="H13">
        <v>3</v>
      </c>
      <c r="I13">
        <v>7</v>
      </c>
      <c r="J13">
        <v>2</v>
      </c>
      <c r="K13">
        <v>5</v>
      </c>
      <c r="L13">
        <v>1</v>
      </c>
      <c r="M13">
        <v>1</v>
      </c>
      <c r="N13">
        <v>0</v>
      </c>
      <c r="O13">
        <v>0</v>
      </c>
      <c r="P13">
        <v>-8</v>
      </c>
      <c r="Q13" s="2">
        <f t="shared" si="0"/>
        <v>0.42857142857142855</v>
      </c>
      <c r="R13" s="2">
        <f t="shared" si="1"/>
        <v>0.4</v>
      </c>
      <c r="S13" s="2">
        <f t="shared" si="5"/>
        <v>1</v>
      </c>
      <c r="T13">
        <v>11</v>
      </c>
      <c r="U13">
        <v>9</v>
      </c>
      <c r="V13">
        <v>0</v>
      </c>
      <c r="W13" s="3">
        <f t="shared" si="2"/>
        <v>24.185090909090913</v>
      </c>
      <c r="X13" s="4">
        <f t="shared" si="3"/>
        <v>10.199999999999999</v>
      </c>
      <c r="Y13" s="4">
        <f t="shared" si="4"/>
        <v>5.6</v>
      </c>
      <c r="Z13">
        <v>0</v>
      </c>
    </row>
    <row r="14" spans="1:26" x14ac:dyDescent="0.3">
      <c r="A14" s="1" t="str">
        <f>'Luka Doncic'!A14</f>
        <v>vs 6TH</v>
      </c>
      <c r="B14">
        <v>2</v>
      </c>
      <c r="C14">
        <v>1</v>
      </c>
      <c r="D14">
        <v>0</v>
      </c>
      <c r="E14">
        <v>0</v>
      </c>
      <c r="F14">
        <v>0</v>
      </c>
      <c r="G14">
        <v>0</v>
      </c>
      <c r="H14">
        <v>1</v>
      </c>
      <c r="I14">
        <v>2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 s="2">
        <f t="shared" si="0"/>
        <v>0.5</v>
      </c>
      <c r="R14" s="6" t="s">
        <v>45</v>
      </c>
      <c r="S14" s="6" t="s">
        <v>45</v>
      </c>
      <c r="T14">
        <v>13</v>
      </c>
      <c r="U14">
        <v>2</v>
      </c>
      <c r="V14">
        <v>0</v>
      </c>
      <c r="W14" s="3">
        <f t="shared" si="2"/>
        <v>4.7251538461538454</v>
      </c>
      <c r="X14" s="4">
        <f t="shared" si="3"/>
        <v>3.2</v>
      </c>
      <c r="Y14" s="4">
        <f t="shared" si="4"/>
        <v>1.3</v>
      </c>
      <c r="Z14">
        <v>0</v>
      </c>
    </row>
    <row r="15" spans="1:26" x14ac:dyDescent="0.3">
      <c r="A15" s="1" t="str">
        <f>'Luka Doncic'!A15</f>
        <v>@ CAN</v>
      </c>
      <c r="B15">
        <v>8</v>
      </c>
      <c r="C15">
        <v>0</v>
      </c>
      <c r="D15">
        <v>0</v>
      </c>
      <c r="E15">
        <v>1</v>
      </c>
      <c r="F15">
        <v>0</v>
      </c>
      <c r="G15">
        <v>0</v>
      </c>
      <c r="H15">
        <v>3</v>
      </c>
      <c r="I15">
        <v>3</v>
      </c>
      <c r="J15">
        <v>1</v>
      </c>
      <c r="K15">
        <v>1</v>
      </c>
      <c r="L15">
        <v>1</v>
      </c>
      <c r="M15">
        <v>1</v>
      </c>
      <c r="N15">
        <v>0</v>
      </c>
      <c r="O15">
        <v>0</v>
      </c>
      <c r="P15">
        <v>15</v>
      </c>
      <c r="Q15" s="2">
        <f t="shared" si="0"/>
        <v>1</v>
      </c>
      <c r="R15" s="2">
        <f t="shared" si="1"/>
        <v>1</v>
      </c>
      <c r="S15" s="2">
        <f t="shared" si="5"/>
        <v>1</v>
      </c>
      <c r="T15">
        <v>11</v>
      </c>
      <c r="U15">
        <v>8</v>
      </c>
      <c r="V15">
        <v>2</v>
      </c>
      <c r="W15" s="3">
        <f t="shared" si="2"/>
        <v>35.956545454545456</v>
      </c>
      <c r="X15" s="4">
        <f t="shared" si="3"/>
        <v>11</v>
      </c>
      <c r="Y15" s="4">
        <f t="shared" si="4"/>
        <v>7.8</v>
      </c>
      <c r="Z15">
        <v>0</v>
      </c>
    </row>
    <row r="16" spans="1:26" x14ac:dyDescent="0.3">
      <c r="A16" s="1" t="str">
        <f>'Luka Doncic'!A16</f>
        <v>vs DNK</v>
      </c>
      <c r="B16">
        <v>5</v>
      </c>
      <c r="C16">
        <v>3</v>
      </c>
      <c r="D16">
        <v>1</v>
      </c>
      <c r="E16">
        <v>0</v>
      </c>
      <c r="F16">
        <v>0</v>
      </c>
      <c r="G16">
        <v>0</v>
      </c>
      <c r="H16">
        <v>2</v>
      </c>
      <c r="I16">
        <v>4</v>
      </c>
      <c r="J16">
        <v>1</v>
      </c>
      <c r="K16">
        <v>2</v>
      </c>
      <c r="L16">
        <v>0</v>
      </c>
      <c r="M16">
        <v>0</v>
      </c>
      <c r="N16">
        <v>1</v>
      </c>
      <c r="O16">
        <v>0</v>
      </c>
      <c r="P16">
        <v>9</v>
      </c>
      <c r="Q16" s="2">
        <f t="shared" si="0"/>
        <v>0.5</v>
      </c>
      <c r="R16" s="2">
        <f t="shared" si="1"/>
        <v>0.5</v>
      </c>
      <c r="S16" s="6" t="s">
        <v>45</v>
      </c>
      <c r="T16">
        <v>10</v>
      </c>
      <c r="U16">
        <v>8</v>
      </c>
      <c r="V16">
        <v>0</v>
      </c>
      <c r="W16" s="3">
        <f t="shared" si="2"/>
        <v>24.847799999999999</v>
      </c>
      <c r="X16" s="4">
        <f t="shared" si="3"/>
        <v>10.1</v>
      </c>
      <c r="Y16" s="4">
        <f t="shared" si="4"/>
        <v>5</v>
      </c>
      <c r="Z16">
        <v>0</v>
      </c>
    </row>
    <row r="17" spans="1:26" x14ac:dyDescent="0.3">
      <c r="A17" s="1" t="str">
        <f>'Luka Doncic'!A17</f>
        <v>@ IMP</v>
      </c>
      <c r="B17">
        <v>2</v>
      </c>
      <c r="C17">
        <v>0</v>
      </c>
      <c r="D17">
        <v>1</v>
      </c>
      <c r="E17">
        <v>0</v>
      </c>
      <c r="F17">
        <v>0</v>
      </c>
      <c r="G17">
        <v>0</v>
      </c>
      <c r="H17">
        <v>1</v>
      </c>
      <c r="I17">
        <v>2</v>
      </c>
      <c r="J17">
        <v>0</v>
      </c>
      <c r="K17">
        <v>1</v>
      </c>
      <c r="L17">
        <v>0</v>
      </c>
      <c r="M17">
        <v>0</v>
      </c>
      <c r="N17">
        <v>0</v>
      </c>
      <c r="O17">
        <v>1</v>
      </c>
      <c r="P17">
        <v>-5</v>
      </c>
      <c r="Q17" s="2">
        <f t="shared" si="0"/>
        <v>0.5</v>
      </c>
      <c r="R17" s="2">
        <f t="shared" si="1"/>
        <v>0</v>
      </c>
      <c r="S17" s="6" t="s">
        <v>45</v>
      </c>
      <c r="T17">
        <v>10</v>
      </c>
      <c r="U17">
        <v>5</v>
      </c>
      <c r="V17">
        <v>0</v>
      </c>
      <c r="W17" s="3">
        <f t="shared" si="2"/>
        <v>6.4222999999999981</v>
      </c>
      <c r="X17" s="4">
        <f t="shared" si="3"/>
        <v>3.5</v>
      </c>
      <c r="Y17" s="4">
        <f t="shared" si="4"/>
        <v>1.2999999999999998</v>
      </c>
      <c r="Z17">
        <v>0</v>
      </c>
    </row>
    <row r="18" spans="1:26" x14ac:dyDescent="0.3">
      <c r="A18" s="1" t="str">
        <f>'Luka Doncic'!A18</f>
        <v>vs 3PT</v>
      </c>
      <c r="B18">
        <v>8</v>
      </c>
      <c r="C18">
        <v>0</v>
      </c>
      <c r="D18">
        <v>1</v>
      </c>
      <c r="E18">
        <v>0</v>
      </c>
      <c r="F18">
        <v>0</v>
      </c>
      <c r="G18">
        <v>0</v>
      </c>
      <c r="H18">
        <v>3</v>
      </c>
      <c r="I18">
        <v>4</v>
      </c>
      <c r="J18">
        <v>2</v>
      </c>
      <c r="K18">
        <v>3</v>
      </c>
      <c r="L18">
        <v>0</v>
      </c>
      <c r="M18">
        <v>0</v>
      </c>
      <c r="N18">
        <v>0</v>
      </c>
      <c r="O18">
        <v>0</v>
      </c>
      <c r="P18">
        <v>10</v>
      </c>
      <c r="Q18" s="2">
        <f t="shared" si="0"/>
        <v>0.75</v>
      </c>
      <c r="R18" s="2">
        <f t="shared" si="1"/>
        <v>0.66666666666666663</v>
      </c>
      <c r="S18" s="6" t="s">
        <v>45</v>
      </c>
      <c r="T18">
        <v>12</v>
      </c>
      <c r="U18">
        <v>11</v>
      </c>
      <c r="V18">
        <v>1</v>
      </c>
      <c r="W18" s="3">
        <f t="shared" si="2"/>
        <v>29.727583333333339</v>
      </c>
      <c r="X18" s="4">
        <f t="shared" si="3"/>
        <v>9.5</v>
      </c>
      <c r="Y18" s="4">
        <f t="shared" si="4"/>
        <v>7.1</v>
      </c>
      <c r="Z18">
        <v>0</v>
      </c>
    </row>
    <row r="19" spans="1:26" x14ac:dyDescent="0.3">
      <c r="A19" s="1" t="str">
        <f>'Luka Doncic'!A19</f>
        <v>@ DEF</v>
      </c>
      <c r="B19">
        <v>6</v>
      </c>
      <c r="C19">
        <v>1</v>
      </c>
      <c r="D19">
        <v>0</v>
      </c>
      <c r="E19">
        <v>0</v>
      </c>
      <c r="F19">
        <v>1</v>
      </c>
      <c r="G19">
        <v>0</v>
      </c>
      <c r="H19">
        <v>2</v>
      </c>
      <c r="I19">
        <v>4</v>
      </c>
      <c r="J19">
        <v>2</v>
      </c>
      <c r="K19">
        <v>3</v>
      </c>
      <c r="L19">
        <v>0</v>
      </c>
      <c r="M19">
        <v>0</v>
      </c>
      <c r="N19">
        <v>0</v>
      </c>
      <c r="O19">
        <v>0</v>
      </c>
      <c r="P19">
        <v>-3</v>
      </c>
      <c r="Q19" s="2">
        <f t="shared" si="0"/>
        <v>0.5</v>
      </c>
      <c r="R19" s="2">
        <f t="shared" si="1"/>
        <v>0.66666666666666663</v>
      </c>
      <c r="S19" s="6" t="s">
        <v>45</v>
      </c>
      <c r="T19">
        <v>9</v>
      </c>
      <c r="U19">
        <v>6</v>
      </c>
      <c r="V19">
        <v>0</v>
      </c>
      <c r="W19" s="3">
        <f t="shared" si="2"/>
        <v>29.506444444444444</v>
      </c>
      <c r="X19" s="4">
        <f t="shared" si="3"/>
        <v>10.199999999999999</v>
      </c>
      <c r="Y19" s="4">
        <f t="shared" si="4"/>
        <v>5.3</v>
      </c>
      <c r="Z19">
        <v>0</v>
      </c>
    </row>
    <row r="20" spans="1:26" x14ac:dyDescent="0.3">
      <c r="A20" s="1">
        <f>'Luka Doncic'!A20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'Luka Doncic'!A21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'Luka Doncic'!A22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'Luka Doncic'!A23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'Luka Doncic'!A24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'Luka Doncic'!A25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'Luka Doncic'!A26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'Luka Doncic'!A27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'Luka Doncic'!A28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'Luka Doncic'!A29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'Luka Doncic'!A30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'Luka Doncic'!A31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'Luka Doncic'!A32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'Luka Doncic'!A33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'Luka Doncic'!A34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'Luka Doncic'!A35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'Luka Doncic'!A36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'Luka Doncic'!A37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'Luka Doncic'!A38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'Luka Doncic'!A39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'Luka Doncic'!A40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'Luka Doncic'!A41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'Luka Doncic'!A42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'Luka Doncic'!A43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'Luka Doncic'!A44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'Luka Doncic'!A45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'Luka Doncic'!A46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3.8888888888888888</v>
      </c>
      <c r="C47" s="4">
        <f t="shared" ref="C47:P47" si="6">AVERAGE(C2:C46)</f>
        <v>1.4444444444444444</v>
      </c>
      <c r="D47" s="4">
        <f t="shared" si="6"/>
        <v>0.77777777777777779</v>
      </c>
      <c r="E47" s="4">
        <f t="shared" si="6"/>
        <v>0.1111111111111111</v>
      </c>
      <c r="F47" s="4">
        <f t="shared" si="6"/>
        <v>0.1111111111111111</v>
      </c>
      <c r="G47" s="4">
        <f t="shared" si="6"/>
        <v>0.1111111111111111</v>
      </c>
      <c r="H47" s="4">
        <f t="shared" si="6"/>
        <v>1.4444444444444444</v>
      </c>
      <c r="I47" s="4">
        <f t="shared" si="6"/>
        <v>2.9444444444444446</v>
      </c>
      <c r="J47" s="4">
        <f t="shared" si="6"/>
        <v>0.77777777777777779</v>
      </c>
      <c r="K47" s="4">
        <f t="shared" si="6"/>
        <v>1.7777777777777777</v>
      </c>
      <c r="L47" s="4">
        <f t="shared" si="6"/>
        <v>0.22222222222222221</v>
      </c>
      <c r="M47" s="4">
        <f t="shared" si="6"/>
        <v>0.22222222222222221</v>
      </c>
      <c r="N47" s="4">
        <f t="shared" si="6"/>
        <v>0.1111111111111111</v>
      </c>
      <c r="O47" s="4">
        <f t="shared" si="6"/>
        <v>0.33333333333333331</v>
      </c>
      <c r="P47" s="4">
        <f t="shared" si="6"/>
        <v>2.7777777777777777</v>
      </c>
      <c r="Q47" s="2">
        <f>SUM(H2:H46)/SUM(I2:I46)</f>
        <v>0.49056603773584906</v>
      </c>
      <c r="R47" s="2">
        <f>SUM(J2:J46)/SUM(K2:K46)</f>
        <v>0.4375</v>
      </c>
      <c r="S47" s="2">
        <f>SUM(L2:L46)/SUM(M2:M46)</f>
        <v>1</v>
      </c>
      <c r="T47" s="4">
        <f t="shared" ref="T47:V47" si="7">AVERAGE(T2:T46)</f>
        <v>10.166666666666666</v>
      </c>
      <c r="U47" s="4">
        <f t="shared" si="7"/>
        <v>6</v>
      </c>
      <c r="V47" s="4">
        <f t="shared" si="7"/>
        <v>0.3888888888888889</v>
      </c>
      <c r="W47" s="3">
        <f>((H49*85.91) +(F49*53.897)+(J49*51.757)+(L49*46.845)+(E49*39.19)+(N49*39.19)+(D49*34.677)+((C49-N49)*14.707)-(O49*17.174)-((M49-L49)*20.091)-((I49-H49)*39.19)-(G49*53.897))/T49</f>
        <v>16.282349726775955</v>
      </c>
      <c r="X47" s="4">
        <f t="shared" ref="X47" si="8">B47+(C47*1.2)+(D47*1.5)+(E47*3)+(F47*3)-G47</f>
        <v>7.3444444444444441</v>
      </c>
      <c r="Y47" s="4">
        <f t="shared" ref="Y47" si="9">B47+0.4*H47-0.7*I47-0.4*(M47-L47)+0.7*N47+0.3*(C47-N47)+F47+D47*0.7+0.7*E47-0.4*O47-G47</f>
        <v>3.3722222222222222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70</v>
      </c>
      <c r="C49">
        <f t="shared" ref="C49:P49" si="10">SUM(C2:C46)</f>
        <v>26</v>
      </c>
      <c r="D49">
        <f t="shared" si="10"/>
        <v>14</v>
      </c>
      <c r="E49">
        <f t="shared" si="10"/>
        <v>2</v>
      </c>
      <c r="F49">
        <f t="shared" si="10"/>
        <v>2</v>
      </c>
      <c r="G49">
        <f t="shared" si="10"/>
        <v>2</v>
      </c>
      <c r="H49">
        <f t="shared" si="10"/>
        <v>26</v>
      </c>
      <c r="I49">
        <f t="shared" si="10"/>
        <v>53</v>
      </c>
      <c r="J49">
        <f t="shared" si="10"/>
        <v>14</v>
      </c>
      <c r="K49">
        <f t="shared" si="10"/>
        <v>32</v>
      </c>
      <c r="L49">
        <f t="shared" si="10"/>
        <v>4</v>
      </c>
      <c r="M49">
        <f t="shared" si="10"/>
        <v>4</v>
      </c>
      <c r="N49">
        <f t="shared" si="10"/>
        <v>2</v>
      </c>
      <c r="O49">
        <f t="shared" si="10"/>
        <v>6</v>
      </c>
      <c r="P49">
        <f t="shared" si="10"/>
        <v>50</v>
      </c>
      <c r="T49">
        <f>SUM(T2:T46)</f>
        <v>183</v>
      </c>
      <c r="U49">
        <f>SUM(U2:U46)</f>
        <v>108</v>
      </c>
      <c r="V49">
        <f>SUM(V2:V46)</f>
        <v>7</v>
      </c>
      <c r="X49" s="4">
        <f>SUM(X2:X46)</f>
        <v>132.19999999999999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4E579-CCD2-4C09-BED9-E6C6CE454942}">
  <dimension ref="A1:Z56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'Luka Doncic'!A2</f>
        <v>vs IMP</v>
      </c>
      <c r="B2">
        <v>2</v>
      </c>
      <c r="C2">
        <v>5</v>
      </c>
      <c r="D2">
        <v>3</v>
      </c>
      <c r="E2">
        <v>1</v>
      </c>
      <c r="F2">
        <v>0</v>
      </c>
      <c r="G2">
        <v>0</v>
      </c>
      <c r="H2">
        <v>1</v>
      </c>
      <c r="I2">
        <v>5</v>
      </c>
      <c r="J2">
        <v>0</v>
      </c>
      <c r="K2">
        <v>2</v>
      </c>
      <c r="L2">
        <v>0</v>
      </c>
      <c r="M2">
        <v>0</v>
      </c>
      <c r="N2">
        <v>0</v>
      </c>
      <c r="O2">
        <v>0</v>
      </c>
      <c r="P2">
        <v>18</v>
      </c>
      <c r="Q2" s="2">
        <f t="shared" ref="Q2:Q46" si="0">H2/I2</f>
        <v>0.2</v>
      </c>
      <c r="R2" s="2">
        <f t="shared" ref="R2:R46" si="1">J2/K2</f>
        <v>0</v>
      </c>
      <c r="S2" s="6" t="s">
        <v>45</v>
      </c>
      <c r="T2">
        <v>15</v>
      </c>
      <c r="U2">
        <v>10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9.7270666666666674</v>
      </c>
      <c r="X2" s="4">
        <f t="shared" ref="X2:X46" si="3">B2+(C2*1.2)+(D2*1.5)+(E2*3)+(F2*3)-G2</f>
        <v>15.5</v>
      </c>
      <c r="Y2" s="4">
        <f t="shared" ref="Y2:Y46" si="4">B2+0.4*H2-0.7*I2-0.4*(M2-L2)+0.7*N2+0.3*(C2-N2)+F2+D2*0.7+0.7*E2-0.4*O2-G2</f>
        <v>3.1999999999999993</v>
      </c>
      <c r="Z2">
        <v>0</v>
      </c>
    </row>
    <row r="3" spans="1:26" x14ac:dyDescent="0.3">
      <c r="A3" s="1" t="str">
        <f>'Luka Doncic'!A3</f>
        <v>@ 3PT</v>
      </c>
      <c r="B3">
        <v>3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6</v>
      </c>
      <c r="J3">
        <v>1</v>
      </c>
      <c r="K3">
        <v>5</v>
      </c>
      <c r="L3">
        <v>0</v>
      </c>
      <c r="M3">
        <v>0</v>
      </c>
      <c r="N3">
        <v>0</v>
      </c>
      <c r="O3">
        <v>0</v>
      </c>
      <c r="P3">
        <v>3</v>
      </c>
      <c r="Q3" s="2">
        <f t="shared" si="0"/>
        <v>0.16666666666666666</v>
      </c>
      <c r="R3" s="2">
        <f t="shared" si="1"/>
        <v>0.2</v>
      </c>
      <c r="S3" s="6" t="s">
        <v>45</v>
      </c>
      <c r="T3">
        <v>8</v>
      </c>
      <c r="U3">
        <v>3</v>
      </c>
      <c r="V3">
        <v>0</v>
      </c>
      <c r="W3" s="3">
        <f t="shared" si="2"/>
        <v>-7.2853749999999984</v>
      </c>
      <c r="X3" s="4">
        <f t="shared" si="3"/>
        <v>3</v>
      </c>
      <c r="Y3" s="4">
        <f t="shared" si="4"/>
        <v>-0.79999999999999938</v>
      </c>
      <c r="Z3">
        <v>0</v>
      </c>
    </row>
    <row r="4" spans="1:26" x14ac:dyDescent="0.3">
      <c r="A4" s="1" t="str">
        <f>'Luka Doncic'!A4</f>
        <v>vs DEF</v>
      </c>
      <c r="B4">
        <v>2</v>
      </c>
      <c r="C4">
        <v>1</v>
      </c>
      <c r="D4">
        <v>0</v>
      </c>
      <c r="E4">
        <v>0</v>
      </c>
      <c r="F4">
        <v>0</v>
      </c>
      <c r="G4">
        <v>0</v>
      </c>
      <c r="H4">
        <v>1</v>
      </c>
      <c r="I4">
        <v>2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9</v>
      </c>
      <c r="Q4" s="2">
        <f t="shared" si="0"/>
        <v>0.5</v>
      </c>
      <c r="R4" s="2">
        <f t="shared" si="1"/>
        <v>0</v>
      </c>
      <c r="S4" s="6" t="s">
        <v>45</v>
      </c>
      <c r="T4">
        <v>8</v>
      </c>
      <c r="U4">
        <v>2</v>
      </c>
      <c r="V4">
        <v>0</v>
      </c>
      <c r="W4" s="3">
        <f t="shared" si="2"/>
        <v>7.6783749999999991</v>
      </c>
      <c r="X4" s="4">
        <f t="shared" si="3"/>
        <v>3.2</v>
      </c>
      <c r="Y4" s="4">
        <f t="shared" si="4"/>
        <v>1.3</v>
      </c>
      <c r="Z4">
        <v>0</v>
      </c>
    </row>
    <row r="5" spans="1:26" x14ac:dyDescent="0.3">
      <c r="A5" s="1" t="str">
        <f>'Luka Doncic'!A5</f>
        <v>@ OCE</v>
      </c>
      <c r="B5">
        <v>3</v>
      </c>
      <c r="C5">
        <v>1</v>
      </c>
      <c r="D5">
        <v>2</v>
      </c>
      <c r="E5">
        <v>0</v>
      </c>
      <c r="F5">
        <v>0</v>
      </c>
      <c r="G5">
        <v>1</v>
      </c>
      <c r="H5">
        <v>1</v>
      </c>
      <c r="I5">
        <v>2</v>
      </c>
      <c r="J5">
        <v>1</v>
      </c>
      <c r="K5">
        <v>2</v>
      </c>
      <c r="L5">
        <v>0</v>
      </c>
      <c r="M5">
        <v>0</v>
      </c>
      <c r="N5">
        <v>0</v>
      </c>
      <c r="O5">
        <v>0</v>
      </c>
      <c r="P5">
        <v>11</v>
      </c>
      <c r="Q5" s="2">
        <f t="shared" si="0"/>
        <v>0.5</v>
      </c>
      <c r="R5" s="2">
        <f t="shared" si="1"/>
        <v>0.5</v>
      </c>
      <c r="S5" s="6" t="s">
        <v>45</v>
      </c>
      <c r="T5">
        <v>10</v>
      </c>
      <c r="U5">
        <v>8</v>
      </c>
      <c r="V5">
        <v>0</v>
      </c>
      <c r="W5" s="3">
        <f t="shared" si="2"/>
        <v>12.864100000000002</v>
      </c>
      <c r="X5" s="4">
        <f t="shared" si="3"/>
        <v>6.2</v>
      </c>
      <c r="Y5" s="4">
        <f t="shared" si="4"/>
        <v>2.6999999999999997</v>
      </c>
      <c r="Z5">
        <v>0</v>
      </c>
    </row>
    <row r="6" spans="1:26" x14ac:dyDescent="0.3">
      <c r="A6" s="1" t="str">
        <f>'Luka Doncic'!A6</f>
        <v>vs FRA</v>
      </c>
      <c r="B6">
        <v>5</v>
      </c>
      <c r="C6">
        <v>0</v>
      </c>
      <c r="D6">
        <v>1</v>
      </c>
      <c r="E6">
        <v>0</v>
      </c>
      <c r="F6">
        <v>0</v>
      </c>
      <c r="G6">
        <v>0</v>
      </c>
      <c r="H6">
        <v>2</v>
      </c>
      <c r="I6">
        <v>3</v>
      </c>
      <c r="J6">
        <v>1</v>
      </c>
      <c r="K6">
        <v>1</v>
      </c>
      <c r="L6">
        <v>0</v>
      </c>
      <c r="M6">
        <v>0</v>
      </c>
      <c r="N6">
        <v>0</v>
      </c>
      <c r="O6">
        <v>0</v>
      </c>
      <c r="P6">
        <v>10</v>
      </c>
      <c r="Q6" s="2">
        <f t="shared" si="0"/>
        <v>0.66666666666666663</v>
      </c>
      <c r="R6" s="2">
        <f t="shared" si="1"/>
        <v>1</v>
      </c>
      <c r="S6" s="6" t="s">
        <v>45</v>
      </c>
      <c r="T6">
        <v>8</v>
      </c>
      <c r="U6">
        <v>8</v>
      </c>
      <c r="V6">
        <v>0</v>
      </c>
      <c r="W6" s="3">
        <f t="shared" si="2"/>
        <v>27.383000000000003</v>
      </c>
      <c r="X6" s="4">
        <f t="shared" si="3"/>
        <v>6.5</v>
      </c>
      <c r="Y6" s="4">
        <f t="shared" si="4"/>
        <v>4.4000000000000004</v>
      </c>
      <c r="Z6">
        <v>0</v>
      </c>
    </row>
    <row r="7" spans="1:26" x14ac:dyDescent="0.3">
      <c r="A7" s="1" t="str">
        <f>'Luka Doncic'!A7</f>
        <v>@ INJ</v>
      </c>
      <c r="B7">
        <v>9</v>
      </c>
      <c r="C7">
        <v>2</v>
      </c>
      <c r="D7">
        <v>0</v>
      </c>
      <c r="E7">
        <v>0</v>
      </c>
      <c r="F7">
        <v>0</v>
      </c>
      <c r="G7">
        <v>0</v>
      </c>
      <c r="H7">
        <v>3</v>
      </c>
      <c r="I7">
        <v>6</v>
      </c>
      <c r="J7">
        <v>3</v>
      </c>
      <c r="K7">
        <v>5</v>
      </c>
      <c r="L7">
        <v>0</v>
      </c>
      <c r="M7">
        <v>0</v>
      </c>
      <c r="N7">
        <v>0</v>
      </c>
      <c r="O7">
        <v>0</v>
      </c>
      <c r="P7">
        <v>9</v>
      </c>
      <c r="Q7" s="2">
        <f t="shared" si="0"/>
        <v>0.5</v>
      </c>
      <c r="R7" s="2">
        <f t="shared" si="1"/>
        <v>0.6</v>
      </c>
      <c r="S7" s="6" t="s">
        <v>45</v>
      </c>
      <c r="T7">
        <v>8</v>
      </c>
      <c r="U7">
        <v>9</v>
      </c>
      <c r="V7">
        <v>0</v>
      </c>
      <c r="W7" s="3">
        <f t="shared" si="2"/>
        <v>40.605624999999996</v>
      </c>
      <c r="X7" s="4">
        <f t="shared" si="3"/>
        <v>11.4</v>
      </c>
      <c r="Y7" s="4">
        <f t="shared" si="4"/>
        <v>6.6</v>
      </c>
      <c r="Z7">
        <v>0</v>
      </c>
    </row>
    <row r="8" spans="1:26" x14ac:dyDescent="0.3">
      <c r="A8" s="1" t="str">
        <f>'Luka Doncic'!A8</f>
        <v>vs CHI</v>
      </c>
      <c r="B8">
        <v>12</v>
      </c>
      <c r="C8">
        <v>1</v>
      </c>
      <c r="D8">
        <v>2</v>
      </c>
      <c r="E8">
        <v>0</v>
      </c>
      <c r="F8">
        <v>0</v>
      </c>
      <c r="G8">
        <v>0</v>
      </c>
      <c r="H8">
        <v>4</v>
      </c>
      <c r="I8">
        <v>5</v>
      </c>
      <c r="J8">
        <v>2</v>
      </c>
      <c r="K8">
        <v>2</v>
      </c>
      <c r="L8">
        <v>2</v>
      </c>
      <c r="M8">
        <v>2</v>
      </c>
      <c r="N8">
        <v>0</v>
      </c>
      <c r="O8">
        <v>0</v>
      </c>
      <c r="P8">
        <v>13</v>
      </c>
      <c r="Q8" s="2">
        <f t="shared" si="0"/>
        <v>0.8</v>
      </c>
      <c r="R8" s="2">
        <f t="shared" si="1"/>
        <v>1</v>
      </c>
      <c r="S8" s="2">
        <f>L8/M8</f>
        <v>1</v>
      </c>
      <c r="T8">
        <v>9</v>
      </c>
      <c r="U8">
        <v>18</v>
      </c>
      <c r="V8">
        <v>0</v>
      </c>
      <c r="W8" s="3">
        <f t="shared" si="2"/>
        <v>65.079444444444462</v>
      </c>
      <c r="X8" s="4">
        <f t="shared" si="3"/>
        <v>16.2</v>
      </c>
      <c r="Y8" s="4">
        <f t="shared" si="4"/>
        <v>11.8</v>
      </c>
      <c r="Z8">
        <v>0</v>
      </c>
    </row>
    <row r="9" spans="1:26" x14ac:dyDescent="0.3">
      <c r="A9" s="1" t="str">
        <f>'Luka Doncic'!A9</f>
        <v>@ RKS</v>
      </c>
      <c r="B9">
        <v>6</v>
      </c>
      <c r="C9">
        <v>1</v>
      </c>
      <c r="D9">
        <v>1</v>
      </c>
      <c r="E9">
        <v>0</v>
      </c>
      <c r="F9">
        <v>0</v>
      </c>
      <c r="G9">
        <v>0</v>
      </c>
      <c r="H9">
        <v>2</v>
      </c>
      <c r="I9">
        <v>4</v>
      </c>
      <c r="J9">
        <v>2</v>
      </c>
      <c r="K9">
        <v>3</v>
      </c>
      <c r="L9">
        <v>0</v>
      </c>
      <c r="M9">
        <v>0</v>
      </c>
      <c r="N9">
        <v>0</v>
      </c>
      <c r="O9">
        <v>0</v>
      </c>
      <c r="P9">
        <v>-6</v>
      </c>
      <c r="Q9" s="2">
        <f t="shared" si="0"/>
        <v>0.5</v>
      </c>
      <c r="R9" s="2">
        <f t="shared" si="1"/>
        <v>0.66666666666666663</v>
      </c>
      <c r="S9" s="6" t="s">
        <v>45</v>
      </c>
      <c r="T9">
        <v>6</v>
      </c>
      <c r="U9">
        <v>8</v>
      </c>
      <c r="V9">
        <v>0</v>
      </c>
      <c r="W9" s="3">
        <f t="shared" si="2"/>
        <v>41.056333333333335</v>
      </c>
      <c r="X9" s="4">
        <f t="shared" si="3"/>
        <v>8.6999999999999993</v>
      </c>
      <c r="Y9" s="4">
        <f t="shared" si="4"/>
        <v>5</v>
      </c>
      <c r="Z9">
        <v>0</v>
      </c>
    </row>
    <row r="10" spans="1:26" x14ac:dyDescent="0.3">
      <c r="A10" s="1" t="str">
        <f>'Luka Doncic'!A10</f>
        <v>vs AFR</v>
      </c>
      <c r="B10">
        <v>2</v>
      </c>
      <c r="C10">
        <v>0</v>
      </c>
      <c r="D10">
        <v>2</v>
      </c>
      <c r="E10">
        <v>0</v>
      </c>
      <c r="F10">
        <v>0</v>
      </c>
      <c r="G10">
        <v>0</v>
      </c>
      <c r="H10">
        <v>1</v>
      </c>
      <c r="I10">
        <v>3</v>
      </c>
      <c r="J10">
        <v>0</v>
      </c>
      <c r="K10">
        <v>2</v>
      </c>
      <c r="L10">
        <v>0</v>
      </c>
      <c r="M10">
        <v>0</v>
      </c>
      <c r="N10">
        <v>0</v>
      </c>
      <c r="O10">
        <v>0</v>
      </c>
      <c r="P10">
        <v>6</v>
      </c>
      <c r="Q10" s="2">
        <f t="shared" si="0"/>
        <v>0.33333333333333331</v>
      </c>
      <c r="R10" s="2">
        <f t="shared" si="1"/>
        <v>0</v>
      </c>
      <c r="S10" s="6" t="s">
        <v>45</v>
      </c>
      <c r="T10">
        <v>6</v>
      </c>
      <c r="U10">
        <v>7</v>
      </c>
      <c r="V10">
        <v>0</v>
      </c>
      <c r="W10" s="3">
        <f t="shared" si="2"/>
        <v>12.814000000000002</v>
      </c>
      <c r="X10" s="4">
        <f t="shared" si="3"/>
        <v>5</v>
      </c>
      <c r="Y10" s="4">
        <f t="shared" si="4"/>
        <v>1.7000000000000002</v>
      </c>
      <c r="Z10">
        <v>0</v>
      </c>
    </row>
    <row r="11" spans="1:26" x14ac:dyDescent="0.3">
      <c r="A11" s="1" t="str">
        <f>'Luka Doncic'!A11</f>
        <v>@ OLD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1</v>
      </c>
      <c r="L11">
        <v>0</v>
      </c>
      <c r="M11">
        <v>0</v>
      </c>
      <c r="N11">
        <v>0</v>
      </c>
      <c r="O11">
        <v>1</v>
      </c>
      <c r="P11">
        <v>-11</v>
      </c>
      <c r="Q11" s="2">
        <f t="shared" si="0"/>
        <v>0</v>
      </c>
      <c r="R11" s="2">
        <f t="shared" si="1"/>
        <v>0</v>
      </c>
      <c r="S11" s="6" t="s">
        <v>45</v>
      </c>
      <c r="T11">
        <v>8</v>
      </c>
      <c r="U11">
        <v>2</v>
      </c>
      <c r="V11">
        <v>0</v>
      </c>
      <c r="W11" s="3">
        <f t="shared" si="2"/>
        <v>-2.7108749999999997</v>
      </c>
      <c r="X11" s="4">
        <f t="shared" si="3"/>
        <v>1.5</v>
      </c>
      <c r="Y11" s="4">
        <f t="shared" si="4"/>
        <v>-0.4</v>
      </c>
      <c r="Z11">
        <v>0</v>
      </c>
    </row>
    <row r="12" spans="1:26" x14ac:dyDescent="0.3">
      <c r="A12" s="1" t="str">
        <f>'Luka Doncic'!A12</f>
        <v>vs USA</v>
      </c>
      <c r="B12">
        <v>0</v>
      </c>
      <c r="C12">
        <v>0</v>
      </c>
      <c r="D12">
        <v>1</v>
      </c>
      <c r="E12">
        <v>0</v>
      </c>
      <c r="F12">
        <v>0</v>
      </c>
      <c r="G12">
        <v>1</v>
      </c>
      <c r="H12">
        <v>0</v>
      </c>
      <c r="I12">
        <v>3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-6</v>
      </c>
      <c r="Q12" s="2">
        <f t="shared" si="0"/>
        <v>0</v>
      </c>
      <c r="R12" s="2">
        <f t="shared" si="1"/>
        <v>0</v>
      </c>
      <c r="S12" s="6" t="s">
        <v>45</v>
      </c>
      <c r="T12">
        <v>5</v>
      </c>
      <c r="U12">
        <v>2</v>
      </c>
      <c r="V12">
        <v>0</v>
      </c>
      <c r="W12" s="3">
        <f t="shared" si="2"/>
        <v>-27.357999999999997</v>
      </c>
      <c r="X12" s="4">
        <f t="shared" si="3"/>
        <v>0.5</v>
      </c>
      <c r="Y12" s="4">
        <f t="shared" si="4"/>
        <v>-2.3999999999999995</v>
      </c>
      <c r="Z12">
        <v>0</v>
      </c>
    </row>
    <row r="13" spans="1:26" x14ac:dyDescent="0.3">
      <c r="A13" s="1" t="str">
        <f>'Luka Doncic'!A13</f>
        <v>@ SPA</v>
      </c>
      <c r="B13">
        <v>3</v>
      </c>
      <c r="C13">
        <v>0</v>
      </c>
      <c r="D13">
        <v>0</v>
      </c>
      <c r="E13">
        <v>0</v>
      </c>
      <c r="F13">
        <v>0</v>
      </c>
      <c r="G13">
        <v>1</v>
      </c>
      <c r="H13">
        <v>1</v>
      </c>
      <c r="I13">
        <v>4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-13</v>
      </c>
      <c r="Q13" s="2">
        <f t="shared" si="0"/>
        <v>0.25</v>
      </c>
      <c r="R13" s="2">
        <f t="shared" si="1"/>
        <v>1</v>
      </c>
      <c r="S13" s="6" t="s">
        <v>45</v>
      </c>
      <c r="T13">
        <v>7</v>
      </c>
      <c r="U13">
        <v>3</v>
      </c>
      <c r="V13">
        <v>0</v>
      </c>
      <c r="W13" s="3">
        <f t="shared" si="2"/>
        <v>-4.8285714285714274</v>
      </c>
      <c r="X13" s="4">
        <f t="shared" si="3"/>
        <v>2</v>
      </c>
      <c r="Y13" s="4">
        <f t="shared" si="4"/>
        <v>-0.39999999999999991</v>
      </c>
      <c r="Z13">
        <v>0</v>
      </c>
    </row>
    <row r="14" spans="1:26" x14ac:dyDescent="0.3">
      <c r="A14" s="1" t="str">
        <f>'Luka Doncic'!A14</f>
        <v>vs 6TH</v>
      </c>
      <c r="B14">
        <v>5</v>
      </c>
      <c r="C14">
        <v>0</v>
      </c>
      <c r="D14">
        <v>0</v>
      </c>
      <c r="E14">
        <v>1</v>
      </c>
      <c r="F14">
        <v>0</v>
      </c>
      <c r="G14">
        <v>0</v>
      </c>
      <c r="H14">
        <v>2</v>
      </c>
      <c r="I14">
        <v>3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-3</v>
      </c>
      <c r="Q14" s="2">
        <f t="shared" si="0"/>
        <v>0.66666666666666663</v>
      </c>
      <c r="R14" s="2">
        <f t="shared" si="1"/>
        <v>1</v>
      </c>
      <c r="S14" s="6" t="s">
        <v>45</v>
      </c>
      <c r="T14">
        <v>6</v>
      </c>
      <c r="U14">
        <v>5</v>
      </c>
      <c r="V14">
        <v>0</v>
      </c>
      <c r="W14" s="3">
        <f t="shared" si="2"/>
        <v>37.262833333333333</v>
      </c>
      <c r="X14" s="4">
        <f t="shared" si="3"/>
        <v>8</v>
      </c>
      <c r="Y14" s="4">
        <f t="shared" si="4"/>
        <v>4.4000000000000004</v>
      </c>
      <c r="Z14">
        <v>0</v>
      </c>
    </row>
    <row r="15" spans="1:26" x14ac:dyDescent="0.3">
      <c r="A15" s="1" t="str">
        <f>'Luka Doncic'!A15</f>
        <v>@ CAN</v>
      </c>
      <c r="B15">
        <v>3</v>
      </c>
      <c r="C15">
        <v>0</v>
      </c>
      <c r="D15">
        <v>1</v>
      </c>
      <c r="E15">
        <v>0</v>
      </c>
      <c r="F15">
        <v>0</v>
      </c>
      <c r="G15">
        <v>0</v>
      </c>
      <c r="H15">
        <v>1</v>
      </c>
      <c r="I15">
        <v>1</v>
      </c>
      <c r="J15">
        <v>1</v>
      </c>
      <c r="K15">
        <v>1</v>
      </c>
      <c r="L15">
        <v>0</v>
      </c>
      <c r="M15">
        <v>0</v>
      </c>
      <c r="N15">
        <v>0</v>
      </c>
      <c r="O15">
        <v>0</v>
      </c>
      <c r="P15">
        <v>3</v>
      </c>
      <c r="Q15" s="2">
        <f t="shared" si="0"/>
        <v>1</v>
      </c>
      <c r="R15" s="2">
        <f t="shared" si="1"/>
        <v>1</v>
      </c>
      <c r="S15" s="6" t="s">
        <v>45</v>
      </c>
      <c r="T15">
        <v>5</v>
      </c>
      <c r="U15">
        <v>6</v>
      </c>
      <c r="V15">
        <v>0</v>
      </c>
      <c r="W15" s="3">
        <f t="shared" si="2"/>
        <v>34.468800000000002</v>
      </c>
      <c r="X15" s="4">
        <f t="shared" si="3"/>
        <v>4.5</v>
      </c>
      <c r="Y15" s="4">
        <f t="shared" si="4"/>
        <v>3.4000000000000004</v>
      </c>
      <c r="Z15">
        <v>0</v>
      </c>
    </row>
    <row r="16" spans="1:26" x14ac:dyDescent="0.3">
      <c r="A16" s="1" t="str">
        <f>'Luka Doncic'!A16</f>
        <v>vs DNK</v>
      </c>
      <c r="B16">
        <v>3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3</v>
      </c>
      <c r="J16">
        <v>1</v>
      </c>
      <c r="K16">
        <v>2</v>
      </c>
      <c r="L16">
        <v>0</v>
      </c>
      <c r="M16">
        <v>0</v>
      </c>
      <c r="N16">
        <v>0</v>
      </c>
      <c r="O16">
        <v>0</v>
      </c>
      <c r="P16">
        <v>5</v>
      </c>
      <c r="Q16" s="2">
        <f t="shared" si="0"/>
        <v>0.33333333333333331</v>
      </c>
      <c r="R16" s="2">
        <f t="shared" si="1"/>
        <v>0.5</v>
      </c>
      <c r="S16" s="6" t="s">
        <v>45</v>
      </c>
      <c r="T16">
        <v>5</v>
      </c>
      <c r="U16">
        <v>3</v>
      </c>
      <c r="V16">
        <v>0</v>
      </c>
      <c r="W16" s="3">
        <f t="shared" si="2"/>
        <v>11.857400000000002</v>
      </c>
      <c r="X16" s="4">
        <f t="shared" si="3"/>
        <v>3</v>
      </c>
      <c r="Y16" s="4">
        <f t="shared" si="4"/>
        <v>1.3000000000000003</v>
      </c>
      <c r="Z16">
        <v>0</v>
      </c>
    </row>
    <row r="17" spans="1:26" x14ac:dyDescent="0.3">
      <c r="A17" s="1" t="str">
        <f>'Luka Doncic'!A17</f>
        <v>@ IMP</v>
      </c>
      <c r="B17">
        <v>6</v>
      </c>
      <c r="C17">
        <v>1</v>
      </c>
      <c r="D17">
        <v>0</v>
      </c>
      <c r="E17">
        <v>0</v>
      </c>
      <c r="F17">
        <v>0</v>
      </c>
      <c r="G17">
        <v>0</v>
      </c>
      <c r="H17">
        <v>2</v>
      </c>
      <c r="I17">
        <v>2</v>
      </c>
      <c r="J17">
        <v>2</v>
      </c>
      <c r="K17">
        <v>2</v>
      </c>
      <c r="L17">
        <v>0</v>
      </c>
      <c r="M17">
        <v>0</v>
      </c>
      <c r="N17">
        <v>0</v>
      </c>
      <c r="O17">
        <v>0</v>
      </c>
      <c r="P17">
        <v>-1</v>
      </c>
      <c r="Q17" s="2">
        <f t="shared" si="0"/>
        <v>1</v>
      </c>
      <c r="R17" s="2">
        <f t="shared" si="1"/>
        <v>1</v>
      </c>
      <c r="S17" s="6" t="s">
        <v>45</v>
      </c>
      <c r="T17">
        <v>7</v>
      </c>
      <c r="U17">
        <v>6</v>
      </c>
      <c r="V17">
        <v>0</v>
      </c>
      <c r="W17" s="3">
        <f t="shared" si="2"/>
        <v>41.434428571428569</v>
      </c>
      <c r="X17" s="4">
        <f t="shared" si="3"/>
        <v>7.2</v>
      </c>
      <c r="Y17" s="4">
        <f t="shared" si="4"/>
        <v>5.7</v>
      </c>
      <c r="Z17">
        <v>0</v>
      </c>
    </row>
    <row r="18" spans="1:26" x14ac:dyDescent="0.3">
      <c r="A18" s="1" t="str">
        <f>'Luka Doncic'!A18</f>
        <v>vs 3PT</v>
      </c>
      <c r="B18">
        <v>7</v>
      </c>
      <c r="C18">
        <v>2</v>
      </c>
      <c r="D18">
        <v>0</v>
      </c>
      <c r="E18">
        <v>2</v>
      </c>
      <c r="F18">
        <v>0</v>
      </c>
      <c r="G18">
        <v>0</v>
      </c>
      <c r="H18">
        <v>3</v>
      </c>
      <c r="I18">
        <v>7</v>
      </c>
      <c r="J18">
        <v>1</v>
      </c>
      <c r="K18">
        <v>3</v>
      </c>
      <c r="L18">
        <v>0</v>
      </c>
      <c r="M18">
        <v>0</v>
      </c>
      <c r="N18">
        <v>1</v>
      </c>
      <c r="O18">
        <v>0</v>
      </c>
      <c r="P18">
        <v>5</v>
      </c>
      <c r="Q18" s="2">
        <f t="shared" si="0"/>
        <v>0.42857142857142855</v>
      </c>
      <c r="R18" s="2">
        <f t="shared" si="1"/>
        <v>0.33333333333333331</v>
      </c>
      <c r="S18" s="6" t="s">
        <v>45</v>
      </c>
      <c r="T18">
        <v>8</v>
      </c>
      <c r="U18">
        <v>7</v>
      </c>
      <c r="V18">
        <v>0</v>
      </c>
      <c r="W18" s="3">
        <f t="shared" si="2"/>
        <v>35.625500000000002</v>
      </c>
      <c r="X18" s="4">
        <f t="shared" si="3"/>
        <v>15.4</v>
      </c>
      <c r="Y18" s="4">
        <f t="shared" si="4"/>
        <v>5.6999999999999993</v>
      </c>
      <c r="Z18">
        <v>0</v>
      </c>
    </row>
    <row r="19" spans="1:26" x14ac:dyDescent="0.3">
      <c r="A19" s="1" t="str">
        <f>'Luka Doncic'!A19</f>
        <v>@ DEF</v>
      </c>
      <c r="B19">
        <v>5</v>
      </c>
      <c r="C19">
        <v>0</v>
      </c>
      <c r="D19">
        <v>1</v>
      </c>
      <c r="E19">
        <v>0</v>
      </c>
      <c r="F19">
        <v>0</v>
      </c>
      <c r="G19">
        <v>0</v>
      </c>
      <c r="H19">
        <v>2</v>
      </c>
      <c r="I19">
        <v>3</v>
      </c>
      <c r="J19">
        <v>1</v>
      </c>
      <c r="K19">
        <v>2</v>
      </c>
      <c r="L19">
        <v>0</v>
      </c>
      <c r="M19">
        <v>0</v>
      </c>
      <c r="N19">
        <v>0</v>
      </c>
      <c r="O19">
        <v>0</v>
      </c>
      <c r="P19">
        <v>-3</v>
      </c>
      <c r="Q19" s="2">
        <f t="shared" si="0"/>
        <v>0.66666666666666663</v>
      </c>
      <c r="R19" s="2">
        <f t="shared" si="1"/>
        <v>0.5</v>
      </c>
      <c r="S19" s="6" t="s">
        <v>45</v>
      </c>
      <c r="T19">
        <v>9</v>
      </c>
      <c r="U19">
        <v>7</v>
      </c>
      <c r="V19">
        <v>0</v>
      </c>
      <c r="W19" s="3">
        <f t="shared" si="2"/>
        <v>24.340444444444447</v>
      </c>
      <c r="X19" s="4">
        <f t="shared" si="3"/>
        <v>6.5</v>
      </c>
      <c r="Y19" s="4">
        <f t="shared" si="4"/>
        <v>4.4000000000000004</v>
      </c>
      <c r="Z19">
        <v>0</v>
      </c>
    </row>
    <row r="20" spans="1:26" x14ac:dyDescent="0.3">
      <c r="A20" s="1">
        <f>'Luka Doncic'!A20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ref="S19:S46" si="5">L20/M20</f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'Luka Doncic'!A21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'Luka Doncic'!A22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'Luka Doncic'!A23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'Luka Doncic'!A24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'Luka Doncic'!A25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'Luka Doncic'!A26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'Luka Doncic'!A27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'Luka Doncic'!A28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'Luka Doncic'!A29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'Luka Doncic'!A30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'Luka Doncic'!A31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'Luka Doncic'!A32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'Luka Doncic'!A33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'Luka Doncic'!A34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'Luka Doncic'!A35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'Luka Doncic'!A36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'Luka Doncic'!A37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'Luka Doncic'!A38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'Luka Doncic'!A39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'Luka Doncic'!A40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'Luka Doncic'!A41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'Luka Doncic'!A42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'Luka Doncic'!A43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'Luka Doncic'!A44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'Luka Doncic'!A45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'Luka Doncic'!A46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 t="shared" ref="B47:P47" si="6">AVERAGE(B2:B46)</f>
        <v>4.2222222222222223</v>
      </c>
      <c r="C47" s="4">
        <f t="shared" si="6"/>
        <v>0.77777777777777779</v>
      </c>
      <c r="D47" s="4">
        <f t="shared" si="6"/>
        <v>0.83333333333333337</v>
      </c>
      <c r="E47" s="4">
        <f t="shared" si="6"/>
        <v>0.22222222222222221</v>
      </c>
      <c r="F47" s="4">
        <f t="shared" si="6"/>
        <v>0</v>
      </c>
      <c r="G47" s="4">
        <f t="shared" si="6"/>
        <v>0.16666666666666666</v>
      </c>
      <c r="H47" s="4">
        <f t="shared" si="6"/>
        <v>1.5555555555555556</v>
      </c>
      <c r="I47" s="4">
        <f t="shared" si="6"/>
        <v>3.5</v>
      </c>
      <c r="J47" s="4">
        <f t="shared" si="6"/>
        <v>1</v>
      </c>
      <c r="K47" s="4">
        <f t="shared" si="6"/>
        <v>2.0555555555555554</v>
      </c>
      <c r="L47" s="4">
        <f t="shared" si="6"/>
        <v>0.1111111111111111</v>
      </c>
      <c r="M47" s="4">
        <f t="shared" si="6"/>
        <v>0.1111111111111111</v>
      </c>
      <c r="N47" s="4">
        <f t="shared" si="6"/>
        <v>5.5555555555555552E-2</v>
      </c>
      <c r="O47" s="4">
        <f t="shared" si="6"/>
        <v>5.5555555555555552E-2</v>
      </c>
      <c r="P47" s="4">
        <f t="shared" si="6"/>
        <v>2.7222222222222223</v>
      </c>
      <c r="Q47" s="2">
        <f>SUM(H2:H46)/SUM(I2:I46)</f>
        <v>0.44444444444444442</v>
      </c>
      <c r="R47" s="2">
        <f>SUM(J2:J46)/SUM(K2:K46)</f>
        <v>0.48648648648648651</v>
      </c>
      <c r="S47" s="2">
        <f>SUM(L2:L46)/SUM(M2:M46)</f>
        <v>1</v>
      </c>
      <c r="T47" s="4">
        <f>AVERAGE(T2:T46)</f>
        <v>7.666666666666667</v>
      </c>
      <c r="U47" s="4">
        <f>AVERAGE(U2:U46)</f>
        <v>6.333333333333333</v>
      </c>
      <c r="V47" s="4">
        <f>AVERAGE(V2:V46)</f>
        <v>0</v>
      </c>
      <c r="W47" s="3">
        <f>((H49*85.91) +(F49*53.897)+(J49*51.757)+(L49*46.845)+(E49*39.19)+(N49*39.19)+(D49*34.677)+((C49-N49)*14.707)-(O49*17.174)-((M49-L49)*20.091)-((I49-H49)*39.19)-(G49*53.897))/T49</f>
        <v>20.199833333333334</v>
      </c>
      <c r="X47" s="4">
        <f t="shared" ref="X47" si="7">B47+(C47*1.2)+(D47*1.5)+(E47*3)+(F47*3)-G47</f>
        <v>6.9055555555555559</v>
      </c>
      <c r="Y47" s="4">
        <f t="shared" ref="Y47" si="8">B47+0.4*H47-0.7*I47-0.4*(M47-L47)+0.7*N47+0.3*(C47-N47)+F47+D47*0.7+0.7*E47-0.4*O47-G47</f>
        <v>3.2000000000000011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 t="shared" ref="B49:P49" si="9">SUM(B2:B46)</f>
        <v>76</v>
      </c>
      <c r="C49">
        <f t="shared" si="9"/>
        <v>14</v>
      </c>
      <c r="D49">
        <f t="shared" si="9"/>
        <v>15</v>
      </c>
      <c r="E49">
        <f t="shared" si="9"/>
        <v>4</v>
      </c>
      <c r="F49">
        <f t="shared" si="9"/>
        <v>0</v>
      </c>
      <c r="G49">
        <f t="shared" si="9"/>
        <v>3</v>
      </c>
      <c r="H49">
        <f t="shared" si="9"/>
        <v>28</v>
      </c>
      <c r="I49">
        <f t="shared" si="9"/>
        <v>63</v>
      </c>
      <c r="J49">
        <f t="shared" si="9"/>
        <v>18</v>
      </c>
      <c r="K49">
        <f t="shared" si="9"/>
        <v>37</v>
      </c>
      <c r="L49">
        <f t="shared" si="9"/>
        <v>2</v>
      </c>
      <c r="M49">
        <f t="shared" si="9"/>
        <v>2</v>
      </c>
      <c r="N49">
        <f t="shared" si="9"/>
        <v>1</v>
      </c>
      <c r="O49">
        <f t="shared" si="9"/>
        <v>1</v>
      </c>
      <c r="P49">
        <f t="shared" si="9"/>
        <v>49</v>
      </c>
      <c r="T49">
        <f>SUM(T2:T46)</f>
        <v>138</v>
      </c>
      <c r="U49">
        <f>SUM(U2:U46)</f>
        <v>114</v>
      </c>
      <c r="V49">
        <f>SUM(V2:V46)</f>
        <v>0</v>
      </c>
      <c r="X49" s="4">
        <f>SUM(X2:X46)</f>
        <v>124.30000000000001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Luka Doncic</vt:lpstr>
      <vt:lpstr>Lauri Markkanen</vt:lpstr>
      <vt:lpstr>Domantas Sabonis</vt:lpstr>
      <vt:lpstr>Kristaps Porzingis</vt:lpstr>
      <vt:lpstr>Nikola Jokic</vt:lpstr>
      <vt:lpstr>Nikola Vucevic</vt:lpstr>
      <vt:lpstr>Jakob Poeltl</vt:lpstr>
      <vt:lpstr>Franz Wagner</vt:lpstr>
      <vt:lpstr>Danilo Gallinari</vt:lpstr>
      <vt:lpstr>Bojan Bogdanovic</vt:lpstr>
      <vt:lpstr>Thabo Sefolosha</vt:lpstr>
      <vt:lpstr>Sviatoslav Mykhailiuk</vt:lpstr>
      <vt:lpstr>Team Stats</vt:lpstr>
      <vt:lpstr>Opponent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Son</dc:creator>
  <cp:lastModifiedBy>Tim Son</cp:lastModifiedBy>
  <dcterms:created xsi:type="dcterms:W3CDTF">2023-05-23T07:10:51Z</dcterms:created>
  <dcterms:modified xsi:type="dcterms:W3CDTF">2024-03-31T05:50:21Z</dcterms:modified>
</cp:coreProperties>
</file>