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CECE95B2-2A10-43E3-A52E-D7BFC19FF74E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Killian Hayes" sheetId="4" r:id="rId1"/>
    <sheet name="Evan Fournier" sheetId="1" r:id="rId2"/>
    <sheet name="Nicolas Batum" sheetId="3" r:id="rId3"/>
    <sheet name="Joakim Noah" sheetId="12" r:id="rId4"/>
    <sheet name="Rudy Gobert" sheetId="5" r:id="rId5"/>
    <sheet name="Timothe Luwawu-Cabarrot" sheetId="2" r:id="rId6"/>
    <sheet name="Ian Mahinmi" sheetId="10" r:id="rId7"/>
    <sheet name="Frank Ntilikina" sheetId="6" r:id="rId8"/>
    <sheet name="Theo Maledon" sheetId="8" r:id="rId9"/>
    <sheet name="Guerschon Yabusele" sheetId="15" r:id="rId10"/>
    <sheet name="Elie Okobo" sheetId="9" r:id="rId11"/>
    <sheet name="Vincent Poirer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4" l="1"/>
  <c r="Z18" i="14"/>
  <c r="Y18" i="14"/>
  <c r="X18" i="14"/>
  <c r="Q18" i="14"/>
  <c r="AA18" i="13"/>
  <c r="Z18" i="13"/>
  <c r="Y18" i="13"/>
  <c r="X18" i="13"/>
  <c r="Q18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AA10" i="14"/>
  <c r="Z10" i="14"/>
  <c r="Y10" i="14"/>
  <c r="X10" i="14"/>
  <c r="Q10" i="14"/>
  <c r="AA10" i="13"/>
  <c r="Z10" i="13"/>
  <c r="Y10" i="13"/>
  <c r="X10" i="13"/>
  <c r="Q10" i="13"/>
  <c r="AA8" i="14" l="1"/>
  <c r="Z8" i="14"/>
  <c r="Y8" i="14"/>
  <c r="X8" i="14"/>
  <c r="Q8" i="14"/>
  <c r="AA8" i="13"/>
  <c r="Z8" i="13"/>
  <c r="Y8" i="13"/>
  <c r="X8" i="13"/>
  <c r="Q8" i="13"/>
  <c r="AA5" i="14"/>
  <c r="Z5" i="14"/>
  <c r="Y5" i="14"/>
  <c r="X5" i="14"/>
  <c r="Q5" i="14"/>
  <c r="AA5" i="13"/>
  <c r="Z5" i="13"/>
  <c r="Y5" i="13"/>
  <c r="X5" i="13"/>
  <c r="Q5" i="13"/>
  <c r="AA4" i="14" l="1"/>
  <c r="Z4" i="14"/>
  <c r="Y4" i="14"/>
  <c r="X4" i="14"/>
  <c r="Q4" i="14"/>
  <c r="AA4" i="13"/>
  <c r="Z4" i="13"/>
  <c r="Y4" i="13"/>
  <c r="X4" i="13"/>
  <c r="Q4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A2" i="14"/>
  <c r="Z2" i="14"/>
  <c r="Y2" i="14"/>
  <c r="X2" i="14"/>
  <c r="Q2" i="14"/>
  <c r="AA2" i="13"/>
  <c r="Z2" i="13"/>
  <c r="Y2" i="13"/>
  <c r="X2" i="13"/>
  <c r="Q2" i="1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7" i="14"/>
  <c r="Z17" i="14"/>
  <c r="Y17" i="14"/>
  <c r="X17" i="14"/>
  <c r="Q17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9" i="14"/>
  <c r="Z9" i="14"/>
  <c r="Y9" i="14"/>
  <c r="X9" i="14"/>
  <c r="Q9" i="14"/>
  <c r="AA7" i="14"/>
  <c r="Z7" i="14"/>
  <c r="Y7" i="14"/>
  <c r="X7" i="14"/>
  <c r="Q7" i="14"/>
  <c r="AA6" i="14"/>
  <c r="Z6" i="14"/>
  <c r="Y6" i="14"/>
  <c r="X6" i="14"/>
  <c r="Q6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S19" i="11"/>
  <c r="R19" i="11"/>
  <c r="Q19" i="11"/>
  <c r="Y18" i="11"/>
  <c r="X18" i="11"/>
  <c r="W18" i="11"/>
  <c r="Q18" i="11"/>
  <c r="Y17" i="11"/>
  <c r="X17" i="11"/>
  <c r="W17" i="11"/>
  <c r="Q17" i="11"/>
  <c r="Y16" i="11"/>
  <c r="X16" i="11"/>
  <c r="W16" i="11"/>
  <c r="R16" i="11"/>
  <c r="Q16" i="11"/>
  <c r="Y15" i="11"/>
  <c r="X15" i="11"/>
  <c r="W15" i="11"/>
  <c r="S15" i="11"/>
  <c r="Y14" i="11"/>
  <c r="X14" i="11"/>
  <c r="W14" i="11"/>
  <c r="R14" i="11"/>
  <c r="Q14" i="11"/>
  <c r="Y13" i="11"/>
  <c r="X13" i="11"/>
  <c r="W13" i="11"/>
  <c r="R13" i="11"/>
  <c r="Q13" i="11"/>
  <c r="Y12" i="11"/>
  <c r="X12" i="11"/>
  <c r="W12" i="11"/>
  <c r="Q12" i="11"/>
  <c r="Y11" i="11"/>
  <c r="X11" i="11"/>
  <c r="W11" i="11"/>
  <c r="R11" i="11"/>
  <c r="Q11" i="11"/>
  <c r="Y10" i="11"/>
  <c r="X10" i="11"/>
  <c r="W10" i="11"/>
  <c r="Q10" i="11"/>
  <c r="Y9" i="11"/>
  <c r="X9" i="11"/>
  <c r="W9" i="11"/>
  <c r="R9" i="11"/>
  <c r="Q9" i="11"/>
  <c r="Y8" i="11"/>
  <c r="X8" i="11"/>
  <c r="W8" i="11"/>
  <c r="Q8" i="11"/>
  <c r="Y7" i="11"/>
  <c r="X7" i="11"/>
  <c r="W7" i="11"/>
  <c r="S7" i="11"/>
  <c r="R7" i="11"/>
  <c r="Q7" i="11"/>
  <c r="Y6" i="11"/>
  <c r="X6" i="11"/>
  <c r="W6" i="11"/>
  <c r="Y5" i="11"/>
  <c r="X5" i="11"/>
  <c r="W5" i="11"/>
  <c r="Q5" i="11"/>
  <c r="Y4" i="11"/>
  <c r="X4" i="11"/>
  <c r="W4" i="11"/>
  <c r="S4" i="11"/>
  <c r="Y3" i="11"/>
  <c r="X3" i="11"/>
  <c r="W3" i="11"/>
  <c r="Q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S19" i="9"/>
  <c r="R19" i="9"/>
  <c r="Q19" i="9"/>
  <c r="Y18" i="9"/>
  <c r="X18" i="9"/>
  <c r="W18" i="9"/>
  <c r="Y17" i="9"/>
  <c r="X17" i="9"/>
  <c r="W17" i="9"/>
  <c r="S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S14" i="9"/>
  <c r="Y13" i="9"/>
  <c r="X13" i="9"/>
  <c r="W13" i="9"/>
  <c r="R13" i="9"/>
  <c r="Q13" i="9"/>
  <c r="Y12" i="9"/>
  <c r="X12" i="9"/>
  <c r="W12" i="9"/>
  <c r="R12" i="9"/>
  <c r="Q12" i="9"/>
  <c r="Y11" i="9"/>
  <c r="X11" i="9"/>
  <c r="W11" i="9"/>
  <c r="S11" i="9"/>
  <c r="R11" i="9"/>
  <c r="Q11" i="9"/>
  <c r="Y10" i="9"/>
  <c r="X10" i="9"/>
  <c r="W10" i="9"/>
  <c r="R10" i="9"/>
  <c r="Q10" i="9"/>
  <c r="Y9" i="9"/>
  <c r="X9" i="9"/>
  <c r="W9" i="9"/>
  <c r="S9" i="9"/>
  <c r="R9" i="9"/>
  <c r="Q9" i="9"/>
  <c r="Y8" i="9"/>
  <c r="X8" i="9"/>
  <c r="W8" i="9"/>
  <c r="R8" i="9"/>
  <c r="Q8" i="9"/>
  <c r="Y7" i="9"/>
  <c r="X7" i="9"/>
  <c r="W7" i="9"/>
  <c r="R7" i="9"/>
  <c r="Q7" i="9"/>
  <c r="Y6" i="9"/>
  <c r="X6" i="9"/>
  <c r="W6" i="9"/>
  <c r="R6" i="9"/>
  <c r="Q6" i="9"/>
  <c r="Y5" i="9"/>
  <c r="X5" i="9"/>
  <c r="W5" i="9"/>
  <c r="R5" i="9"/>
  <c r="Q5" i="9"/>
  <c r="Y4" i="9"/>
  <c r="X4" i="9"/>
  <c r="W4" i="9"/>
  <c r="S4" i="9"/>
  <c r="R4" i="9"/>
  <c r="Q4" i="9"/>
  <c r="Y3" i="9"/>
  <c r="X3" i="9"/>
  <c r="W3" i="9"/>
  <c r="R3" i="9"/>
  <c r="Q3" i="9"/>
  <c r="Y2" i="9"/>
  <c r="X2" i="9"/>
  <c r="W2" i="9"/>
  <c r="S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S19" i="8"/>
  <c r="R19" i="8"/>
  <c r="Q19" i="8"/>
  <c r="Y18" i="8"/>
  <c r="X18" i="8"/>
  <c r="W18" i="8"/>
  <c r="Q18" i="8"/>
  <c r="Y17" i="8"/>
  <c r="X17" i="8"/>
  <c r="W17" i="8"/>
  <c r="Q17" i="8"/>
  <c r="Y16" i="8"/>
  <c r="X16" i="8"/>
  <c r="W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S13" i="8"/>
  <c r="Q13" i="8"/>
  <c r="Y12" i="8"/>
  <c r="X12" i="8"/>
  <c r="W12" i="8"/>
  <c r="Q12" i="8"/>
  <c r="Y11" i="8"/>
  <c r="X11" i="8"/>
  <c r="W11" i="8"/>
  <c r="S11" i="8"/>
  <c r="Q11" i="8"/>
  <c r="Y10" i="8"/>
  <c r="X10" i="8"/>
  <c r="W10" i="8"/>
  <c r="Q10" i="8"/>
  <c r="Y9" i="8"/>
  <c r="X9" i="8"/>
  <c r="W9" i="8"/>
  <c r="Q9" i="8"/>
  <c r="Y8" i="8"/>
  <c r="X8" i="8"/>
  <c r="W8" i="8"/>
  <c r="R8" i="8"/>
  <c r="Q8" i="8"/>
  <c r="Y7" i="8"/>
  <c r="X7" i="8"/>
  <c r="W7" i="8"/>
  <c r="Y6" i="8"/>
  <c r="X6" i="8"/>
  <c r="W6" i="8"/>
  <c r="Q6" i="8"/>
  <c r="Y5" i="8"/>
  <c r="X5" i="8"/>
  <c r="W5" i="8"/>
  <c r="Q5" i="8"/>
  <c r="Y4" i="8"/>
  <c r="X4" i="8"/>
  <c r="W4" i="8"/>
  <c r="Q4" i="8"/>
  <c r="Y3" i="8"/>
  <c r="X3" i="8"/>
  <c r="W3" i="8"/>
  <c r="S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S18" i="12"/>
  <c r="Q18" i="12"/>
  <c r="Y17" i="12"/>
  <c r="X17" i="12"/>
  <c r="W17" i="12"/>
  <c r="S17" i="12"/>
  <c r="Q17" i="12"/>
  <c r="Y16" i="12"/>
  <c r="X16" i="12"/>
  <c r="W16" i="12"/>
  <c r="S16" i="12"/>
  <c r="Q16" i="12"/>
  <c r="Y15" i="12"/>
  <c r="X15" i="12"/>
  <c r="W15" i="12"/>
  <c r="S15" i="12"/>
  <c r="Q15" i="12"/>
  <c r="Y14" i="12"/>
  <c r="X14" i="12"/>
  <c r="W14" i="12"/>
  <c r="S14" i="12"/>
  <c r="Q14" i="12"/>
  <c r="Y13" i="12"/>
  <c r="X13" i="12"/>
  <c r="W13" i="12"/>
  <c r="S13" i="12"/>
  <c r="R13" i="12"/>
  <c r="Q13" i="12"/>
  <c r="Y12" i="12"/>
  <c r="X12" i="12"/>
  <c r="W12" i="12"/>
  <c r="Q12" i="12"/>
  <c r="Y11" i="12"/>
  <c r="X11" i="12"/>
  <c r="W11" i="12"/>
  <c r="S11" i="12"/>
  <c r="Q11" i="12"/>
  <c r="Y10" i="12"/>
  <c r="X10" i="12"/>
  <c r="W10" i="12"/>
  <c r="S10" i="12"/>
  <c r="Q10" i="12"/>
  <c r="Y9" i="12"/>
  <c r="X9" i="12"/>
  <c r="W9" i="12"/>
  <c r="Q9" i="12"/>
  <c r="Y8" i="12"/>
  <c r="X8" i="12"/>
  <c r="W8" i="12"/>
  <c r="S8" i="12"/>
  <c r="Q8" i="12"/>
  <c r="Y7" i="12"/>
  <c r="X7" i="12"/>
  <c r="W7" i="12"/>
  <c r="S7" i="12"/>
  <c r="Q7" i="12"/>
  <c r="Y6" i="12"/>
  <c r="X6" i="12"/>
  <c r="W6" i="12"/>
  <c r="S6" i="12"/>
  <c r="Q6" i="12"/>
  <c r="Y5" i="12"/>
  <c r="X5" i="12"/>
  <c r="W5" i="12"/>
  <c r="S5" i="12"/>
  <c r="Q5" i="12"/>
  <c r="Y4" i="12"/>
  <c r="X4" i="12"/>
  <c r="W4" i="12"/>
  <c r="S4" i="12"/>
  <c r="Q4" i="12"/>
  <c r="Y3" i="12"/>
  <c r="X3" i="12"/>
  <c r="W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S19" i="15"/>
  <c r="R19" i="15"/>
  <c r="Q19" i="15"/>
  <c r="Y18" i="15"/>
  <c r="X18" i="15"/>
  <c r="W18" i="15"/>
  <c r="Q18" i="15"/>
  <c r="Y17" i="15"/>
  <c r="X17" i="15"/>
  <c r="W17" i="15"/>
  <c r="Q17" i="15"/>
  <c r="Y16" i="15"/>
  <c r="X16" i="15"/>
  <c r="W16" i="15"/>
  <c r="Q16" i="15"/>
  <c r="Y15" i="15"/>
  <c r="X15" i="15"/>
  <c r="W15" i="15"/>
  <c r="S15" i="15"/>
  <c r="Q15" i="15"/>
  <c r="Y14" i="15"/>
  <c r="X14" i="15"/>
  <c r="W14" i="15"/>
  <c r="Q14" i="15"/>
  <c r="Y13" i="15"/>
  <c r="X13" i="15"/>
  <c r="W13" i="15"/>
  <c r="R13" i="15"/>
  <c r="Q13" i="15"/>
  <c r="Y12" i="15"/>
  <c r="X12" i="15"/>
  <c r="W12" i="15"/>
  <c r="S12" i="15"/>
  <c r="R12" i="15"/>
  <c r="Q12" i="15"/>
  <c r="Y11" i="15"/>
  <c r="X11" i="15"/>
  <c r="W11" i="15"/>
  <c r="Q11" i="15"/>
  <c r="Y10" i="15"/>
  <c r="X10" i="15"/>
  <c r="W10" i="15"/>
  <c r="S10" i="15"/>
  <c r="Q10" i="15"/>
  <c r="Y9" i="15"/>
  <c r="X9" i="15"/>
  <c r="W9" i="15"/>
  <c r="S9" i="15"/>
  <c r="Q9" i="15"/>
  <c r="Y8" i="15"/>
  <c r="X8" i="15"/>
  <c r="W8" i="15"/>
  <c r="Q8" i="15"/>
  <c r="Y7" i="15"/>
  <c r="X7" i="15"/>
  <c r="W7" i="15"/>
  <c r="S7" i="15"/>
  <c r="R7" i="15"/>
  <c r="Q7" i="15"/>
  <c r="Y6" i="15"/>
  <c r="X6" i="15"/>
  <c r="W6" i="15"/>
  <c r="R6" i="15"/>
  <c r="Q6" i="15"/>
  <c r="Y5" i="15"/>
  <c r="X5" i="15"/>
  <c r="W5" i="15"/>
  <c r="Q5" i="15"/>
  <c r="Y4" i="15"/>
  <c r="X4" i="15"/>
  <c r="W4" i="15"/>
  <c r="Q4" i="15"/>
  <c r="Y3" i="15"/>
  <c r="X3" i="15"/>
  <c r="W3" i="15"/>
  <c r="Q3" i="15"/>
  <c r="Y2" i="15"/>
  <c r="X2" i="15"/>
  <c r="W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S19" i="6"/>
  <c r="R19" i="6"/>
  <c r="Q19" i="6"/>
  <c r="Y18" i="6"/>
  <c r="X18" i="6"/>
  <c r="W18" i="6"/>
  <c r="R18" i="6"/>
  <c r="Q18" i="6"/>
  <c r="Y17" i="6"/>
  <c r="X17" i="6"/>
  <c r="W17" i="6"/>
  <c r="R17" i="6"/>
  <c r="Q17" i="6"/>
  <c r="Y16" i="6"/>
  <c r="X16" i="6"/>
  <c r="W16" i="6"/>
  <c r="R16" i="6"/>
  <c r="Q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Q13" i="6"/>
  <c r="Y12" i="6"/>
  <c r="X12" i="6"/>
  <c r="W12" i="6"/>
  <c r="R12" i="6"/>
  <c r="Q12" i="6"/>
  <c r="Y11" i="6"/>
  <c r="X11" i="6"/>
  <c r="W11" i="6"/>
  <c r="Y10" i="6"/>
  <c r="X10" i="6"/>
  <c r="W10" i="6"/>
  <c r="Q10" i="6"/>
  <c r="Y9" i="6"/>
  <c r="X9" i="6"/>
  <c r="W9" i="6"/>
  <c r="Q9" i="6"/>
  <c r="Y8" i="6"/>
  <c r="X8" i="6"/>
  <c r="W8" i="6"/>
  <c r="R8" i="6"/>
  <c r="Q8" i="6"/>
  <c r="Y7" i="6"/>
  <c r="X7" i="6"/>
  <c r="W7" i="6"/>
  <c r="R7" i="6"/>
  <c r="Q7" i="6"/>
  <c r="Y6" i="6"/>
  <c r="X6" i="6"/>
  <c r="W6" i="6"/>
  <c r="R6" i="6"/>
  <c r="Q6" i="6"/>
  <c r="Y5" i="6"/>
  <c r="X5" i="6"/>
  <c r="W5" i="6"/>
  <c r="R5" i="6"/>
  <c r="Q5" i="6"/>
  <c r="Y4" i="6"/>
  <c r="X4" i="6"/>
  <c r="W4" i="6"/>
  <c r="S4" i="6"/>
  <c r="R4" i="6"/>
  <c r="Q4" i="6"/>
  <c r="Y3" i="6"/>
  <c r="X3" i="6"/>
  <c r="W3" i="6"/>
  <c r="R3" i="6"/>
  <c r="Q3" i="6"/>
  <c r="Y2" i="6"/>
  <c r="X2" i="6"/>
  <c r="W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S19" i="2"/>
  <c r="R19" i="2"/>
  <c r="Q19" i="2"/>
  <c r="Y18" i="2"/>
  <c r="X18" i="2"/>
  <c r="W18" i="2"/>
  <c r="S18" i="2"/>
  <c r="R18" i="2"/>
  <c r="Q18" i="2"/>
  <c r="Y17" i="2"/>
  <c r="X17" i="2"/>
  <c r="W17" i="2"/>
  <c r="R17" i="2"/>
  <c r="Q17" i="2"/>
  <c r="Y16" i="2"/>
  <c r="X16" i="2"/>
  <c r="W16" i="2"/>
  <c r="S16" i="2"/>
  <c r="R16" i="2"/>
  <c r="Q16" i="2"/>
  <c r="Y15" i="2"/>
  <c r="X15" i="2"/>
  <c r="W15" i="2"/>
  <c r="S15" i="2"/>
  <c r="R15" i="2"/>
  <c r="Q15" i="2"/>
  <c r="Y14" i="2"/>
  <c r="X14" i="2"/>
  <c r="W14" i="2"/>
  <c r="R14" i="2"/>
  <c r="Q14" i="2"/>
  <c r="Y13" i="2"/>
  <c r="X13" i="2"/>
  <c r="W13" i="2"/>
  <c r="R13" i="2"/>
  <c r="Q13" i="2"/>
  <c r="Y12" i="2"/>
  <c r="X12" i="2"/>
  <c r="W12" i="2"/>
  <c r="R12" i="2"/>
  <c r="Q12" i="2"/>
  <c r="Y11" i="2"/>
  <c r="X11" i="2"/>
  <c r="W11" i="2"/>
  <c r="S11" i="2"/>
  <c r="R11" i="2"/>
  <c r="Q11" i="2"/>
  <c r="Y10" i="2"/>
  <c r="X10" i="2"/>
  <c r="W10" i="2"/>
  <c r="S10" i="2"/>
  <c r="R10" i="2"/>
  <c r="Q10" i="2"/>
  <c r="Y9" i="2"/>
  <c r="X9" i="2"/>
  <c r="W9" i="2"/>
  <c r="S9" i="2"/>
  <c r="R9" i="2"/>
  <c r="Q9" i="2"/>
  <c r="Y8" i="2"/>
  <c r="X8" i="2"/>
  <c r="W8" i="2"/>
  <c r="S8" i="2"/>
  <c r="R8" i="2"/>
  <c r="Q8" i="2"/>
  <c r="Y7" i="2"/>
  <c r="X7" i="2"/>
  <c r="W7" i="2"/>
  <c r="S7" i="2"/>
  <c r="R7" i="2"/>
  <c r="Q7" i="2"/>
  <c r="Y6" i="2"/>
  <c r="X6" i="2"/>
  <c r="W6" i="2"/>
  <c r="S6" i="2"/>
  <c r="R6" i="2"/>
  <c r="Q6" i="2"/>
  <c r="Y5" i="2"/>
  <c r="X5" i="2"/>
  <c r="W5" i="2"/>
  <c r="R5" i="2"/>
  <c r="Q5" i="2"/>
  <c r="Y4" i="2"/>
  <c r="X4" i="2"/>
  <c r="W4" i="2"/>
  <c r="S4" i="2"/>
  <c r="R4" i="2"/>
  <c r="Q4" i="2"/>
  <c r="Y3" i="2"/>
  <c r="X3" i="2"/>
  <c r="W3" i="2"/>
  <c r="S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Q18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S14" i="5"/>
  <c r="Q14" i="5"/>
  <c r="Y13" i="5"/>
  <c r="X13" i="5"/>
  <c r="W13" i="5"/>
  <c r="S13" i="5"/>
  <c r="Q13" i="5"/>
  <c r="Y12" i="5"/>
  <c r="X12" i="5"/>
  <c r="W12" i="5"/>
  <c r="S12" i="5"/>
  <c r="Q12" i="5"/>
  <c r="Y11" i="5"/>
  <c r="X11" i="5"/>
  <c r="W11" i="5"/>
  <c r="S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S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R18" i="4"/>
  <c r="Q18" i="4"/>
  <c r="Y17" i="4"/>
  <c r="X17" i="4"/>
  <c r="W17" i="4"/>
  <c r="R17" i="4"/>
  <c r="Q17" i="4"/>
  <c r="Y16" i="4"/>
  <c r="X16" i="4"/>
  <c r="W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S9" i="4"/>
  <c r="R9" i="4"/>
  <c r="Q9" i="4"/>
  <c r="Y8" i="4"/>
  <c r="X8" i="4"/>
  <c r="W8" i="4"/>
  <c r="R8" i="4"/>
  <c r="Q8" i="4"/>
  <c r="Y7" i="4"/>
  <c r="X7" i="4"/>
  <c r="W7" i="4"/>
  <c r="S7" i="4"/>
  <c r="R7" i="4"/>
  <c r="Q7" i="4"/>
  <c r="Y6" i="4"/>
  <c r="X6" i="4"/>
  <c r="W6" i="4"/>
  <c r="Q6" i="4"/>
  <c r="Y5" i="4"/>
  <c r="X5" i="4"/>
  <c r="W5" i="4"/>
  <c r="S5" i="4"/>
  <c r="R5" i="4"/>
  <c r="Q5" i="4"/>
  <c r="Y4" i="4"/>
  <c r="X4" i="4"/>
  <c r="W4" i="4"/>
  <c r="S4" i="4"/>
  <c r="Q4" i="4"/>
  <c r="Y3" i="4"/>
  <c r="X3" i="4"/>
  <c r="W3" i="4"/>
  <c r="S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W46" i="3"/>
  <c r="S46" i="3"/>
  <c r="R46" i="3"/>
  <c r="Q46" i="3"/>
  <c r="Y45" i="3"/>
  <c r="W45" i="3"/>
  <c r="S45" i="3"/>
  <c r="R45" i="3"/>
  <c r="Q45" i="3"/>
  <c r="Y44" i="3"/>
  <c r="W44" i="3"/>
  <c r="S44" i="3"/>
  <c r="R44" i="3"/>
  <c r="Q44" i="3"/>
  <c r="Y43" i="3"/>
  <c r="W43" i="3"/>
  <c r="S43" i="3"/>
  <c r="R43" i="3"/>
  <c r="Q43" i="3"/>
  <c r="Y42" i="3"/>
  <c r="W42" i="3"/>
  <c r="S42" i="3"/>
  <c r="R42" i="3"/>
  <c r="Q42" i="3"/>
  <c r="Y41" i="3"/>
  <c r="W41" i="3"/>
  <c r="S41" i="3"/>
  <c r="R41" i="3"/>
  <c r="Q41" i="3"/>
  <c r="Y40" i="3"/>
  <c r="W40" i="3"/>
  <c r="S40" i="3"/>
  <c r="R40" i="3"/>
  <c r="Q40" i="3"/>
  <c r="Y39" i="3"/>
  <c r="W39" i="3"/>
  <c r="S39" i="3"/>
  <c r="R39" i="3"/>
  <c r="Q39" i="3"/>
  <c r="Y38" i="3"/>
  <c r="W38" i="3"/>
  <c r="S38" i="3"/>
  <c r="R38" i="3"/>
  <c r="Q38" i="3"/>
  <c r="Y37" i="3"/>
  <c r="W37" i="3"/>
  <c r="S37" i="3"/>
  <c r="R37" i="3"/>
  <c r="Q37" i="3"/>
  <c r="Y36" i="3"/>
  <c r="W36" i="3"/>
  <c r="S36" i="3"/>
  <c r="R36" i="3"/>
  <c r="Q36" i="3"/>
  <c r="Y35" i="3"/>
  <c r="W35" i="3"/>
  <c r="S35" i="3"/>
  <c r="R35" i="3"/>
  <c r="Q35" i="3"/>
  <c r="Y34" i="3"/>
  <c r="W34" i="3"/>
  <c r="S34" i="3"/>
  <c r="R34" i="3"/>
  <c r="Q34" i="3"/>
  <c r="Y33" i="3"/>
  <c r="W33" i="3"/>
  <c r="S33" i="3"/>
  <c r="R33" i="3"/>
  <c r="Q33" i="3"/>
  <c r="Y32" i="3"/>
  <c r="W32" i="3"/>
  <c r="S32" i="3"/>
  <c r="R32" i="3"/>
  <c r="Q32" i="3"/>
  <c r="Y31" i="3"/>
  <c r="W31" i="3"/>
  <c r="S31" i="3"/>
  <c r="R31" i="3"/>
  <c r="Q31" i="3"/>
  <c r="Y30" i="3"/>
  <c r="W30" i="3"/>
  <c r="S30" i="3"/>
  <c r="R30" i="3"/>
  <c r="Q30" i="3"/>
  <c r="Y29" i="3"/>
  <c r="W29" i="3"/>
  <c r="S29" i="3"/>
  <c r="R29" i="3"/>
  <c r="Q29" i="3"/>
  <c r="Y28" i="3"/>
  <c r="W28" i="3"/>
  <c r="S28" i="3"/>
  <c r="R28" i="3"/>
  <c r="Q28" i="3"/>
  <c r="Y27" i="3"/>
  <c r="W27" i="3"/>
  <c r="S27" i="3"/>
  <c r="R27" i="3"/>
  <c r="Q27" i="3"/>
  <c r="Y26" i="3"/>
  <c r="W26" i="3"/>
  <c r="S26" i="3"/>
  <c r="R26" i="3"/>
  <c r="Q26" i="3"/>
  <c r="Y25" i="3"/>
  <c r="W25" i="3"/>
  <c r="S25" i="3"/>
  <c r="R25" i="3"/>
  <c r="Q25" i="3"/>
  <c r="Y24" i="3"/>
  <c r="W24" i="3"/>
  <c r="S24" i="3"/>
  <c r="R24" i="3"/>
  <c r="Q24" i="3"/>
  <c r="Y23" i="3"/>
  <c r="W23" i="3"/>
  <c r="S23" i="3"/>
  <c r="R23" i="3"/>
  <c r="Q23" i="3"/>
  <c r="Y22" i="3"/>
  <c r="W22" i="3"/>
  <c r="S22" i="3"/>
  <c r="R22" i="3"/>
  <c r="Q22" i="3"/>
  <c r="Y21" i="3"/>
  <c r="W21" i="3"/>
  <c r="S21" i="3"/>
  <c r="R21" i="3"/>
  <c r="Q21" i="3"/>
  <c r="Y20" i="3"/>
  <c r="W20" i="3"/>
  <c r="S20" i="3"/>
  <c r="R20" i="3"/>
  <c r="Q20" i="3"/>
  <c r="Y19" i="3"/>
  <c r="W19" i="3"/>
  <c r="S19" i="3"/>
  <c r="R19" i="3"/>
  <c r="Q19" i="3"/>
  <c r="Y18" i="3"/>
  <c r="W18" i="3"/>
  <c r="S18" i="3"/>
  <c r="R18" i="3"/>
  <c r="Q18" i="3"/>
  <c r="Y17" i="3"/>
  <c r="W17" i="3"/>
  <c r="S17" i="3"/>
  <c r="R17" i="3"/>
  <c r="Q17" i="3"/>
  <c r="Y16" i="3"/>
  <c r="W16" i="3"/>
  <c r="Q16" i="3"/>
  <c r="Y15" i="3"/>
  <c r="W15" i="3"/>
  <c r="R15" i="3"/>
  <c r="Q15" i="3"/>
  <c r="Y14" i="3"/>
  <c r="W14" i="3"/>
  <c r="R14" i="3"/>
  <c r="Q14" i="3"/>
  <c r="Y13" i="3"/>
  <c r="W13" i="3"/>
  <c r="S13" i="3"/>
  <c r="R13" i="3"/>
  <c r="Q13" i="3"/>
  <c r="Y12" i="3"/>
  <c r="W12" i="3"/>
  <c r="S12" i="3"/>
  <c r="R12" i="3"/>
  <c r="Q12" i="3"/>
  <c r="Y11" i="3"/>
  <c r="W11" i="3"/>
  <c r="S11" i="3"/>
  <c r="R11" i="3"/>
  <c r="Q11" i="3"/>
  <c r="Y10" i="3"/>
  <c r="W10" i="3"/>
  <c r="S10" i="3"/>
  <c r="R10" i="3"/>
  <c r="Q10" i="3"/>
  <c r="Y9" i="3"/>
  <c r="W9" i="3"/>
  <c r="R9" i="3"/>
  <c r="Q9" i="3"/>
  <c r="Y8" i="3"/>
  <c r="W8" i="3"/>
  <c r="S8" i="3"/>
  <c r="R8" i="3"/>
  <c r="Q8" i="3"/>
  <c r="Y7" i="3"/>
  <c r="W7" i="3"/>
  <c r="S7" i="3"/>
  <c r="R7" i="3"/>
  <c r="Q7" i="3"/>
  <c r="Y6" i="3"/>
  <c r="W6" i="3"/>
  <c r="R6" i="3"/>
  <c r="Q6" i="3"/>
  <c r="Y5" i="3"/>
  <c r="W5" i="3"/>
  <c r="S5" i="3"/>
  <c r="R5" i="3"/>
  <c r="Q5" i="3"/>
  <c r="Y4" i="3"/>
  <c r="W4" i="3"/>
  <c r="S4" i="3"/>
  <c r="R4" i="3"/>
  <c r="Q4" i="3"/>
  <c r="Y3" i="3"/>
  <c r="W3" i="3"/>
  <c r="S3" i="3"/>
  <c r="R3" i="3"/>
  <c r="Q3" i="3"/>
  <c r="Y2" i="3"/>
  <c r="X49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S19" i="10"/>
  <c r="R19" i="10"/>
  <c r="Q19" i="10"/>
  <c r="Y18" i="10"/>
  <c r="X18" i="10"/>
  <c r="W18" i="10"/>
  <c r="S18" i="10"/>
  <c r="Q18" i="10"/>
  <c r="Y17" i="10"/>
  <c r="X17" i="10"/>
  <c r="W17" i="10"/>
  <c r="Y16" i="10"/>
  <c r="X16" i="10"/>
  <c r="W16" i="10"/>
  <c r="S16" i="10"/>
  <c r="Y15" i="10"/>
  <c r="X15" i="10"/>
  <c r="W15" i="10"/>
  <c r="R15" i="10"/>
  <c r="Q15" i="10"/>
  <c r="Y14" i="10"/>
  <c r="X14" i="10"/>
  <c r="W14" i="10"/>
  <c r="Y13" i="10"/>
  <c r="X13" i="10"/>
  <c r="W13" i="10"/>
  <c r="S13" i="10"/>
  <c r="Q13" i="10"/>
  <c r="Y12" i="10"/>
  <c r="X12" i="10"/>
  <c r="W12" i="10"/>
  <c r="Q12" i="10"/>
  <c r="Y11" i="10"/>
  <c r="X11" i="10"/>
  <c r="W11" i="10"/>
  <c r="Q11" i="10"/>
  <c r="Y10" i="10"/>
  <c r="X10" i="10"/>
  <c r="W10" i="10"/>
  <c r="S10" i="10"/>
  <c r="Q10" i="10"/>
  <c r="Y9" i="10"/>
  <c r="X9" i="10"/>
  <c r="W9" i="10"/>
  <c r="Y8" i="10"/>
  <c r="X8" i="10"/>
  <c r="W8" i="10"/>
  <c r="Q8" i="10"/>
  <c r="Y7" i="10"/>
  <c r="X7" i="10"/>
  <c r="W7" i="10"/>
  <c r="Q7" i="10"/>
  <c r="Y6" i="10"/>
  <c r="X6" i="10"/>
  <c r="W6" i="10"/>
  <c r="Q6" i="10"/>
  <c r="Y5" i="10"/>
  <c r="X5" i="10"/>
  <c r="W5" i="10"/>
  <c r="Q5" i="10"/>
  <c r="Y4" i="10"/>
  <c r="X4" i="10"/>
  <c r="W4" i="10"/>
  <c r="S4" i="10"/>
  <c r="Q4" i="10"/>
  <c r="Y3" i="10"/>
  <c r="X3" i="10"/>
  <c r="W3" i="10"/>
  <c r="S3" i="10"/>
  <c r="Y2" i="10"/>
  <c r="X2" i="10"/>
  <c r="W2" i="10"/>
  <c r="S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3" i="1"/>
  <c r="S11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X47" i="5"/>
  <c r="Y47" i="5"/>
  <c r="Y47" i="12"/>
  <c r="X47" i="12"/>
  <c r="Y47" i="3"/>
  <c r="X47" i="3"/>
  <c r="X47" i="4"/>
  <c r="Y47" i="4"/>
  <c r="AA47" i="14"/>
  <c r="Q49" i="14"/>
  <c r="W47" i="5"/>
  <c r="W47" i="11"/>
  <c r="W47" i="9"/>
  <c r="W47" i="15"/>
  <c r="W47" i="8"/>
  <c r="W47" i="6"/>
  <c r="W47" i="10"/>
  <c r="W47" i="2"/>
  <c r="W47" i="12"/>
  <c r="W47" i="3"/>
  <c r="W47" i="4"/>
  <c r="AA49" i="14"/>
  <c r="B54" i="13" s="1"/>
  <c r="X49" i="11"/>
  <c r="X49" i="9"/>
  <c r="X49" i="15"/>
  <c r="X49" i="6"/>
  <c r="X49" i="10"/>
  <c r="X49" i="2"/>
  <c r="X49" i="5"/>
  <c r="X49" i="12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6" i="13"/>
  <c r="X6" i="13"/>
  <c r="Y6" i="13"/>
  <c r="Z6" i="13"/>
  <c r="AA6" i="13"/>
  <c r="Q7" i="13"/>
  <c r="X7" i="13"/>
  <c r="Y7" i="13"/>
  <c r="Z7" i="13"/>
  <c r="AA7" i="13"/>
  <c r="Q9" i="13"/>
  <c r="X9" i="13"/>
  <c r="Y9" i="13"/>
  <c r="Z9" i="13"/>
  <c r="AA9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7" i="13"/>
  <c r="X17" i="13"/>
  <c r="Y17" i="13"/>
  <c r="Z17" i="13"/>
  <c r="AA17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<sst xmlns="http://schemas.openxmlformats.org/spreadsheetml/2006/main" count="982" uniqueCount="62">
  <si>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</si>
  <si>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</si>
  <si>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</si>
  <si>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</si>
  <si>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</si>
  <si>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</si>
  <si>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</si>
  <si>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</si>
  <si>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</si>
  <si>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</si>
  <si>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</si>
  <si>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</si>
  <si>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</si>
  <si>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</si>
  <si>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</si>
  <si>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</si>
  <si>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</si>
  <si>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</si>
  <si>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</si>
  <si>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</si>
  <si>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</si>
  <si>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</si>
  <si>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</si>
  <si>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</si>
  <si>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</si>
  <si>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</si>
  <si>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</si>
  <si>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</si>
  <si>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</si>
  <si>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</si>
  <si>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</si>
  <si>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</si>
  <si>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</si>
  <si>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</si>
  <si>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</si>
  <si>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</si>
  <si>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</si>
  <si>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</si>
  <si>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</si>
  <si>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</si>
  <si>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</si>
  <si>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</si>
  <si>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</si>
  <si>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</si>
  <si>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DEF</t>
  </si>
  <si>
    <t>-</t>
  </si>
  <si>
    <t>@ OCE</t>
  </si>
  <si>
    <t>vs CHI</t>
  </si>
  <si>
    <t>vs INJ</t>
  </si>
  <si>
    <t>@ EUR</t>
  </si>
  <si>
    <t>@ RKS</t>
  </si>
  <si>
    <t>vs AFR</t>
  </si>
  <si>
    <t>@ OLD</t>
  </si>
  <si>
    <t>vs USA</t>
  </si>
  <si>
    <t>@ SPA</t>
  </si>
  <si>
    <t>vs 6TH</t>
  </si>
  <si>
    <t>@ CAN</t>
  </si>
  <si>
    <t>vs DNK</t>
  </si>
  <si>
    <t>@ IMP</t>
  </si>
  <si>
    <t>vs 3PT</t>
  </si>
  <si>
    <t>@ DEF</t>
  </si>
  <si>
    <t>vs 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</si>
</sst>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6</v>
      </c>
      <c r="C2">
        <v>5</v>
      </c>
      <c r="D2">
        <v>7</v>
      </c>
      <c r="E2">
        <v>0</v>
      </c>
      <c r="F2">
        <v>1</v>
      </c>
      <c r="G2">
        <v>1</v>
      </c>
      <c r="H2">
        <v>2</v>
      </c>
      <c r="I2">
        <v>3</v>
      </c>
      <c r="J2">
        <v>2</v>
      </c>
      <c r="K2">
        <v>3</v>
      </c>
      <c r="L2">
        <v>0</v>
      </c>
      <c r="M2">
        <v>0</v>
      </c>
      <c r="N2">
        <v>0</v>
      </c>
      <c r="O2">
        <v>3</v>
      </c>
      <c r="P2">
        <v>-6</v>
      </c>
      <c r="Q2" s="2">
        <f t="shared" ref="Q2:Q46" si="0">H2/I2</f>
        <v>0.66666666666666663</v>
      </c>
      <c r="R2" s="2">
        <f t="shared" ref="R2:R46" si="1">J2/K2</f>
        <v>0.66666666666666663</v>
      </c>
      <c r="S2" s="6" t="s">
        <v>45</v>
      </c>
      <c r="T2">
        <v>41</v>
      </c>
      <c r="U2">
        <v>23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12.216975609756096</v>
      </c>
      <c r="X2" s="4">
        <f t="shared" ref="X2:X46" si="3">B2+(C2*1.2)+(D2*1.5)+(E2*3)+(F2*3)-G2</f>
        <v>24.5</v>
      </c>
      <c r="Y2" s="4">
        <f t="shared" ref="Y2:Y46" si="4">B2+0.4*H2-0.7*I2-0.4*(M2-L2)+0.7*N2+0.3*(C2-N2)+F2+D2*0.7+0.7*E2-0.4*O2-G2</f>
        <v>9.8999999999999986</v>
      </c>
      <c r="Z2">
        <v>0</v>
      </c>
    </row>
    <row r="3" spans="1:26" x14ac:dyDescent="0.3">
      <c r="A3" s="1" t="s">
        <v>46</v>
      </c>
      <c r="B3">
        <v>11</v>
      </c>
      <c r="C3">
        <v>2</v>
      </c>
      <c r="D3">
        <v>11</v>
      </c>
      <c r="E3">
        <v>1</v>
      </c>
      <c r="F3">
        <v>0</v>
      </c>
      <c r="G3">
        <v>0</v>
      </c>
      <c r="H3">
        <v>4</v>
      </c>
      <c r="I3">
        <v>6</v>
      </c>
      <c r="J3">
        <v>1</v>
      </c>
      <c r="K3">
        <v>1</v>
      </c>
      <c r="L3">
        <v>2</v>
      </c>
      <c r="M3">
        <v>2</v>
      </c>
      <c r="N3">
        <v>0</v>
      </c>
      <c r="O3">
        <v>1</v>
      </c>
      <c r="P3">
        <v>3</v>
      </c>
      <c r="Q3" s="2">
        <f t="shared" si="0"/>
        <v>0.66666666666666663</v>
      </c>
      <c r="R3" s="2">
        <f t="shared" si="1"/>
        <v>1</v>
      </c>
      <c r="S3" s="2">
        <f>L3/M3</f>
        <v>1</v>
      </c>
      <c r="T3">
        <v>37</v>
      </c>
      <c r="U3">
        <v>36</v>
      </c>
      <c r="V3">
        <v>0</v>
      </c>
      <c r="W3" s="3">
        <f t="shared" si="2"/>
        <v>22.799567567567568</v>
      </c>
      <c r="X3" s="4">
        <f t="shared" si="3"/>
        <v>32.9</v>
      </c>
      <c r="Y3" s="4">
        <f t="shared" si="4"/>
        <v>17</v>
      </c>
      <c r="Z3">
        <v>0</v>
      </c>
    </row>
    <row r="4" spans="1:26" x14ac:dyDescent="0.3">
      <c r="A4" s="1" t="s">
        <v>47</v>
      </c>
      <c r="B4">
        <v>10</v>
      </c>
      <c r="C4">
        <v>3</v>
      </c>
      <c r="D4">
        <v>8</v>
      </c>
      <c r="E4">
        <v>0</v>
      </c>
      <c r="F4">
        <v>1</v>
      </c>
      <c r="G4">
        <v>3</v>
      </c>
      <c r="H4">
        <v>2</v>
      </c>
      <c r="I4">
        <v>6</v>
      </c>
      <c r="J4">
        <v>0</v>
      </c>
      <c r="K4">
        <v>0</v>
      </c>
      <c r="L4">
        <v>6</v>
      </c>
      <c r="M4">
        <v>6</v>
      </c>
      <c r="N4">
        <v>0</v>
      </c>
      <c r="O4">
        <v>0</v>
      </c>
      <c r="P4">
        <v>1</v>
      </c>
      <c r="Q4" s="2">
        <f t="shared" si="0"/>
        <v>0.33333333333333331</v>
      </c>
      <c r="R4" s="6" t="s">
        <v>45</v>
      </c>
      <c r="S4" s="2">
        <f>L4/M4</f>
        <v>1</v>
      </c>
      <c r="T4">
        <v>40</v>
      </c>
      <c r="U4">
        <v>29</v>
      </c>
      <c r="V4">
        <v>0</v>
      </c>
      <c r="W4" s="3">
        <f t="shared" si="2"/>
        <v>12.746824999999998</v>
      </c>
      <c r="X4" s="4">
        <f t="shared" si="3"/>
        <v>25.6</v>
      </c>
      <c r="Y4" s="4">
        <f t="shared" si="4"/>
        <v>11.100000000000001</v>
      </c>
      <c r="Z4">
        <v>0</v>
      </c>
    </row>
    <row r="5" spans="1:26" x14ac:dyDescent="0.3">
      <c r="A5" s="1" t="s">
        <v>48</v>
      </c>
      <c r="B5">
        <v>2</v>
      </c>
      <c r="C5">
        <v>5</v>
      </c>
      <c r="D5">
        <v>8</v>
      </c>
      <c r="E5">
        <v>0</v>
      </c>
      <c r="F5">
        <v>0</v>
      </c>
      <c r="G5">
        <v>3</v>
      </c>
      <c r="H5">
        <v>0</v>
      </c>
      <c r="I5">
        <v>1</v>
      </c>
      <c r="J5">
        <v>0</v>
      </c>
      <c r="K5">
        <v>1</v>
      </c>
      <c r="L5">
        <v>2</v>
      </c>
      <c r="M5">
        <v>2</v>
      </c>
      <c r="N5">
        <v>0</v>
      </c>
      <c r="O5">
        <v>1</v>
      </c>
      <c r="P5">
        <v>0</v>
      </c>
      <c r="Q5" s="2">
        <f t="shared" si="0"/>
        <v>0</v>
      </c>
      <c r="R5" s="2">
        <f t="shared" si="1"/>
        <v>0</v>
      </c>
      <c r="S5" s="2">
        <f>L5/M5</f>
        <v>1</v>
      </c>
      <c r="T5">
        <v>37</v>
      </c>
      <c r="U5">
        <v>22</v>
      </c>
      <c r="V5">
        <v>0</v>
      </c>
      <c r="W5" s="3">
        <f t="shared" si="2"/>
        <v>6.1239459459459455</v>
      </c>
      <c r="X5" s="4">
        <f t="shared" si="3"/>
        <v>17</v>
      </c>
      <c r="Y5" s="4">
        <f t="shared" si="4"/>
        <v>4.9999999999999982</v>
      </c>
      <c r="Z5">
        <v>0</v>
      </c>
    </row>
    <row r="6" spans="1:26" x14ac:dyDescent="0.3">
      <c r="A6" s="1" t="s">
        <v>49</v>
      </c>
      <c r="B6">
        <v>2</v>
      </c>
      <c r="C6">
        <v>2</v>
      </c>
      <c r="D6">
        <v>5</v>
      </c>
      <c r="E6">
        <v>2</v>
      </c>
      <c r="F6">
        <v>0</v>
      </c>
      <c r="G6">
        <v>2</v>
      </c>
      <c r="H6">
        <v>1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-10</v>
      </c>
      <c r="Q6" s="2">
        <f t="shared" si="0"/>
        <v>0.2</v>
      </c>
      <c r="R6" s="6" t="s">
        <v>45</v>
      </c>
      <c r="S6" s="6" t="s">
        <v>45</v>
      </c>
      <c r="T6">
        <v>33</v>
      </c>
      <c r="U6">
        <v>15</v>
      </c>
      <c r="V6">
        <v>0</v>
      </c>
      <c r="W6" s="3">
        <f t="shared" si="2"/>
        <v>2.5866969696969688</v>
      </c>
      <c r="X6" s="4">
        <f t="shared" si="3"/>
        <v>15.899999999999999</v>
      </c>
      <c r="Y6" s="4">
        <f t="shared" si="4"/>
        <v>2</v>
      </c>
      <c r="Z6">
        <v>0</v>
      </c>
    </row>
    <row r="7" spans="1:26" x14ac:dyDescent="0.3">
      <c r="A7" s="1" t="s">
        <v>50</v>
      </c>
      <c r="B7">
        <v>13</v>
      </c>
      <c r="C7">
        <v>2</v>
      </c>
      <c r="D7">
        <v>2</v>
      </c>
      <c r="E7">
        <v>0</v>
      </c>
      <c r="F7">
        <v>0</v>
      </c>
      <c r="G7">
        <v>0</v>
      </c>
      <c r="H7">
        <v>4</v>
      </c>
      <c r="I7">
        <v>8</v>
      </c>
      <c r="J7">
        <v>1</v>
      </c>
      <c r="K7">
        <v>2</v>
      </c>
      <c r="L7">
        <v>4</v>
      </c>
      <c r="M7">
        <v>4</v>
      </c>
      <c r="N7">
        <v>0</v>
      </c>
      <c r="O7">
        <v>1</v>
      </c>
      <c r="P7">
        <v>-19</v>
      </c>
      <c r="Q7" s="2">
        <f t="shared" si="0"/>
        <v>0.5</v>
      </c>
      <c r="R7" s="2">
        <f t="shared" si="1"/>
        <v>0.5</v>
      </c>
      <c r="S7" s="2">
        <f t="shared" ref="S7:S46" si="5">L7/M7</f>
        <v>1</v>
      </c>
      <c r="T7">
        <v>35</v>
      </c>
      <c r="U7">
        <v>19</v>
      </c>
      <c r="V7">
        <v>0</v>
      </c>
      <c r="W7" s="3">
        <f t="shared" si="2"/>
        <v>14.503171428571431</v>
      </c>
      <c r="X7" s="4">
        <f t="shared" si="3"/>
        <v>18.399999999999999</v>
      </c>
      <c r="Y7" s="4">
        <f t="shared" si="4"/>
        <v>10.6</v>
      </c>
      <c r="Z7">
        <v>0</v>
      </c>
    </row>
    <row r="8" spans="1:26" x14ac:dyDescent="0.3">
      <c r="A8" t="s">
        <v>51</v>
      </c>
      <c r="B8">
        <v>2</v>
      </c>
      <c r="C8">
        <v>2</v>
      </c>
      <c r="D8">
        <v>6</v>
      </c>
      <c r="E8">
        <v>1</v>
      </c>
      <c r="F8">
        <v>2</v>
      </c>
      <c r="G8">
        <v>1</v>
      </c>
      <c r="H8">
        <v>1</v>
      </c>
      <c r="I8">
        <v>8</v>
      </c>
      <c r="J8">
        <v>0</v>
      </c>
      <c r="K8">
        <v>3</v>
      </c>
      <c r="L8">
        <v>0</v>
      </c>
      <c r="M8">
        <v>0</v>
      </c>
      <c r="N8">
        <v>1</v>
      </c>
      <c r="O8">
        <v>3</v>
      </c>
      <c r="P8">
        <v>-8</v>
      </c>
      <c r="Q8" s="2">
        <f t="shared" si="0"/>
        <v>0.125</v>
      </c>
      <c r="R8" s="2">
        <f t="shared" si="1"/>
        <v>0</v>
      </c>
      <c r="S8" s="6" t="s">
        <v>45</v>
      </c>
      <c r="T8">
        <v>35</v>
      </c>
      <c r="U8">
        <v>20</v>
      </c>
      <c r="V8">
        <v>0</v>
      </c>
      <c r="W8" s="3">
        <f t="shared" si="2"/>
        <v>3.2886857142857155</v>
      </c>
      <c r="X8" s="4">
        <f t="shared" si="3"/>
        <v>21.4</v>
      </c>
      <c r="Y8" s="4">
        <f t="shared" si="4"/>
        <v>2.4999999999999991</v>
      </c>
      <c r="Z8">
        <v>0</v>
      </c>
    </row>
    <row r="9" spans="1:26" x14ac:dyDescent="0.3">
      <c r="A9" s="1" t="s">
        <v>52</v>
      </c>
      <c r="B9">
        <v>14</v>
      </c>
      <c r="C9">
        <v>3</v>
      </c>
      <c r="D9">
        <v>11</v>
      </c>
      <c r="E9">
        <v>0</v>
      </c>
      <c r="F9">
        <v>1</v>
      </c>
      <c r="G9">
        <v>3</v>
      </c>
      <c r="H9">
        <v>4</v>
      </c>
      <c r="I9">
        <v>6</v>
      </c>
      <c r="J9">
        <v>0</v>
      </c>
      <c r="K9">
        <v>1</v>
      </c>
      <c r="L9">
        <v>6</v>
      </c>
      <c r="M9">
        <v>8</v>
      </c>
      <c r="N9">
        <v>1</v>
      </c>
      <c r="O9">
        <v>1</v>
      </c>
      <c r="P9">
        <v>8</v>
      </c>
      <c r="Q9" s="2">
        <f t="shared" si="0"/>
        <v>0.66666666666666663</v>
      </c>
      <c r="R9" s="2">
        <f t="shared" si="1"/>
        <v>0</v>
      </c>
      <c r="S9" s="2">
        <f t="shared" si="5"/>
        <v>0.75</v>
      </c>
      <c r="T9">
        <v>35</v>
      </c>
      <c r="U9">
        <v>39</v>
      </c>
      <c r="V9">
        <v>0</v>
      </c>
      <c r="W9" s="3">
        <f t="shared" si="2"/>
        <v>23.749457142857146</v>
      </c>
      <c r="X9" s="4">
        <f t="shared" si="3"/>
        <v>34.1</v>
      </c>
      <c r="Y9" s="4">
        <f t="shared" si="4"/>
        <v>17.2</v>
      </c>
      <c r="Z9">
        <v>0</v>
      </c>
    </row>
    <row r="10" spans="1:26" x14ac:dyDescent="0.3">
      <c r="A10" s="1" t="s">
        <v>53</v>
      </c>
      <c r="B10">
        <v>4</v>
      </c>
      <c r="C10">
        <v>4</v>
      </c>
      <c r="D10">
        <v>9</v>
      </c>
      <c r="E10">
        <v>1</v>
      </c>
      <c r="F10">
        <v>0</v>
      </c>
      <c r="G10">
        <v>0</v>
      </c>
      <c r="H10">
        <v>2</v>
      </c>
      <c r="I10">
        <v>10</v>
      </c>
      <c r="J10">
        <v>0</v>
      </c>
      <c r="K10">
        <v>4</v>
      </c>
      <c r="L10">
        <v>0</v>
      </c>
      <c r="M10">
        <v>0</v>
      </c>
      <c r="N10">
        <v>0</v>
      </c>
      <c r="O10">
        <v>4</v>
      </c>
      <c r="P10">
        <v>-2</v>
      </c>
      <c r="Q10" s="2">
        <f t="shared" si="0"/>
        <v>0.2</v>
      </c>
      <c r="R10" s="2">
        <f t="shared" si="1"/>
        <v>0</v>
      </c>
      <c r="S10" s="6" t="s">
        <v>45</v>
      </c>
      <c r="T10">
        <v>47</v>
      </c>
      <c r="U10">
        <v>27</v>
      </c>
      <c r="V10">
        <v>0</v>
      </c>
      <c r="W10" s="3">
        <f t="shared" si="2"/>
        <v>4.2492553191489373</v>
      </c>
      <c r="X10" s="4">
        <f t="shared" si="3"/>
        <v>25.3</v>
      </c>
      <c r="Y10" s="4">
        <f t="shared" si="4"/>
        <v>4.4000000000000004</v>
      </c>
      <c r="Z10">
        <v>0</v>
      </c>
    </row>
    <row r="11" spans="1:26" x14ac:dyDescent="0.3">
      <c r="A11" s="1" t="s">
        <v>54</v>
      </c>
      <c r="B11">
        <v>4</v>
      </c>
      <c r="C11">
        <v>2</v>
      </c>
      <c r="D11">
        <v>8</v>
      </c>
      <c r="E11">
        <v>0</v>
      </c>
      <c r="F11">
        <v>0</v>
      </c>
      <c r="G11">
        <v>3</v>
      </c>
      <c r="H11">
        <v>0</v>
      </c>
      <c r="I11">
        <v>3</v>
      </c>
      <c r="J11">
        <v>0</v>
      </c>
      <c r="K11">
        <v>2</v>
      </c>
      <c r="L11">
        <v>4</v>
      </c>
      <c r="M11">
        <v>4</v>
      </c>
      <c r="N11">
        <v>0</v>
      </c>
      <c r="O11">
        <v>1</v>
      </c>
      <c r="P11">
        <v>11</v>
      </c>
      <c r="Q11" s="2">
        <f t="shared" si="0"/>
        <v>0</v>
      </c>
      <c r="R11" s="2">
        <f t="shared" si="1"/>
        <v>0</v>
      </c>
      <c r="S11" s="2">
        <f t="shared" si="5"/>
        <v>1</v>
      </c>
      <c r="T11">
        <v>36</v>
      </c>
      <c r="U11">
        <v>23</v>
      </c>
      <c r="V11">
        <v>0</v>
      </c>
      <c r="W11" s="3">
        <f t="shared" si="2"/>
        <v>5.4937500000000004</v>
      </c>
      <c r="X11" s="4">
        <f t="shared" si="3"/>
        <v>15.399999999999999</v>
      </c>
      <c r="Y11" s="4">
        <f t="shared" si="4"/>
        <v>4.6999999999999993</v>
      </c>
      <c r="Z11">
        <v>0</v>
      </c>
    </row>
    <row r="12" spans="1:26" x14ac:dyDescent="0.3">
      <c r="A12" s="1" t="s">
        <v>55</v>
      </c>
      <c r="B12">
        <v>18</v>
      </c>
      <c r="C12">
        <v>3</v>
      </c>
      <c r="D12">
        <v>8</v>
      </c>
      <c r="E12">
        <v>3</v>
      </c>
      <c r="F12">
        <v>1</v>
      </c>
      <c r="G12">
        <v>1</v>
      </c>
      <c r="H12">
        <v>6</v>
      </c>
      <c r="I12">
        <v>9</v>
      </c>
      <c r="J12">
        <v>2</v>
      </c>
      <c r="K12">
        <v>5</v>
      </c>
      <c r="L12">
        <v>4</v>
      </c>
      <c r="M12">
        <v>4</v>
      </c>
      <c r="N12">
        <v>0</v>
      </c>
      <c r="O12">
        <v>3</v>
      </c>
      <c r="P12">
        <v>7</v>
      </c>
      <c r="Q12" s="2">
        <f t="shared" si="0"/>
        <v>0.66666666666666663</v>
      </c>
      <c r="R12" s="2">
        <f t="shared" si="1"/>
        <v>0.4</v>
      </c>
      <c r="S12" s="2">
        <f t="shared" si="5"/>
        <v>1</v>
      </c>
      <c r="T12">
        <v>36</v>
      </c>
      <c r="U12">
        <v>35</v>
      </c>
      <c r="V12">
        <v>0</v>
      </c>
      <c r="W12" s="3">
        <f t="shared" si="2"/>
        <v>29.899138888888899</v>
      </c>
      <c r="X12" s="4">
        <f t="shared" si="3"/>
        <v>44.6</v>
      </c>
      <c r="Y12" s="4">
        <f t="shared" si="4"/>
        <v>21.499999999999996</v>
      </c>
      <c r="Z12">
        <v>0</v>
      </c>
    </row>
    <row r="13" spans="1:26" x14ac:dyDescent="0.3">
      <c r="A13" s="1" t="s">
        <v>56</v>
      </c>
      <c r="B13">
        <v>9</v>
      </c>
      <c r="C13">
        <v>1</v>
      </c>
      <c r="D13">
        <v>3</v>
      </c>
      <c r="E13">
        <v>0</v>
      </c>
      <c r="F13">
        <v>1</v>
      </c>
      <c r="G13">
        <v>0</v>
      </c>
      <c r="H13">
        <v>2</v>
      </c>
      <c r="I13">
        <v>5</v>
      </c>
      <c r="J13">
        <v>0</v>
      </c>
      <c r="K13">
        <v>3</v>
      </c>
      <c r="L13">
        <v>5</v>
      </c>
      <c r="M13">
        <v>6</v>
      </c>
      <c r="N13">
        <v>1</v>
      </c>
      <c r="O13">
        <v>1</v>
      </c>
      <c r="P13">
        <v>11</v>
      </c>
      <c r="Q13" s="2">
        <f t="shared" si="0"/>
        <v>0.4</v>
      </c>
      <c r="R13" s="2">
        <f t="shared" si="1"/>
        <v>0</v>
      </c>
      <c r="S13" s="2">
        <f t="shared" si="5"/>
        <v>0.83333333333333337</v>
      </c>
      <c r="T13">
        <v>33</v>
      </c>
      <c r="U13">
        <v>17</v>
      </c>
      <c r="V13">
        <v>0</v>
      </c>
      <c r="W13" s="3">
        <f t="shared" si="2"/>
        <v>13.58569696969697</v>
      </c>
      <c r="X13" s="4">
        <f t="shared" si="3"/>
        <v>17.7</v>
      </c>
      <c r="Y13" s="4">
        <f t="shared" si="4"/>
        <v>9.2999999999999989</v>
      </c>
      <c r="Z13">
        <v>0</v>
      </c>
    </row>
    <row r="14" spans="1:26" x14ac:dyDescent="0.3">
      <c r="A14" s="1" t="s">
        <v>57</v>
      </c>
      <c r="B14">
        <v>5</v>
      </c>
      <c r="C14">
        <v>3</v>
      </c>
      <c r="D14">
        <v>14</v>
      </c>
      <c r="E14">
        <v>3</v>
      </c>
      <c r="F14">
        <v>0</v>
      </c>
      <c r="G14">
        <v>5</v>
      </c>
      <c r="H14">
        <v>2</v>
      </c>
      <c r="I14">
        <v>5</v>
      </c>
      <c r="J14">
        <v>1</v>
      </c>
      <c r="K14">
        <v>3</v>
      </c>
      <c r="L14">
        <v>0</v>
      </c>
      <c r="M14">
        <v>0</v>
      </c>
      <c r="N14">
        <v>0</v>
      </c>
      <c r="O14">
        <v>4</v>
      </c>
      <c r="P14">
        <v>-11</v>
      </c>
      <c r="Q14" s="2">
        <f t="shared" si="0"/>
        <v>0.4</v>
      </c>
      <c r="R14" s="2">
        <f t="shared" si="1"/>
        <v>0.33333333333333331</v>
      </c>
      <c r="S14" s="6" t="s">
        <v>45</v>
      </c>
      <c r="T14">
        <v>41</v>
      </c>
      <c r="U14">
        <v>38</v>
      </c>
      <c r="V14">
        <v>0</v>
      </c>
      <c r="W14" s="3">
        <f t="shared" si="2"/>
        <v>10.121829268292682</v>
      </c>
      <c r="X14" s="4">
        <f t="shared" si="3"/>
        <v>33.6</v>
      </c>
      <c r="Y14" s="4">
        <f t="shared" si="4"/>
        <v>8.4999999999999982</v>
      </c>
      <c r="Z14">
        <v>0</v>
      </c>
    </row>
    <row r="15" spans="1:26" x14ac:dyDescent="0.3">
      <c r="A15" s="1" t="s">
        <v>58</v>
      </c>
      <c r="B15">
        <v>8</v>
      </c>
      <c r="C15">
        <v>2</v>
      </c>
      <c r="D15">
        <v>7</v>
      </c>
      <c r="E15">
        <v>0</v>
      </c>
      <c r="F15">
        <v>1</v>
      </c>
      <c r="G15">
        <v>2</v>
      </c>
      <c r="H15">
        <v>4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-7</v>
      </c>
      <c r="Q15" s="2">
        <f t="shared" si="0"/>
        <v>0.5714285714285714</v>
      </c>
      <c r="R15" s="2">
        <f t="shared" si="1"/>
        <v>0</v>
      </c>
      <c r="S15" s="6" t="s">
        <v>45</v>
      </c>
      <c r="T15">
        <v>36</v>
      </c>
      <c r="U15">
        <v>27</v>
      </c>
      <c r="V15">
        <v>0</v>
      </c>
      <c r="W15" s="3">
        <f t="shared" si="2"/>
        <v>11.865333333333332</v>
      </c>
      <c r="X15" s="4">
        <f t="shared" si="3"/>
        <v>21.9</v>
      </c>
      <c r="Y15" s="4">
        <f t="shared" si="4"/>
        <v>8.7999999999999989</v>
      </c>
      <c r="Z15">
        <v>0</v>
      </c>
    </row>
    <row r="16" spans="1:26" x14ac:dyDescent="0.3">
      <c r="A16" t="s">
        <v>59</v>
      </c>
      <c r="B16">
        <v>3</v>
      </c>
      <c r="C16">
        <v>4</v>
      </c>
      <c r="D16">
        <v>5</v>
      </c>
      <c r="E16">
        <v>1</v>
      </c>
      <c r="F16">
        <v>2</v>
      </c>
      <c r="G16">
        <v>1</v>
      </c>
      <c r="H16">
        <v>1</v>
      </c>
      <c r="I16">
        <v>4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-9</v>
      </c>
      <c r="Q16" s="2">
        <f t="shared" si="0"/>
        <v>0.25</v>
      </c>
      <c r="R16" s="2">
        <f t="shared" si="1"/>
        <v>1</v>
      </c>
      <c r="S16" s="6" t="s">
        <v>45</v>
      </c>
      <c r="T16">
        <v>35</v>
      </c>
      <c r="U16">
        <v>14</v>
      </c>
      <c r="V16">
        <v>0</v>
      </c>
      <c r="W16" s="3">
        <f t="shared" si="2"/>
        <v>9.3778000000000024</v>
      </c>
      <c r="X16" s="4">
        <f t="shared" si="3"/>
        <v>23.3</v>
      </c>
      <c r="Y16" s="4">
        <f t="shared" si="4"/>
        <v>6.6</v>
      </c>
      <c r="Z16">
        <v>0</v>
      </c>
    </row>
    <row r="17" spans="1:26" x14ac:dyDescent="0.3">
      <c r="A17" s="1" t="s">
        <v>60</v>
      </c>
      <c r="B17">
        <v>11</v>
      </c>
      <c r="C17">
        <v>3</v>
      </c>
      <c r="D17">
        <v>9</v>
      </c>
      <c r="E17">
        <v>1</v>
      </c>
      <c r="F17">
        <v>1</v>
      </c>
      <c r="G17">
        <v>3</v>
      </c>
      <c r="H17">
        <v>5</v>
      </c>
      <c r="I17">
        <v>7</v>
      </c>
      <c r="J17">
        <v>1</v>
      </c>
      <c r="K17">
        <v>2</v>
      </c>
      <c r="L17">
        <v>0</v>
      </c>
      <c r="M17">
        <v>0</v>
      </c>
      <c r="N17">
        <v>0</v>
      </c>
      <c r="O17">
        <v>2</v>
      </c>
      <c r="P17">
        <v>-7</v>
      </c>
      <c r="Q17" s="2">
        <f t="shared" si="0"/>
        <v>0.7142857142857143</v>
      </c>
      <c r="R17" s="2">
        <f t="shared" si="1"/>
        <v>0.5</v>
      </c>
      <c r="S17" s="6" t="s">
        <v>45</v>
      </c>
      <c r="T17">
        <v>36</v>
      </c>
      <c r="U17">
        <v>32</v>
      </c>
      <c r="V17">
        <v>1</v>
      </c>
      <c r="W17" s="3">
        <f t="shared" si="2"/>
        <v>18.227472222222225</v>
      </c>
      <c r="X17" s="4">
        <f t="shared" si="3"/>
        <v>31.1</v>
      </c>
      <c r="Y17" s="4">
        <f t="shared" si="4"/>
        <v>13.2</v>
      </c>
      <c r="Z17">
        <v>0</v>
      </c>
    </row>
    <row r="18" spans="1:26" x14ac:dyDescent="0.3">
      <c r="A18" t="s">
        <v>61</v>
      </c>
      <c r="B18">
        <v>12</v>
      </c>
      <c r="C18">
        <v>3</v>
      </c>
      <c r="D18">
        <v>7</v>
      </c>
      <c r="E18">
        <v>1</v>
      </c>
      <c r="F18">
        <v>1</v>
      </c>
      <c r="G18">
        <v>1</v>
      </c>
      <c r="H18">
        <v>6</v>
      </c>
      <c r="I18">
        <v>8</v>
      </c>
      <c r="J18">
        <v>0</v>
      </c>
      <c r="K18">
        <v>1</v>
      </c>
      <c r="L18">
        <v>0</v>
      </c>
      <c r="M18">
        <v>0</v>
      </c>
      <c r="N18">
        <v>0</v>
      </c>
      <c r="O18">
        <v>3</v>
      </c>
      <c r="P18">
        <v>22</v>
      </c>
      <c r="Q18" s="2">
        <f t="shared" si="0"/>
        <v>0.75</v>
      </c>
      <c r="R18" s="2">
        <f t="shared" si="1"/>
        <v>0</v>
      </c>
      <c r="S18" s="6" t="s">
        <v>45</v>
      </c>
      <c r="T18">
        <v>35</v>
      </c>
      <c r="U18">
        <v>29</v>
      </c>
      <c r="V18">
        <v>0</v>
      </c>
      <c r="W18" s="3">
        <f t="shared" si="2"/>
        <v>20.331657142857143</v>
      </c>
      <c r="X18" s="4">
        <f t="shared" si="3"/>
        <v>31.1</v>
      </c>
      <c r="Y18" s="4">
        <f t="shared" si="4"/>
        <v>14.100000000000001</v>
      </c>
      <c r="Z18">
        <v>0</v>
      </c>
    </row>
    <row r="19" spans="1:26" x14ac:dyDescent="0.3">
      <c r="A19" s="1"/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7.882352941176471</v>
      </c>
      <c r="C47" s="4">
        <f t="shared" ref="C47:P47" si="6">AVERAGE(C2:C46)</f>
        <v>2.8823529411764706</v>
      </c>
      <c r="D47" s="4">
        <f t="shared" si="6"/>
        <v>7.5294117647058822</v>
      </c>
      <c r="E47" s="4">
        <f t="shared" si="6"/>
        <v>0.82352941176470584</v>
      </c>
      <c r="F47" s="4">
        <f t="shared" si="6"/>
        <v>0.70588235294117652</v>
      </c>
      <c r="G47" s="4">
        <f t="shared" si="6"/>
        <v>1.7058823529411764</v>
      </c>
      <c r="H47" s="4">
        <f t="shared" si="6"/>
        <v>2.7058823529411766</v>
      </c>
      <c r="I47" s="4">
        <f t="shared" si="6"/>
        <v>5.9411764705882355</v>
      </c>
      <c r="J47" s="4">
        <f t="shared" si="6"/>
        <v>0.52941176470588236</v>
      </c>
      <c r="K47" s="4">
        <f t="shared" si="6"/>
        <v>1.9411764705882353</v>
      </c>
      <c r="L47" s="4">
        <f t="shared" si="6"/>
        <v>1.9411764705882353</v>
      </c>
      <c r="M47" s="4">
        <f t="shared" si="6"/>
        <v>2.1176470588235294</v>
      </c>
      <c r="N47" s="4">
        <f t="shared" si="6"/>
        <v>0.17647058823529413</v>
      </c>
      <c r="O47" s="4">
        <f t="shared" si="6"/>
        <v>1.8235294117647058</v>
      </c>
      <c r="P47" s="4">
        <f t="shared" si="6"/>
        <v>-0.94117647058823528</v>
      </c>
      <c r="Q47" s="2">
        <f>SUM(H2:H46)/SUM(I2:I46)</f>
        <v>0.45544554455445546</v>
      </c>
      <c r="R47" s="2">
        <f>SUM(J2:J46)/SUM(K2:K46)</f>
        <v>0.27272727272727271</v>
      </c>
      <c r="S47" s="2">
        <f>SUM(L2:L46)/SUM(M2:M46)</f>
        <v>0.91666666666666663</v>
      </c>
      <c r="T47" s="4">
        <f t="shared" ref="T47:V47" si="7">AVERAGE(T2:T46)</f>
        <v>36.941176470588232</v>
      </c>
      <c r="U47" s="4">
        <f t="shared" si="7"/>
        <v>26.176470588235293</v>
      </c>
      <c r="V47" s="4">
        <f t="shared" si="7"/>
        <v>5.8823529411764705E-2</v>
      </c>
      <c r="W47" s="3">
        <f>((H49*85.91) +(F49*53.897)+(J49*51.757)+(L49*46.845)+(E49*39.19)+(N49*39.19)+(D49*34.677)+((C49-N49)*14.707)-(O49*17.174)-((M49-L49)*20.091)-((I49-H49)*39.19)-(G49*53.897))/T49</f>
        <v>12.867197452229302</v>
      </c>
      <c r="X47" s="4">
        <f t="shared" ref="X47" si="8">B47+(C47*1.2)+(D47*1.5)+(E47*3)+(F47*3)-G47</f>
        <v>25.517647058823524</v>
      </c>
      <c r="Y47" s="4">
        <f t="shared" ref="Y47" si="9">B47+0.4*H47-0.7*I47-0.4*(M47-L47)+0.7*N47+0.3*(C47-N47)+F47+D47*0.7+0.7*E47-0.4*O47-G47</f>
        <v>9.7882352941176496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134</v>
      </c>
      <c r="C49">
        <f t="shared" ref="C49:P49" si="10">SUM(C2:C46)</f>
        <v>49</v>
      </c>
      <c r="D49">
        <f t="shared" si="10"/>
        <v>128</v>
      </c>
      <c r="E49">
        <f t="shared" si="10"/>
        <v>14</v>
      </c>
      <c r="F49">
        <f t="shared" si="10"/>
        <v>12</v>
      </c>
      <c r="G49">
        <f t="shared" si="10"/>
        <v>29</v>
      </c>
      <c r="H49">
        <f t="shared" si="10"/>
        <v>46</v>
      </c>
      <c r="I49">
        <f t="shared" si="10"/>
        <v>101</v>
      </c>
      <c r="J49">
        <f t="shared" si="10"/>
        <v>9</v>
      </c>
      <c r="K49">
        <f t="shared" si="10"/>
        <v>33</v>
      </c>
      <c r="L49">
        <f t="shared" si="10"/>
        <v>33</v>
      </c>
      <c r="M49">
        <f t="shared" si="10"/>
        <v>36</v>
      </c>
      <c r="N49">
        <f t="shared" si="10"/>
        <v>3</v>
      </c>
      <c r="O49">
        <f t="shared" si="10"/>
        <v>31</v>
      </c>
      <c r="P49">
        <f t="shared" si="10"/>
        <v>-16</v>
      </c>
      <c r="T49">
        <f>SUM(T2:T46)</f>
        <v>628</v>
      </c>
      <c r="U49">
        <f>SUM(U2:U46)</f>
        <v>445</v>
      </c>
      <c r="V49">
        <f>SUM(V2:V46)</f>
        <v>1</v>
      </c>
      <c r="X49" s="4">
        <f>SUM(X2:X46)</f>
        <v>433.80000000000007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 s="6" t="s">
        <v>45</v>
      </c>
      <c r="R2" s="6" t="s">
        <v>45</v>
      </c>
      <c r="S2" s="6" t="s">
        <v>45</v>
      </c>
      <c r="T2">
        <v>9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4.9023333333333339</v>
      </c>
      <c r="X2" s="4">
        <f t="shared" ref="X2:X46" si="1">B2+(C2*1.2)+(D2*1.5)+(E2*3)+(F2*3)-G2</f>
        <v>3.5999999999999996</v>
      </c>
      <c r="Y2" s="4">
        <f t="shared" ref="Y2:Y46" si="2">B2+0.4*H2-0.7*I2-0.4*(M2-L2)+0.7*N2+0.3*(C2-N2)+F2+D2*0.7+0.7*E2-0.4*O2-G2</f>
        <v>0.89999999999999991</v>
      </c>
      <c r="Z2">
        <v>0</v>
      </c>
    </row>
    <row r="3" spans="1:26" x14ac:dyDescent="0.3">
      <c r="A3" s="1" t="str">
        <f>'Killian Hayes'!A3</f>
        <v>@ OCE</v>
      </c>
      <c r="B3">
        <v>0</v>
      </c>
      <c r="C3">
        <v>3</v>
      </c>
      <c r="D3">
        <v>2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6</v>
      </c>
      <c r="Q3" s="2">
        <f t="shared" ref="Q3:Q46" si="3">H3/I3</f>
        <v>0</v>
      </c>
      <c r="R3" s="6" t="s">
        <v>45</v>
      </c>
      <c r="S3" s="6" t="s">
        <v>45</v>
      </c>
      <c r="T3">
        <v>12</v>
      </c>
      <c r="U3">
        <v>5</v>
      </c>
      <c r="V3">
        <v>0</v>
      </c>
      <c r="W3" s="3">
        <f t="shared" si="0"/>
        <v>6.7994999999999992</v>
      </c>
      <c r="X3" s="4">
        <f t="shared" si="1"/>
        <v>6.6</v>
      </c>
      <c r="Y3" s="4">
        <f t="shared" si="2"/>
        <v>1.6</v>
      </c>
      <c r="Z3">
        <v>0</v>
      </c>
    </row>
    <row r="4" spans="1:26" x14ac:dyDescent="0.3">
      <c r="A4" s="1" t="str">
        <f>'Killian Hayes'!A4</f>
        <v>vs CHI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>
        <v>3</v>
      </c>
      <c r="I4">
        <v>4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7</v>
      </c>
      <c r="Q4" s="2">
        <f t="shared" si="3"/>
        <v>0.75</v>
      </c>
      <c r="R4" s="6" t="s">
        <v>45</v>
      </c>
      <c r="S4" s="6" t="s">
        <v>45</v>
      </c>
      <c r="T4">
        <v>10</v>
      </c>
      <c r="U4">
        <v>6</v>
      </c>
      <c r="V4">
        <v>1</v>
      </c>
      <c r="W4" s="3">
        <f t="shared" si="0"/>
        <v>27.2437</v>
      </c>
      <c r="X4" s="4">
        <f t="shared" si="1"/>
        <v>8.4</v>
      </c>
      <c r="Y4" s="4">
        <f t="shared" si="2"/>
        <v>5.4</v>
      </c>
      <c r="Z4">
        <v>0</v>
      </c>
    </row>
    <row r="5" spans="1:26" x14ac:dyDescent="0.3">
      <c r="A5" s="1" t="str">
        <f>'Killian Hayes'!A5</f>
        <v>vs INJ</v>
      </c>
      <c r="B5">
        <v>2</v>
      </c>
      <c r="C5">
        <v>2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</v>
      </c>
      <c r="Q5" s="2">
        <f t="shared" si="3"/>
        <v>1</v>
      </c>
      <c r="R5" s="6" t="s">
        <v>45</v>
      </c>
      <c r="S5" s="6" t="s">
        <v>45</v>
      </c>
      <c r="T5">
        <v>12</v>
      </c>
      <c r="U5">
        <v>4</v>
      </c>
      <c r="V5">
        <v>0</v>
      </c>
      <c r="W5" s="3">
        <f t="shared" si="0"/>
        <v>16.991499999999998</v>
      </c>
      <c r="X5" s="4">
        <f t="shared" si="1"/>
        <v>8.9</v>
      </c>
      <c r="Y5" s="4">
        <f t="shared" si="2"/>
        <v>4</v>
      </c>
      <c r="Z5">
        <v>0</v>
      </c>
    </row>
    <row r="6" spans="1:26" x14ac:dyDescent="0.3">
      <c r="A6" s="1" t="str">
        <f>'Killian Hayes'!A6</f>
        <v>@ EUR</v>
      </c>
      <c r="B6">
        <v>2</v>
      </c>
      <c r="C6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3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-9</v>
      </c>
      <c r="Q6" s="2">
        <f t="shared" si="3"/>
        <v>0.33333333333333331</v>
      </c>
      <c r="R6" s="2">
        <f t="shared" ref="R6:R46" si="4">J6/K6</f>
        <v>0</v>
      </c>
      <c r="S6" s="6" t="s">
        <v>45</v>
      </c>
      <c r="T6">
        <v>9</v>
      </c>
      <c r="U6">
        <v>2</v>
      </c>
      <c r="V6">
        <v>1</v>
      </c>
      <c r="W6" s="3">
        <f t="shared" si="0"/>
        <v>8.4593333333333351</v>
      </c>
      <c r="X6" s="4">
        <f t="shared" si="1"/>
        <v>5.6</v>
      </c>
      <c r="Y6" s="4">
        <f t="shared" si="2"/>
        <v>1.6</v>
      </c>
      <c r="Z6">
        <v>0</v>
      </c>
    </row>
    <row r="7" spans="1:26" x14ac:dyDescent="0.3">
      <c r="A7" s="1" t="str">
        <f>'Killian Hayes'!A7</f>
        <v>@ RKS</v>
      </c>
      <c r="B7">
        <v>1</v>
      </c>
      <c r="C7">
        <v>2</v>
      </c>
      <c r="D7">
        <v>1</v>
      </c>
      <c r="E7">
        <v>0</v>
      </c>
      <c r="F7">
        <v>1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2</v>
      </c>
      <c r="N7">
        <v>1</v>
      </c>
      <c r="O7">
        <v>1</v>
      </c>
      <c r="P7">
        <v>0</v>
      </c>
      <c r="Q7" s="2">
        <f t="shared" si="3"/>
        <v>0</v>
      </c>
      <c r="R7" s="2">
        <f t="shared" si="4"/>
        <v>0</v>
      </c>
      <c r="S7" s="2">
        <f t="shared" ref="S7:S46" si="5">L7/M7</f>
        <v>0.5</v>
      </c>
      <c r="T7">
        <v>9</v>
      </c>
      <c r="U7">
        <v>3</v>
      </c>
      <c r="V7">
        <v>0</v>
      </c>
      <c r="W7" s="3">
        <f t="shared" si="0"/>
        <v>8.1856666666666626</v>
      </c>
      <c r="X7" s="4">
        <f t="shared" si="1"/>
        <v>7.9</v>
      </c>
      <c r="Y7" s="4">
        <f t="shared" si="2"/>
        <v>1.5</v>
      </c>
      <c r="Z7">
        <v>0</v>
      </c>
    </row>
    <row r="8" spans="1:26" x14ac:dyDescent="0.3">
      <c r="A8" s="1" t="str">
        <f>'Killian Hayes'!A8</f>
        <v>vs AFR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 s="2">
        <f t="shared" si="3"/>
        <v>0</v>
      </c>
      <c r="R8" s="6" t="s">
        <v>45</v>
      </c>
      <c r="S8" s="6" t="s">
        <v>45</v>
      </c>
      <c r="T8">
        <v>12</v>
      </c>
      <c r="U8">
        <v>0</v>
      </c>
      <c r="V8">
        <v>0</v>
      </c>
      <c r="W8" s="3">
        <f t="shared" si="0"/>
        <v>1.2255833333333335</v>
      </c>
      <c r="X8" s="4">
        <f t="shared" si="1"/>
        <v>3</v>
      </c>
      <c r="Y8" s="4">
        <f t="shared" si="2"/>
        <v>0.30000000000000004</v>
      </c>
      <c r="Z8">
        <v>0</v>
      </c>
    </row>
    <row r="9" spans="1:26" x14ac:dyDescent="0.3">
      <c r="A9" s="1" t="str">
        <f>'Killian Hayes'!A9</f>
        <v>@ OLD</v>
      </c>
      <c r="B9">
        <v>2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2</v>
      </c>
      <c r="M9">
        <v>2</v>
      </c>
      <c r="N9">
        <v>2</v>
      </c>
      <c r="O9">
        <v>1</v>
      </c>
      <c r="P9">
        <v>-1</v>
      </c>
      <c r="Q9" s="2">
        <f t="shared" si="3"/>
        <v>0</v>
      </c>
      <c r="R9" s="6" t="s">
        <v>45</v>
      </c>
      <c r="S9" s="2">
        <f t="shared" si="5"/>
        <v>1</v>
      </c>
      <c r="T9">
        <v>9</v>
      </c>
      <c r="U9">
        <v>2</v>
      </c>
      <c r="V9">
        <v>0</v>
      </c>
      <c r="W9" s="3">
        <f t="shared" si="0"/>
        <v>11.769999999999998</v>
      </c>
      <c r="X9" s="4">
        <f t="shared" si="1"/>
        <v>6.8</v>
      </c>
      <c r="Y9" s="4">
        <f t="shared" si="2"/>
        <v>2.2000000000000002</v>
      </c>
      <c r="Z9">
        <v>0</v>
      </c>
    </row>
    <row r="10" spans="1:26" x14ac:dyDescent="0.3">
      <c r="A10" s="1" t="str">
        <f>'Killian Hayes'!A10</f>
        <v>vs USA</v>
      </c>
      <c r="B10">
        <v>3</v>
      </c>
      <c r="C10">
        <v>3</v>
      </c>
      <c r="D10">
        <v>0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-2</v>
      </c>
      <c r="Q10" s="2">
        <f t="shared" si="3"/>
        <v>0.33333333333333331</v>
      </c>
      <c r="R10" s="6" t="s">
        <v>45</v>
      </c>
      <c r="S10" s="2">
        <f t="shared" si="5"/>
        <v>1</v>
      </c>
      <c r="T10">
        <v>9</v>
      </c>
      <c r="U10">
        <v>3</v>
      </c>
      <c r="V10">
        <v>0</v>
      </c>
      <c r="W10" s="3">
        <f t="shared" si="0"/>
        <v>13.664333333333332</v>
      </c>
      <c r="X10" s="4">
        <f t="shared" si="1"/>
        <v>6.6</v>
      </c>
      <c r="Y10" s="4">
        <f t="shared" si="2"/>
        <v>2.6</v>
      </c>
      <c r="Z10">
        <v>0</v>
      </c>
    </row>
    <row r="11" spans="1:26" x14ac:dyDescent="0.3">
      <c r="A11" s="1" t="str">
        <f>'Killian Hayes'!A11</f>
        <v>@ SPA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-1</v>
      </c>
      <c r="Q11" s="2">
        <f t="shared" si="3"/>
        <v>0</v>
      </c>
      <c r="R11" s="6" t="s">
        <v>45</v>
      </c>
      <c r="S11" s="6" t="s">
        <v>45</v>
      </c>
      <c r="T11">
        <v>10</v>
      </c>
      <c r="U11">
        <v>0</v>
      </c>
      <c r="V11">
        <v>0</v>
      </c>
      <c r="W11" s="3">
        <f t="shared" si="0"/>
        <v>-3.9189999999999996</v>
      </c>
      <c r="X11" s="4">
        <f t="shared" si="1"/>
        <v>0</v>
      </c>
      <c r="Y11" s="4">
        <f t="shared" si="2"/>
        <v>-0.7</v>
      </c>
      <c r="Z11">
        <v>0</v>
      </c>
    </row>
    <row r="12" spans="1:26" x14ac:dyDescent="0.3">
      <c r="A12" s="1" t="str">
        <f>'Killian Hayes'!A12</f>
        <v>vs 6TH</v>
      </c>
      <c r="B12">
        <v>4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1</v>
      </c>
      <c r="L12">
        <v>2</v>
      </c>
      <c r="M12">
        <v>3</v>
      </c>
      <c r="N12">
        <v>1</v>
      </c>
      <c r="O12">
        <v>1</v>
      </c>
      <c r="P12">
        <v>0</v>
      </c>
      <c r="Q12" s="2">
        <f t="shared" si="3"/>
        <v>0.5</v>
      </c>
      <c r="R12" s="2">
        <f t="shared" si="4"/>
        <v>0</v>
      </c>
      <c r="S12" s="2">
        <f t="shared" si="5"/>
        <v>0.66666666666666663</v>
      </c>
      <c r="T12">
        <v>9</v>
      </c>
      <c r="U12">
        <v>4</v>
      </c>
      <c r="V12">
        <v>0</v>
      </c>
      <c r="W12" s="3">
        <f t="shared" si="0"/>
        <v>17.449111111111108</v>
      </c>
      <c r="X12" s="4">
        <f t="shared" si="1"/>
        <v>6.4</v>
      </c>
      <c r="Y12" s="4">
        <f t="shared" si="2"/>
        <v>3.2000000000000006</v>
      </c>
      <c r="Z12">
        <v>0</v>
      </c>
    </row>
    <row r="13" spans="1:26" x14ac:dyDescent="0.3">
      <c r="A13" s="1" t="str">
        <f>'Killian Hayes'!A13</f>
        <v>@ CAN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2</v>
      </c>
      <c r="Q13" s="2">
        <f t="shared" si="3"/>
        <v>1</v>
      </c>
      <c r="R13" s="2">
        <f t="shared" si="4"/>
        <v>1</v>
      </c>
      <c r="S13" s="6" t="s">
        <v>45</v>
      </c>
      <c r="T13">
        <v>9</v>
      </c>
      <c r="U13">
        <v>3</v>
      </c>
      <c r="V13">
        <v>0</v>
      </c>
      <c r="W13" s="3">
        <f t="shared" si="0"/>
        <v>13.38811111111111</v>
      </c>
      <c r="X13" s="4">
        <f t="shared" si="1"/>
        <v>3</v>
      </c>
      <c r="Y13" s="4">
        <f t="shared" si="2"/>
        <v>2.3000000000000003</v>
      </c>
      <c r="Z13">
        <v>0</v>
      </c>
    </row>
    <row r="14" spans="1:26" x14ac:dyDescent="0.3">
      <c r="A14" s="1" t="str">
        <f>'Killian Hayes'!A14</f>
        <v>vs DNK</v>
      </c>
      <c r="B14">
        <v>2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-6</v>
      </c>
      <c r="Q14" s="2">
        <f t="shared" si="3"/>
        <v>0.5</v>
      </c>
      <c r="R14" s="6" t="s">
        <v>45</v>
      </c>
      <c r="S14" s="6" t="s">
        <v>45</v>
      </c>
      <c r="T14">
        <v>10</v>
      </c>
      <c r="U14">
        <v>2</v>
      </c>
      <c r="V14">
        <v>0</v>
      </c>
      <c r="W14" s="3">
        <f t="shared" si="0"/>
        <v>13.980699999999999</v>
      </c>
      <c r="X14" s="4">
        <f t="shared" si="1"/>
        <v>6.2</v>
      </c>
      <c r="Y14" s="4">
        <f t="shared" si="2"/>
        <v>2.7</v>
      </c>
      <c r="Z14">
        <v>0</v>
      </c>
    </row>
    <row r="15" spans="1:26" x14ac:dyDescent="0.3">
      <c r="A15" s="1" t="str">
        <f>'Killian Hayes'!A15</f>
        <v>@ IMP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3</v>
      </c>
      <c r="M15">
        <v>6</v>
      </c>
      <c r="N15">
        <v>0</v>
      </c>
      <c r="O15">
        <v>0</v>
      </c>
      <c r="P15">
        <v>-3</v>
      </c>
      <c r="Q15" s="2">
        <f t="shared" si="3"/>
        <v>0</v>
      </c>
      <c r="R15" s="6" t="s">
        <v>45</v>
      </c>
      <c r="S15" s="2">
        <f t="shared" si="5"/>
        <v>0.5</v>
      </c>
      <c r="T15">
        <v>9</v>
      </c>
      <c r="U15">
        <v>3</v>
      </c>
      <c r="V15">
        <v>0</v>
      </c>
      <c r="W15" s="3">
        <f t="shared" si="0"/>
        <v>6.1976666666666667</v>
      </c>
      <c r="X15" s="4">
        <f t="shared" si="1"/>
        <v>4.2</v>
      </c>
      <c r="Y15" s="4">
        <f t="shared" si="2"/>
        <v>1.3999999999999997</v>
      </c>
      <c r="Z15">
        <v>0</v>
      </c>
    </row>
    <row r="16" spans="1:26" x14ac:dyDescent="0.3">
      <c r="A16" s="1" t="str">
        <f>'Killian Hayes'!A16</f>
        <v>vs 3PT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  <c r="Q16" s="2">
        <f t="shared" si="3"/>
        <v>0</v>
      </c>
      <c r="R16" s="6" t="s">
        <v>45</v>
      </c>
      <c r="S16" s="6" t="s">
        <v>45</v>
      </c>
      <c r="T16">
        <v>9</v>
      </c>
      <c r="U16">
        <v>0</v>
      </c>
      <c r="V16">
        <v>0</v>
      </c>
      <c r="W16" s="3">
        <f t="shared" si="0"/>
        <v>-4.6285555555555549</v>
      </c>
      <c r="X16" s="4">
        <f t="shared" si="1"/>
        <v>1.2</v>
      </c>
      <c r="Y16" s="4">
        <f t="shared" si="2"/>
        <v>-0.8</v>
      </c>
      <c r="Z16">
        <v>0</v>
      </c>
    </row>
    <row r="17" spans="1:26" x14ac:dyDescent="0.3">
      <c r="A17" s="1" t="str">
        <f>'Killian Hayes'!A17</f>
        <v>@ DEF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 s="2">
        <f t="shared" si="3"/>
        <v>0</v>
      </c>
      <c r="R17" s="6" t="s">
        <v>45</v>
      </c>
      <c r="S17" s="6" t="s">
        <v>45</v>
      </c>
      <c r="T17">
        <v>9</v>
      </c>
      <c r="U17">
        <v>3</v>
      </c>
      <c r="V17">
        <v>0</v>
      </c>
      <c r="W17" s="3">
        <f t="shared" si="0"/>
        <v>5.4871111111111093</v>
      </c>
      <c r="X17" s="4">
        <f t="shared" si="1"/>
        <v>3.9</v>
      </c>
      <c r="Y17" s="4">
        <f t="shared" si="2"/>
        <v>1</v>
      </c>
      <c r="Z17">
        <v>0</v>
      </c>
    </row>
    <row r="18" spans="1:26" x14ac:dyDescent="0.3">
      <c r="A18" s="1" t="str">
        <f>'Killian Hayes'!A18</f>
        <v>vs OCE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 s="2">
        <f t="shared" si="3"/>
        <v>0</v>
      </c>
      <c r="R18" s="6" t="s">
        <v>45</v>
      </c>
      <c r="S18" s="6" t="s">
        <v>45</v>
      </c>
      <c r="T18">
        <v>9</v>
      </c>
      <c r="U18">
        <v>0</v>
      </c>
      <c r="V18">
        <v>0</v>
      </c>
      <c r="W18" s="3">
        <f t="shared" si="0"/>
        <v>-2.720333333333333</v>
      </c>
      <c r="X18" s="4">
        <f t="shared" si="1"/>
        <v>1.2</v>
      </c>
      <c r="Y18" s="4">
        <f t="shared" si="2"/>
        <v>-0.39999999999999997</v>
      </c>
      <c r="Z18">
        <v>0</v>
      </c>
    </row>
    <row r="19" spans="1:26" x14ac:dyDescent="0.3">
      <c r="A19" s="1">
        <f>'Killian Hayes'!A19</f>
        <v>0</v>
      </c>
      <c r="Q19" s="2" t="e">
        <f t="shared" si="3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0"/>
        <v>#DIV/0!</v>
      </c>
      <c r="X19" s="4">
        <f t="shared" si="1"/>
        <v>0</v>
      </c>
      <c r="Y19" s="4">
        <f t="shared" si="2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1.6470588235294117</v>
      </c>
      <c r="C47" s="4">
        <f t="shared" ref="C47:P47" si="6">AVERAGE(C2:C46)</f>
        <v>1.7647058823529411</v>
      </c>
      <c r="D47" s="4">
        <f t="shared" si="6"/>
        <v>0.29411764705882354</v>
      </c>
      <c r="E47" s="4">
        <f t="shared" si="6"/>
        <v>0</v>
      </c>
      <c r="F47" s="4">
        <f t="shared" si="6"/>
        <v>0.23529411764705882</v>
      </c>
      <c r="G47" s="4">
        <f t="shared" si="6"/>
        <v>0</v>
      </c>
      <c r="H47" s="4">
        <f t="shared" si="6"/>
        <v>0.52941176470588236</v>
      </c>
      <c r="I47" s="4">
        <f t="shared" si="6"/>
        <v>1.588235294117647</v>
      </c>
      <c r="J47" s="4">
        <f t="shared" si="6"/>
        <v>5.8823529411764705E-2</v>
      </c>
      <c r="K47" s="4">
        <f t="shared" si="6"/>
        <v>0.23529411764705882</v>
      </c>
      <c r="L47" s="4">
        <f t="shared" si="6"/>
        <v>0.52941176470588236</v>
      </c>
      <c r="M47" s="4">
        <f t="shared" si="6"/>
        <v>0.82352941176470584</v>
      </c>
      <c r="N47" s="4">
        <f t="shared" si="6"/>
        <v>0.58823529411764708</v>
      </c>
      <c r="O47" s="4">
        <f t="shared" si="6"/>
        <v>0.35294117647058826</v>
      </c>
      <c r="P47" s="4">
        <f t="shared" si="6"/>
        <v>-5.8823529411764705E-2</v>
      </c>
      <c r="Q47" s="2">
        <f>SUM(H2:H46)/SUM(I2:I46)</f>
        <v>0.33333333333333331</v>
      </c>
      <c r="R47" s="2">
        <f>SUM(J2:J46)/SUM(K2:K46)</f>
        <v>0.25</v>
      </c>
      <c r="S47" s="2">
        <f>SUM(L2:L46)/SUM(M2:M46)</f>
        <v>0.6428571428571429</v>
      </c>
      <c r="T47" s="4">
        <f t="shared" ref="T47:V47" si="7">AVERAGE(T2:T46)</f>
        <v>9.7058823529411757</v>
      </c>
      <c r="U47" s="4">
        <f t="shared" si="7"/>
        <v>2.3529411764705883</v>
      </c>
      <c r="V47" s="4">
        <f t="shared" si="7"/>
        <v>0.11764705882352941</v>
      </c>
      <c r="W47" s="3">
        <f>((H49*85.91) +(F49*53.897)+(J49*51.757)+(L49*46.845)+(E49*39.19)+(N49*39.19)+(D49*34.677)+((C49-N49)*14.707)-(O49*17.174)-((M49-L49)*20.091)-((I49-H49)*39.19)-(G49*53.897))/T49</f>
        <v>8.5614909090909102</v>
      </c>
      <c r="X47" s="4">
        <f t="shared" ref="X47" si="8">B47+(C47*1.2)+(D47*1.5)+(E47*3)+(F47*3)-G47</f>
        <v>4.9117647058823533</v>
      </c>
      <c r="Y47" s="4">
        <f t="shared" ref="Y47" si="9">B47+0.4*H47-0.7*I47-0.4*(M47-L47)+0.7*N47+0.3*(C47-N47)+F47+D47*0.7+0.7*E47-0.4*O47-G47</f>
        <v>1.6941176470588237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28</v>
      </c>
      <c r="C49">
        <f t="shared" ref="C49:P49" si="10">SUM(C2:C46)</f>
        <v>30</v>
      </c>
      <c r="D49">
        <f t="shared" si="10"/>
        <v>5</v>
      </c>
      <c r="E49">
        <f t="shared" si="10"/>
        <v>0</v>
      </c>
      <c r="F49">
        <f t="shared" si="10"/>
        <v>4</v>
      </c>
      <c r="G49">
        <f t="shared" si="10"/>
        <v>0</v>
      </c>
      <c r="H49">
        <f t="shared" si="10"/>
        <v>9</v>
      </c>
      <c r="I49">
        <f t="shared" si="10"/>
        <v>27</v>
      </c>
      <c r="J49">
        <f t="shared" si="10"/>
        <v>1</v>
      </c>
      <c r="K49">
        <f t="shared" si="10"/>
        <v>4</v>
      </c>
      <c r="L49">
        <f t="shared" si="10"/>
        <v>9</v>
      </c>
      <c r="M49">
        <f t="shared" si="10"/>
        <v>14</v>
      </c>
      <c r="N49">
        <f t="shared" si="10"/>
        <v>10</v>
      </c>
      <c r="O49">
        <f t="shared" si="10"/>
        <v>6</v>
      </c>
      <c r="P49">
        <f t="shared" si="10"/>
        <v>-1</v>
      </c>
      <c r="T49">
        <f>SUM(T2:T46)</f>
        <v>165</v>
      </c>
      <c r="U49">
        <f>SUM(U2:U46)</f>
        <v>40</v>
      </c>
      <c r="V49">
        <f>SUM(V2:V46)</f>
        <v>2</v>
      </c>
      <c r="X49" s="4">
        <f>SUM(X2:X46)</f>
        <v>83.500000000000014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</v>
      </c>
      <c r="C2">
        <v>0</v>
      </c>
      <c r="D2">
        <v>2</v>
      </c>
      <c r="E2">
        <v>0</v>
      </c>
      <c r="F2">
        <v>0</v>
      </c>
      <c r="G2">
        <v>1</v>
      </c>
      <c r="H2">
        <v>0</v>
      </c>
      <c r="I2">
        <v>2</v>
      </c>
      <c r="J2">
        <v>0</v>
      </c>
      <c r="K2">
        <v>2</v>
      </c>
      <c r="L2">
        <v>2</v>
      </c>
      <c r="M2">
        <v>2</v>
      </c>
      <c r="N2">
        <v>0</v>
      </c>
      <c r="O2">
        <v>0</v>
      </c>
      <c r="P2">
        <v>-4</v>
      </c>
      <c r="Q2" s="2">
        <f t="shared" ref="Q2:Q46" si="0">H2/I2</f>
        <v>0</v>
      </c>
      <c r="R2" s="2">
        <f t="shared" ref="R2:R46" si="1">J2/K2</f>
        <v>0</v>
      </c>
      <c r="S2" s="2">
        <f>L2/M2</f>
        <v>1</v>
      </c>
      <c r="T2">
        <v>7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4.3952857142857127</v>
      </c>
      <c r="X2" s="4">
        <f t="shared" ref="X2:X46" si="3">B2+(C2*1.2)+(D2*1.5)+(E2*3)+(F2*3)-G2</f>
        <v>4</v>
      </c>
      <c r="Y2" s="4">
        <f t="shared" ref="Y2:Y46" si="4">B2+0.4*H2-0.7*I2-0.4*(M2-L2)+0.7*N2+0.3*(C2-N2)+F2+D2*0.7+0.7*E2-0.4*O2-G2</f>
        <v>1</v>
      </c>
      <c r="Z2">
        <v>0</v>
      </c>
    </row>
    <row r="3" spans="1:26" x14ac:dyDescent="0.3">
      <c r="A3" s="1" t="str">
        <f>'Killian Hayes'!A3</f>
        <v>@ OCE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1</v>
      </c>
      <c r="Q3" s="2">
        <f t="shared" si="0"/>
        <v>0.33333333333333331</v>
      </c>
      <c r="R3" s="2">
        <f t="shared" si="1"/>
        <v>0</v>
      </c>
      <c r="S3" s="6" t="s">
        <v>45</v>
      </c>
      <c r="T3">
        <v>6</v>
      </c>
      <c r="U3">
        <v>2</v>
      </c>
      <c r="V3">
        <v>0</v>
      </c>
      <c r="W3" s="3">
        <f t="shared" si="2"/>
        <v>1.2550000000000001</v>
      </c>
      <c r="X3" s="4">
        <f t="shared" si="3"/>
        <v>2</v>
      </c>
      <c r="Y3" s="4">
        <f t="shared" si="4"/>
        <v>0.30000000000000027</v>
      </c>
      <c r="Z3">
        <v>0</v>
      </c>
    </row>
    <row r="4" spans="1:26" x14ac:dyDescent="0.3">
      <c r="A4" s="1" t="str">
        <f>'Killian Hayes'!A4</f>
        <v>vs CHI</v>
      </c>
      <c r="B4">
        <v>3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-4</v>
      </c>
      <c r="Q4" s="2">
        <f t="shared" si="0"/>
        <v>0.5</v>
      </c>
      <c r="R4" s="2">
        <f t="shared" si="1"/>
        <v>0</v>
      </c>
      <c r="S4" s="2">
        <f>L4/M4</f>
        <v>1</v>
      </c>
      <c r="T4">
        <v>8</v>
      </c>
      <c r="U4">
        <v>6</v>
      </c>
      <c r="V4">
        <v>0</v>
      </c>
      <c r="W4" s="3">
        <f t="shared" si="2"/>
        <v>16.030249999999999</v>
      </c>
      <c r="X4" s="4">
        <f t="shared" si="3"/>
        <v>4.5</v>
      </c>
      <c r="Y4" s="4">
        <f t="shared" si="4"/>
        <v>2.7</v>
      </c>
      <c r="Z4">
        <v>0</v>
      </c>
    </row>
    <row r="5" spans="1:26" x14ac:dyDescent="0.3">
      <c r="A5" s="1" t="str">
        <f>'Killian Hayes'!A5</f>
        <v>vs INJ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5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-10</v>
      </c>
      <c r="Q5" s="2">
        <f t="shared" si="0"/>
        <v>0</v>
      </c>
      <c r="R5" s="2">
        <f t="shared" si="1"/>
        <v>0</v>
      </c>
      <c r="S5" s="6" t="s">
        <v>45</v>
      </c>
      <c r="T5">
        <v>7</v>
      </c>
      <c r="U5">
        <v>3</v>
      </c>
      <c r="V5">
        <v>0</v>
      </c>
      <c r="W5" s="3">
        <f t="shared" si="2"/>
        <v>-30.738571428571426</v>
      </c>
      <c r="X5" s="4">
        <f t="shared" si="3"/>
        <v>0.5</v>
      </c>
      <c r="Y5" s="4">
        <f t="shared" si="4"/>
        <v>-3.8</v>
      </c>
      <c r="Z5">
        <v>0</v>
      </c>
    </row>
    <row r="6" spans="1:26" x14ac:dyDescent="0.3">
      <c r="A6" s="1" t="str">
        <f>'Killian Hayes'!A6</f>
        <v>@ EUR</v>
      </c>
      <c r="B6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6</v>
      </c>
      <c r="I6">
        <v>7</v>
      </c>
      <c r="J6">
        <v>5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0.8571428571428571</v>
      </c>
      <c r="R6" s="2">
        <f t="shared" si="1"/>
        <v>1</v>
      </c>
      <c r="S6" s="6" t="s">
        <v>45</v>
      </c>
      <c r="T6">
        <v>7</v>
      </c>
      <c r="U6">
        <v>17</v>
      </c>
      <c r="V6">
        <v>0</v>
      </c>
      <c r="W6" s="3">
        <f t="shared" si="2"/>
        <v>105.00785714285715</v>
      </c>
      <c r="X6" s="4">
        <f t="shared" si="3"/>
        <v>17</v>
      </c>
      <c r="Y6" s="4">
        <f t="shared" si="4"/>
        <v>14.5</v>
      </c>
      <c r="Z6">
        <v>0</v>
      </c>
    </row>
    <row r="7" spans="1:26" x14ac:dyDescent="0.3">
      <c r="A7" s="1" t="str">
        <f>'Killian Hayes'!A7</f>
        <v>@ RKS</v>
      </c>
      <c r="B7">
        <v>4</v>
      </c>
      <c r="C7">
        <v>1</v>
      </c>
      <c r="D7">
        <v>1</v>
      </c>
      <c r="E7">
        <v>0</v>
      </c>
      <c r="F7">
        <v>0</v>
      </c>
      <c r="G7">
        <v>1</v>
      </c>
      <c r="H7">
        <v>2</v>
      </c>
      <c r="I7">
        <v>4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-2</v>
      </c>
      <c r="Q7" s="2">
        <f t="shared" si="0"/>
        <v>0.5</v>
      </c>
      <c r="R7" s="2">
        <f t="shared" si="1"/>
        <v>0</v>
      </c>
      <c r="S7" s="6" t="s">
        <v>45</v>
      </c>
      <c r="T7">
        <v>8</v>
      </c>
      <c r="U7">
        <v>7</v>
      </c>
      <c r="V7">
        <v>0</v>
      </c>
      <c r="W7" s="3">
        <f t="shared" si="2"/>
        <v>8.9691249999999982</v>
      </c>
      <c r="X7" s="4">
        <f t="shared" si="3"/>
        <v>5.7</v>
      </c>
      <c r="Y7" s="4">
        <f t="shared" si="4"/>
        <v>1.6</v>
      </c>
      <c r="Z7">
        <v>0</v>
      </c>
    </row>
    <row r="8" spans="1:26" x14ac:dyDescent="0.3">
      <c r="A8" s="1" t="str">
        <f>'Killian Hayes'!A8</f>
        <v>vs AFR</v>
      </c>
      <c r="B8">
        <v>5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1</v>
      </c>
      <c r="R8" s="2">
        <f t="shared" si="1"/>
        <v>1</v>
      </c>
      <c r="S8" s="6" t="s">
        <v>45</v>
      </c>
      <c r="T8">
        <v>4</v>
      </c>
      <c r="U8">
        <v>5</v>
      </c>
      <c r="V8">
        <v>0</v>
      </c>
      <c r="W8" s="3">
        <f t="shared" si="2"/>
        <v>42.42</v>
      </c>
      <c r="X8" s="4">
        <f t="shared" si="3"/>
        <v>4</v>
      </c>
      <c r="Y8" s="4">
        <f t="shared" si="4"/>
        <v>3.4000000000000004</v>
      </c>
      <c r="Z8">
        <v>0</v>
      </c>
    </row>
    <row r="9" spans="1:26" x14ac:dyDescent="0.3">
      <c r="A9" s="1" t="str">
        <f>'Killian Hayes'!A9</f>
        <v>@ OLD</v>
      </c>
      <c r="B9">
        <v>11</v>
      </c>
      <c r="C9">
        <v>1</v>
      </c>
      <c r="D9">
        <v>1</v>
      </c>
      <c r="E9">
        <v>0</v>
      </c>
      <c r="F9">
        <v>0</v>
      </c>
      <c r="G9">
        <v>0</v>
      </c>
      <c r="H9">
        <v>4</v>
      </c>
      <c r="I9">
        <v>6</v>
      </c>
      <c r="J9">
        <v>2</v>
      </c>
      <c r="K9">
        <v>3</v>
      </c>
      <c r="L9">
        <v>1</v>
      </c>
      <c r="M9">
        <v>1</v>
      </c>
      <c r="N9">
        <v>0</v>
      </c>
      <c r="O9">
        <v>0</v>
      </c>
      <c r="P9">
        <v>-3</v>
      </c>
      <c r="Q9" s="2">
        <f t="shared" si="0"/>
        <v>0.66666666666666663</v>
      </c>
      <c r="R9" s="2">
        <f t="shared" si="1"/>
        <v>0.66666666666666663</v>
      </c>
      <c r="S9" s="2">
        <f t="shared" ref="S9:S46" si="5">L9/M9</f>
        <v>1</v>
      </c>
      <c r="T9">
        <v>9</v>
      </c>
      <c r="U9">
        <v>14</v>
      </c>
      <c r="V9">
        <v>0</v>
      </c>
      <c r="W9" s="3">
        <f t="shared" si="2"/>
        <v>51.667000000000002</v>
      </c>
      <c r="X9" s="4">
        <f t="shared" si="3"/>
        <v>13.7</v>
      </c>
      <c r="Y9" s="4">
        <f t="shared" si="4"/>
        <v>9.4</v>
      </c>
      <c r="Z9">
        <v>0</v>
      </c>
    </row>
    <row r="10" spans="1:26" x14ac:dyDescent="0.3">
      <c r="A10" s="1" t="str">
        <f>'Killian Hayes'!A10</f>
        <v>vs USA</v>
      </c>
      <c r="B10">
        <v>3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1</v>
      </c>
      <c r="R10" s="2">
        <f t="shared" si="1"/>
        <v>1</v>
      </c>
      <c r="S10" s="6" t="s">
        <v>45</v>
      </c>
      <c r="T10">
        <v>8</v>
      </c>
      <c r="U10">
        <v>5</v>
      </c>
      <c r="V10">
        <v>0</v>
      </c>
      <c r="W10" s="3">
        <f t="shared" si="2"/>
        <v>21.542999999999999</v>
      </c>
      <c r="X10" s="4">
        <f t="shared" si="3"/>
        <v>4.5</v>
      </c>
      <c r="Y10" s="4">
        <f t="shared" si="4"/>
        <v>3.4000000000000004</v>
      </c>
      <c r="Z10">
        <v>0</v>
      </c>
    </row>
    <row r="11" spans="1:26" x14ac:dyDescent="0.3">
      <c r="A11" s="1" t="str">
        <f>'Killian Hayes'!A11</f>
        <v>@ SPA</v>
      </c>
      <c r="B11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3</v>
      </c>
      <c r="I11">
        <v>6</v>
      </c>
      <c r="J11">
        <v>3</v>
      </c>
      <c r="K11">
        <v>4</v>
      </c>
      <c r="L11">
        <v>2</v>
      </c>
      <c r="M11">
        <v>2</v>
      </c>
      <c r="N11">
        <v>0</v>
      </c>
      <c r="O11">
        <v>0</v>
      </c>
      <c r="P11">
        <v>-8</v>
      </c>
      <c r="Q11" s="2">
        <f t="shared" si="0"/>
        <v>0.5</v>
      </c>
      <c r="R11" s="2">
        <f t="shared" si="1"/>
        <v>0.75</v>
      </c>
      <c r="S11" s="2">
        <f t="shared" si="5"/>
        <v>1</v>
      </c>
      <c r="T11">
        <v>8</v>
      </c>
      <c r="U11">
        <v>11</v>
      </c>
      <c r="V11">
        <v>0</v>
      </c>
      <c r="W11" s="3">
        <f t="shared" si="2"/>
        <v>48.640124999999998</v>
      </c>
      <c r="X11" s="4">
        <f t="shared" si="3"/>
        <v>11</v>
      </c>
      <c r="Y11" s="4">
        <f t="shared" si="4"/>
        <v>8</v>
      </c>
      <c r="Z11">
        <v>0</v>
      </c>
    </row>
    <row r="12" spans="1:26" x14ac:dyDescent="0.3">
      <c r="A12" s="1" t="str">
        <f>'Killian Hayes'!A12</f>
        <v>vs 6TH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2</v>
      </c>
      <c r="L12">
        <v>0</v>
      </c>
      <c r="M12">
        <v>0</v>
      </c>
      <c r="N12">
        <v>0</v>
      </c>
      <c r="O12">
        <v>1</v>
      </c>
      <c r="P12">
        <v>3</v>
      </c>
      <c r="Q12" s="2">
        <f t="shared" si="0"/>
        <v>0.66666666666666663</v>
      </c>
      <c r="R12" s="2">
        <f t="shared" si="1"/>
        <v>0.5</v>
      </c>
      <c r="S12" s="6" t="s">
        <v>45</v>
      </c>
      <c r="T12">
        <v>8</v>
      </c>
      <c r="U12">
        <v>5</v>
      </c>
      <c r="V12">
        <v>0</v>
      </c>
      <c r="W12" s="3">
        <f t="shared" si="2"/>
        <v>20.901624999999999</v>
      </c>
      <c r="X12" s="4">
        <f t="shared" si="3"/>
        <v>5</v>
      </c>
      <c r="Y12" s="4">
        <f t="shared" si="4"/>
        <v>3.3000000000000003</v>
      </c>
      <c r="Z12">
        <v>0</v>
      </c>
    </row>
    <row r="13" spans="1:26" x14ac:dyDescent="0.3">
      <c r="A13" s="1" t="str">
        <f>'Killian Hayes'!A13</f>
        <v>@ CAN</v>
      </c>
      <c r="B13">
        <v>3</v>
      </c>
      <c r="C13">
        <v>1</v>
      </c>
      <c r="D13">
        <v>2</v>
      </c>
      <c r="E13">
        <v>0</v>
      </c>
      <c r="F13">
        <v>0</v>
      </c>
      <c r="G13">
        <v>1</v>
      </c>
      <c r="H13">
        <v>1</v>
      </c>
      <c r="I13">
        <v>4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-5</v>
      </c>
      <c r="Q13" s="2">
        <f t="shared" si="0"/>
        <v>0.25</v>
      </c>
      <c r="R13" s="2">
        <f t="shared" si="1"/>
        <v>1</v>
      </c>
      <c r="S13" s="6" t="s">
        <v>45</v>
      </c>
      <c r="T13">
        <v>11</v>
      </c>
      <c r="U13">
        <v>8</v>
      </c>
      <c r="V13">
        <v>0</v>
      </c>
      <c r="W13" s="3">
        <f t="shared" si="2"/>
        <v>4.5691818181818196</v>
      </c>
      <c r="X13" s="4">
        <f t="shared" si="3"/>
        <v>6.2</v>
      </c>
      <c r="Y13" s="4">
        <f t="shared" si="4"/>
        <v>1.2999999999999998</v>
      </c>
      <c r="Z13">
        <v>0</v>
      </c>
    </row>
    <row r="14" spans="1:26" x14ac:dyDescent="0.3">
      <c r="A14" s="1" t="str">
        <f>'Killian Hayes'!A14</f>
        <v>vs DNK</v>
      </c>
      <c r="B14">
        <v>2</v>
      </c>
      <c r="C14">
        <v>1</v>
      </c>
      <c r="D14">
        <v>3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2</v>
      </c>
      <c r="N14">
        <v>0</v>
      </c>
      <c r="O14">
        <v>1</v>
      </c>
      <c r="P14">
        <v>1</v>
      </c>
      <c r="Q14" s="6" t="s">
        <v>45</v>
      </c>
      <c r="R14" s="6" t="s">
        <v>45</v>
      </c>
      <c r="S14" s="2">
        <f t="shared" si="5"/>
        <v>1</v>
      </c>
      <c r="T14">
        <v>7</v>
      </c>
      <c r="U14">
        <v>10</v>
      </c>
      <c r="V14">
        <v>0</v>
      </c>
      <c r="W14" s="3">
        <f t="shared" si="2"/>
        <v>35.592999999999996</v>
      </c>
      <c r="X14" s="4">
        <f t="shared" si="3"/>
        <v>10.7</v>
      </c>
      <c r="Y14" s="4">
        <f t="shared" si="4"/>
        <v>4.9999999999999991</v>
      </c>
      <c r="Z14">
        <v>0</v>
      </c>
    </row>
    <row r="15" spans="1:26" x14ac:dyDescent="0.3">
      <c r="A15" s="1" t="str">
        <f>'Killian Hayes'!A15</f>
        <v>@ IMP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4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-5</v>
      </c>
      <c r="Q15" s="2">
        <f t="shared" si="0"/>
        <v>0</v>
      </c>
      <c r="R15" s="2">
        <f t="shared" si="1"/>
        <v>0</v>
      </c>
      <c r="S15" s="6" t="s">
        <v>45</v>
      </c>
      <c r="T15">
        <v>8</v>
      </c>
      <c r="U15">
        <v>0</v>
      </c>
      <c r="V15">
        <v>0</v>
      </c>
      <c r="W15" s="3">
        <f t="shared" si="2"/>
        <v>-12.857875</v>
      </c>
      <c r="X15" s="4">
        <f t="shared" si="3"/>
        <v>4.2</v>
      </c>
      <c r="Y15" s="4">
        <f t="shared" si="4"/>
        <v>-1.8</v>
      </c>
      <c r="Z15">
        <v>0</v>
      </c>
    </row>
    <row r="16" spans="1:26" x14ac:dyDescent="0.3">
      <c r="A16" s="1" t="str">
        <f>'Killian Hayes'!A16</f>
        <v>vs 3PT</v>
      </c>
      <c r="B16">
        <v>5</v>
      </c>
      <c r="C16">
        <v>3</v>
      </c>
      <c r="D16">
        <v>4</v>
      </c>
      <c r="E16">
        <v>0</v>
      </c>
      <c r="F16">
        <v>0</v>
      </c>
      <c r="G16">
        <v>1</v>
      </c>
      <c r="H16">
        <v>2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 s="2">
        <f t="shared" si="0"/>
        <v>1</v>
      </c>
      <c r="R16" s="2">
        <f t="shared" si="1"/>
        <v>1</v>
      </c>
      <c r="S16" s="6" t="s">
        <v>45</v>
      </c>
      <c r="T16">
        <v>8</v>
      </c>
      <c r="U16">
        <v>14</v>
      </c>
      <c r="V16">
        <v>0</v>
      </c>
      <c r="W16" s="3">
        <f t="shared" si="2"/>
        <v>41.916874999999997</v>
      </c>
      <c r="X16" s="4">
        <f t="shared" si="3"/>
        <v>13.6</v>
      </c>
      <c r="Y16" s="4">
        <f t="shared" si="4"/>
        <v>6.7000000000000011</v>
      </c>
      <c r="Z16">
        <v>0</v>
      </c>
    </row>
    <row r="17" spans="1:26" x14ac:dyDescent="0.3">
      <c r="A17" s="1" t="str">
        <f>'Killian Hayes'!A17</f>
        <v>@ DEF</v>
      </c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4</v>
      </c>
      <c r="J17">
        <v>3</v>
      </c>
      <c r="K17">
        <v>4</v>
      </c>
      <c r="L17">
        <v>2</v>
      </c>
      <c r="M17">
        <v>2</v>
      </c>
      <c r="N17">
        <v>0</v>
      </c>
      <c r="O17">
        <v>0</v>
      </c>
      <c r="P17">
        <v>-3</v>
      </c>
      <c r="Q17" s="2">
        <f t="shared" si="0"/>
        <v>0.75</v>
      </c>
      <c r="R17" s="2">
        <f t="shared" si="1"/>
        <v>0.75</v>
      </c>
      <c r="S17" s="2">
        <f t="shared" si="5"/>
        <v>1</v>
      </c>
      <c r="T17">
        <v>8</v>
      </c>
      <c r="U17">
        <v>11</v>
      </c>
      <c r="V17">
        <v>0</v>
      </c>
      <c r="W17" s="3">
        <f t="shared" si="2"/>
        <v>58.437624999999997</v>
      </c>
      <c r="X17" s="4">
        <f t="shared" si="3"/>
        <v>11</v>
      </c>
      <c r="Y17" s="4">
        <f t="shared" si="4"/>
        <v>9.3999999999999986</v>
      </c>
      <c r="Z17">
        <v>0</v>
      </c>
    </row>
    <row r="18" spans="1:26" x14ac:dyDescent="0.3">
      <c r="A18" s="1" t="str">
        <f>'Killian Hayes'!A18</f>
        <v>vs OCE</v>
      </c>
      <c r="B18">
        <v>0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6" t="s">
        <v>45</v>
      </c>
      <c r="R18" s="6" t="s">
        <v>45</v>
      </c>
      <c r="S18" s="6" t="s">
        <v>45</v>
      </c>
      <c r="T18">
        <v>6</v>
      </c>
      <c r="U18">
        <v>7</v>
      </c>
      <c r="V18">
        <v>0</v>
      </c>
      <c r="W18" s="3">
        <f t="shared" si="2"/>
        <v>17.3385</v>
      </c>
      <c r="X18" s="4">
        <f t="shared" si="3"/>
        <v>4.5</v>
      </c>
      <c r="Y18" s="4">
        <f t="shared" si="4"/>
        <v>2.0999999999999996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4.9411764705882355</v>
      </c>
      <c r="C47" s="4">
        <f t="shared" ref="C47:P47" si="6">AVERAGE(C2:C46)</f>
        <v>0.47058823529411764</v>
      </c>
      <c r="D47" s="4">
        <f t="shared" si="6"/>
        <v>1.1176470588235294</v>
      </c>
      <c r="E47" s="4">
        <f t="shared" si="6"/>
        <v>5.8823529411764705E-2</v>
      </c>
      <c r="F47" s="4">
        <f t="shared" si="6"/>
        <v>5.8823529411764705E-2</v>
      </c>
      <c r="G47" s="4">
        <f t="shared" si="6"/>
        <v>0.35294117647058826</v>
      </c>
      <c r="H47" s="4">
        <f t="shared" si="6"/>
        <v>1.6470588235294117</v>
      </c>
      <c r="I47" s="4">
        <f t="shared" si="6"/>
        <v>3.2352941176470589</v>
      </c>
      <c r="J47" s="4">
        <f t="shared" si="6"/>
        <v>1.0588235294117647</v>
      </c>
      <c r="K47" s="4">
        <f t="shared" si="6"/>
        <v>1.9411764705882353</v>
      </c>
      <c r="L47" s="4">
        <f t="shared" si="6"/>
        <v>0.58823529411764708</v>
      </c>
      <c r="M47" s="4">
        <f t="shared" si="6"/>
        <v>0.58823529411764708</v>
      </c>
      <c r="N47" s="4">
        <f t="shared" si="6"/>
        <v>0</v>
      </c>
      <c r="O47" s="4">
        <f t="shared" si="6"/>
        <v>0.23529411764705882</v>
      </c>
      <c r="P47" s="4">
        <f t="shared" si="6"/>
        <v>-2.3529411764705883</v>
      </c>
      <c r="Q47" s="2">
        <f>SUM(H2:H46)/SUM(I2:I46)</f>
        <v>0.50909090909090904</v>
      </c>
      <c r="R47" s="2">
        <f>SUM(J2:J46)/SUM(K2:K46)</f>
        <v>0.54545454545454541</v>
      </c>
      <c r="S47" s="2">
        <f>SUM(L2:L46)/SUM(M2:M46)</f>
        <v>1</v>
      </c>
      <c r="T47" s="4">
        <f t="shared" ref="T47:V47" si="7">AVERAGE(T2:T46)</f>
        <v>7.5294117647058822</v>
      </c>
      <c r="U47" s="4">
        <f t="shared" si="7"/>
        <v>7.7647058823529411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25.194953124999994</v>
      </c>
      <c r="X47" s="4">
        <f t="shared" ref="X47" si="8">B47+(C47*1.2)+(D47*1.5)+(E47*3)+(F47*3)-G47</f>
        <v>7.1823529411764717</v>
      </c>
      <c r="Y47" s="4">
        <f t="shared" ref="Y47" si="9">B47+0.4*H47-0.7*I47-0.4*(M47-L47)+0.7*N47+0.3*(C47-N47)+F47+D47*0.7+0.7*E47-0.4*O47-G47</f>
        <v>3.9117647058823537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84</v>
      </c>
      <c r="C49">
        <f t="shared" ref="C49:P49" si="10">SUM(C2:C46)</f>
        <v>8</v>
      </c>
      <c r="D49">
        <f t="shared" si="10"/>
        <v>19</v>
      </c>
      <c r="E49">
        <f t="shared" si="10"/>
        <v>1</v>
      </c>
      <c r="F49">
        <f t="shared" si="10"/>
        <v>1</v>
      </c>
      <c r="G49">
        <f t="shared" si="10"/>
        <v>6</v>
      </c>
      <c r="H49">
        <f t="shared" si="10"/>
        <v>28</v>
      </c>
      <c r="I49">
        <f t="shared" si="10"/>
        <v>55</v>
      </c>
      <c r="J49">
        <f t="shared" si="10"/>
        <v>18</v>
      </c>
      <c r="K49">
        <f t="shared" si="10"/>
        <v>33</v>
      </c>
      <c r="L49">
        <f t="shared" si="10"/>
        <v>10</v>
      </c>
      <c r="M49">
        <f t="shared" si="10"/>
        <v>10</v>
      </c>
      <c r="N49">
        <f t="shared" si="10"/>
        <v>0</v>
      </c>
      <c r="O49">
        <f t="shared" si="10"/>
        <v>4</v>
      </c>
      <c r="P49">
        <f t="shared" si="10"/>
        <v>-40</v>
      </c>
      <c r="T49">
        <f>SUM(T2:T46)</f>
        <v>128</v>
      </c>
      <c r="U49">
        <f>SUM(U2:U46)</f>
        <v>132</v>
      </c>
      <c r="V49">
        <f>SUM(V2:V46)</f>
        <v>0</v>
      </c>
      <c r="X49" s="4">
        <f>SUM(X2:X46)</f>
        <v>122.10000000000001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-1</v>
      </c>
      <c r="Q2" s="2">
        <f t="shared" ref="Q2:Q46" si="0">H2/I2</f>
        <v>1</v>
      </c>
      <c r="R2" s="6" t="s">
        <v>45</v>
      </c>
      <c r="S2" s="6" t="s">
        <v>45</v>
      </c>
      <c r="T2">
        <v>6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14.318333333333333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1.7</v>
      </c>
      <c r="Z2">
        <v>0</v>
      </c>
    </row>
    <row r="3" spans="1:26" x14ac:dyDescent="0.3">
      <c r="A3" s="1" t="str">
        <f>'Killian Hayes'!A3</f>
        <v>@ OCE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 s="2">
        <f t="shared" si="0"/>
        <v>1</v>
      </c>
      <c r="R3" s="6" t="s">
        <v>45</v>
      </c>
      <c r="S3" s="6" t="s">
        <v>45</v>
      </c>
      <c r="T3">
        <v>6</v>
      </c>
      <c r="U3">
        <v>2</v>
      </c>
      <c r="V3">
        <v>0</v>
      </c>
      <c r="W3" s="3">
        <f t="shared" si="1"/>
        <v>23.301166666666663</v>
      </c>
      <c r="X3" s="4">
        <f t="shared" si="2"/>
        <v>6.2</v>
      </c>
      <c r="Y3" s="4">
        <f t="shared" si="3"/>
        <v>2.7</v>
      </c>
      <c r="Z3">
        <v>0</v>
      </c>
    </row>
    <row r="4" spans="1:26" x14ac:dyDescent="0.3">
      <c r="A4" s="1" t="str">
        <f>'Killian Hayes'!A4</f>
        <v>vs CHI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-4</v>
      </c>
      <c r="Q4" s="6" t="s">
        <v>45</v>
      </c>
      <c r="R4" s="6" t="s">
        <v>45</v>
      </c>
      <c r="S4" s="2">
        <f>L4/M4</f>
        <v>0.5</v>
      </c>
      <c r="T4">
        <v>5</v>
      </c>
      <c r="U4">
        <v>1</v>
      </c>
      <c r="V4">
        <v>0</v>
      </c>
      <c r="W4" s="3">
        <f t="shared" si="1"/>
        <v>5.3507999999999996</v>
      </c>
      <c r="X4" s="4">
        <f t="shared" si="2"/>
        <v>1</v>
      </c>
      <c r="Y4" s="4">
        <f t="shared" si="3"/>
        <v>0.6</v>
      </c>
      <c r="Z4">
        <v>0</v>
      </c>
    </row>
    <row r="5" spans="1:26" x14ac:dyDescent="0.3">
      <c r="A5" s="1" t="str">
        <f>'Killian Hayes'!A5</f>
        <v>vs INJ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-7</v>
      </c>
      <c r="Q5" s="2">
        <f t="shared" si="0"/>
        <v>0.5</v>
      </c>
      <c r="R5" s="6" t="s">
        <v>45</v>
      </c>
      <c r="S5" s="6" t="s">
        <v>45</v>
      </c>
      <c r="T5">
        <v>8</v>
      </c>
      <c r="U5">
        <v>2</v>
      </c>
      <c r="V5">
        <v>0</v>
      </c>
      <c r="W5" s="3">
        <f t="shared" si="1"/>
        <v>7.6783749999999991</v>
      </c>
      <c r="X5" s="4">
        <f t="shared" si="2"/>
        <v>3.2</v>
      </c>
      <c r="Y5" s="4">
        <f t="shared" si="3"/>
        <v>1.3</v>
      </c>
      <c r="Z5">
        <v>0</v>
      </c>
    </row>
    <row r="6" spans="1:26" x14ac:dyDescent="0.3">
      <c r="A6" s="1" t="str">
        <f>'Killian Hayes'!A6</f>
        <v>@ EUR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 s="6" t="s">
        <v>45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1"/>
        <v>-3.4348000000000001</v>
      </c>
      <c r="X6" s="4">
        <f t="shared" si="2"/>
        <v>0</v>
      </c>
      <c r="Y6" s="4">
        <f t="shared" si="3"/>
        <v>-0.4</v>
      </c>
      <c r="Z6">
        <v>0</v>
      </c>
    </row>
    <row r="7" spans="1:26" x14ac:dyDescent="0.3">
      <c r="A7" s="1" t="str">
        <f>'Killian Hayes'!A7</f>
        <v>@ RKS</v>
      </c>
      <c r="B7">
        <v>4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2</v>
      </c>
      <c r="J7">
        <v>0</v>
      </c>
      <c r="K7">
        <v>1</v>
      </c>
      <c r="L7">
        <v>2</v>
      </c>
      <c r="M7">
        <v>2</v>
      </c>
      <c r="N7">
        <v>0</v>
      </c>
      <c r="O7">
        <v>0</v>
      </c>
      <c r="P7">
        <v>2</v>
      </c>
      <c r="Q7" s="2">
        <f t="shared" si="0"/>
        <v>0.5</v>
      </c>
      <c r="R7" s="2">
        <f t="shared" ref="R7:R46" si="4">J7/K7</f>
        <v>0</v>
      </c>
      <c r="S7" s="2">
        <f t="shared" ref="S7:S46" si="5">L7/M7</f>
        <v>1</v>
      </c>
      <c r="T7">
        <v>8</v>
      </c>
      <c r="U7">
        <v>4</v>
      </c>
      <c r="V7">
        <v>0</v>
      </c>
      <c r="W7" s="3">
        <f t="shared" si="1"/>
        <v>12.6525</v>
      </c>
      <c r="X7" s="4">
        <f t="shared" si="2"/>
        <v>4.2</v>
      </c>
      <c r="Y7" s="4">
        <f t="shared" si="3"/>
        <v>2.3000000000000003</v>
      </c>
      <c r="Z7">
        <v>0</v>
      </c>
    </row>
    <row r="8" spans="1:26" x14ac:dyDescent="0.3">
      <c r="A8" s="1" t="str">
        <f>'Killian Hayes'!A8</f>
        <v>vs AFR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0</v>
      </c>
      <c r="R8" s="6" t="s">
        <v>45</v>
      </c>
      <c r="S8" s="6" t="s">
        <v>45</v>
      </c>
      <c r="T8">
        <v>5</v>
      </c>
      <c r="U8">
        <v>3</v>
      </c>
      <c r="V8">
        <v>0</v>
      </c>
      <c r="W8" s="3">
        <f t="shared" si="1"/>
        <v>-0.90259999999999962</v>
      </c>
      <c r="X8" s="4">
        <f t="shared" si="2"/>
        <v>1.5</v>
      </c>
      <c r="Y8" s="4">
        <f t="shared" si="3"/>
        <v>0</v>
      </c>
      <c r="Z8">
        <v>0</v>
      </c>
    </row>
    <row r="9" spans="1:26" x14ac:dyDescent="0.3">
      <c r="A9" s="1" t="str">
        <f>'Killian Hayes'!A9</f>
        <v>@ OLD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0</v>
      </c>
      <c r="R9" s="2">
        <f t="shared" si="4"/>
        <v>0</v>
      </c>
      <c r="S9" s="6" t="s">
        <v>45</v>
      </c>
      <c r="T9">
        <v>5</v>
      </c>
      <c r="U9">
        <v>0</v>
      </c>
      <c r="V9">
        <v>0</v>
      </c>
      <c r="W9" s="3">
        <f t="shared" si="1"/>
        <v>-12.734599999999999</v>
      </c>
      <c r="X9" s="4">
        <f t="shared" si="2"/>
        <v>1.2</v>
      </c>
      <c r="Y9" s="4">
        <f t="shared" si="3"/>
        <v>-1.0999999999999999</v>
      </c>
      <c r="Z9">
        <v>0</v>
      </c>
    </row>
    <row r="10" spans="1:26" x14ac:dyDescent="0.3">
      <c r="A10" s="1" t="str">
        <f>'Killian Hayes'!A10</f>
        <v>vs USA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 s="2">
        <f t="shared" si="0"/>
        <v>0</v>
      </c>
      <c r="R10" s="6" t="s">
        <v>45</v>
      </c>
      <c r="S10" s="6" t="s">
        <v>45</v>
      </c>
      <c r="T10">
        <v>8</v>
      </c>
      <c r="U10">
        <v>0</v>
      </c>
      <c r="V10">
        <v>0</v>
      </c>
      <c r="W10" s="3">
        <f t="shared" si="1"/>
        <v>-3.0603749999999996</v>
      </c>
      <c r="X10" s="4">
        <f t="shared" si="2"/>
        <v>1.2</v>
      </c>
      <c r="Y10" s="4">
        <f t="shared" si="3"/>
        <v>-0.39999999999999997</v>
      </c>
      <c r="Z10">
        <v>0</v>
      </c>
    </row>
    <row r="11" spans="1:26" x14ac:dyDescent="0.3">
      <c r="A11" s="1" t="str">
        <f>'Killian Hayes'!A11</f>
        <v>@ SPA</v>
      </c>
      <c r="B11">
        <v>3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-6</v>
      </c>
      <c r="Q11" s="2">
        <f t="shared" si="0"/>
        <v>0.5</v>
      </c>
      <c r="R11" s="2">
        <f t="shared" si="4"/>
        <v>1</v>
      </c>
      <c r="S11" s="6" t="s">
        <v>45</v>
      </c>
      <c r="T11">
        <v>7</v>
      </c>
      <c r="U11">
        <v>3</v>
      </c>
      <c r="V11">
        <v>0</v>
      </c>
      <c r="W11" s="3">
        <f t="shared" si="1"/>
        <v>16.169142857142855</v>
      </c>
      <c r="X11" s="4">
        <f t="shared" si="2"/>
        <v>4.2</v>
      </c>
      <c r="Y11" s="4">
        <f t="shared" si="3"/>
        <v>2.2999999999999998</v>
      </c>
      <c r="Z11">
        <v>0</v>
      </c>
    </row>
    <row r="12" spans="1:26" x14ac:dyDescent="0.3">
      <c r="A12" s="1" t="str">
        <f>'Killian Hayes'!A12</f>
        <v>vs 6TH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4</v>
      </c>
      <c r="Q12" s="2">
        <f t="shared" si="0"/>
        <v>1</v>
      </c>
      <c r="R12" s="6" t="s">
        <v>45</v>
      </c>
      <c r="S12" s="6" t="s">
        <v>45</v>
      </c>
      <c r="T12">
        <v>5</v>
      </c>
      <c r="U12">
        <v>2</v>
      </c>
      <c r="V12">
        <v>0</v>
      </c>
      <c r="W12" s="3">
        <f t="shared" si="1"/>
        <v>13.747199999999998</v>
      </c>
      <c r="X12" s="4">
        <f t="shared" si="2"/>
        <v>2</v>
      </c>
      <c r="Y12" s="4">
        <f t="shared" si="3"/>
        <v>1.2999999999999998</v>
      </c>
      <c r="Z12">
        <v>0</v>
      </c>
    </row>
    <row r="13" spans="1:26" x14ac:dyDescent="0.3">
      <c r="A13" s="1" t="str">
        <f>'Killian Hayes'!A13</f>
        <v>@ CAN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 s="2">
        <f t="shared" si="0"/>
        <v>0</v>
      </c>
      <c r="R13" s="2">
        <f t="shared" si="4"/>
        <v>0</v>
      </c>
      <c r="S13" s="6" t="s">
        <v>45</v>
      </c>
      <c r="T13">
        <v>5</v>
      </c>
      <c r="U13">
        <v>2</v>
      </c>
      <c r="V13">
        <v>0</v>
      </c>
      <c r="W13" s="3">
        <f t="shared" si="1"/>
        <v>9.8767999999999994</v>
      </c>
      <c r="X13" s="4">
        <f t="shared" si="2"/>
        <v>4.5</v>
      </c>
      <c r="Y13" s="4">
        <f t="shared" si="3"/>
        <v>1</v>
      </c>
      <c r="Z13">
        <v>0</v>
      </c>
    </row>
    <row r="14" spans="1:26" x14ac:dyDescent="0.3">
      <c r="A14" s="1" t="str">
        <f>'Killian Hayes'!A14</f>
        <v>vs DNK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-3</v>
      </c>
      <c r="Q14" s="2">
        <f t="shared" si="0"/>
        <v>0</v>
      </c>
      <c r="R14" s="2">
        <f t="shared" si="4"/>
        <v>0</v>
      </c>
      <c r="S14" s="6" t="s">
        <v>45</v>
      </c>
      <c r="T14">
        <v>5</v>
      </c>
      <c r="U14">
        <v>0</v>
      </c>
      <c r="V14">
        <v>0</v>
      </c>
      <c r="W14" s="3">
        <f t="shared" si="1"/>
        <v>-23.513999999999999</v>
      </c>
      <c r="X14" s="4">
        <f t="shared" si="2"/>
        <v>0.19999999999999996</v>
      </c>
      <c r="Y14" s="4">
        <f t="shared" si="3"/>
        <v>-2.0999999999999996</v>
      </c>
      <c r="Z14">
        <v>0</v>
      </c>
    </row>
    <row r="15" spans="1:26" x14ac:dyDescent="0.3">
      <c r="A15" s="1" t="str">
        <f>'Killian Hayes'!A15</f>
        <v>@ IMP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-6</v>
      </c>
      <c r="Q15" s="6" t="s">
        <v>45</v>
      </c>
      <c r="R15" s="6" t="s">
        <v>45</v>
      </c>
      <c r="S15" s="2">
        <f t="shared" si="5"/>
        <v>1</v>
      </c>
      <c r="T15">
        <v>6</v>
      </c>
      <c r="U15">
        <v>2</v>
      </c>
      <c r="V15">
        <v>0</v>
      </c>
      <c r="W15" s="3">
        <f t="shared" si="1"/>
        <v>15.615</v>
      </c>
      <c r="X15" s="4">
        <f t="shared" si="2"/>
        <v>2</v>
      </c>
      <c r="Y15" s="4">
        <f t="shared" si="3"/>
        <v>2</v>
      </c>
      <c r="Z15">
        <v>0</v>
      </c>
    </row>
    <row r="16" spans="1:26" x14ac:dyDescent="0.3">
      <c r="A16" s="1" t="str">
        <f>'Killian Hayes'!A16</f>
        <v>vs 3PT</v>
      </c>
      <c r="B16">
        <v>2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5</v>
      </c>
      <c r="Q16" s="2">
        <f t="shared" si="0"/>
        <v>0.5</v>
      </c>
      <c r="R16" s="2">
        <f t="shared" si="4"/>
        <v>0</v>
      </c>
      <c r="S16" s="6" t="s">
        <v>45</v>
      </c>
      <c r="T16">
        <v>6</v>
      </c>
      <c r="U16">
        <v>5</v>
      </c>
      <c r="V16">
        <v>0</v>
      </c>
      <c r="W16" s="3">
        <f t="shared" si="1"/>
        <v>13.566166666666666</v>
      </c>
      <c r="X16" s="4">
        <f t="shared" si="2"/>
        <v>3.5</v>
      </c>
      <c r="Y16" s="4">
        <f t="shared" si="3"/>
        <v>1.7</v>
      </c>
      <c r="Z16">
        <v>0</v>
      </c>
    </row>
    <row r="17" spans="1:26" x14ac:dyDescent="0.3">
      <c r="A17" s="1" t="str">
        <f>'Killian Hayes'!A17</f>
        <v>@ DEF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-8</v>
      </c>
      <c r="Q17" s="2">
        <f t="shared" si="0"/>
        <v>1</v>
      </c>
      <c r="R17" s="6" t="s">
        <v>45</v>
      </c>
      <c r="S17" s="6" t="s">
        <v>45</v>
      </c>
      <c r="T17">
        <v>6</v>
      </c>
      <c r="U17">
        <v>2</v>
      </c>
      <c r="V17">
        <v>0</v>
      </c>
      <c r="W17" s="3">
        <f t="shared" si="1"/>
        <v>13.907166666666663</v>
      </c>
      <c r="X17" s="4">
        <f t="shared" si="2"/>
        <v>3.2</v>
      </c>
      <c r="Y17" s="4">
        <f t="shared" si="3"/>
        <v>1.6</v>
      </c>
      <c r="Z17">
        <v>0</v>
      </c>
    </row>
    <row r="18" spans="1:26" x14ac:dyDescent="0.3">
      <c r="A18" s="1" t="str">
        <f>'Killian Hayes'!A18</f>
        <v>vs OCE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 s="2">
        <f t="shared" si="0"/>
        <v>0</v>
      </c>
      <c r="R18" s="6" t="s">
        <v>45</v>
      </c>
      <c r="S18" s="6" t="s">
        <v>45</v>
      </c>
      <c r="T18">
        <v>5</v>
      </c>
      <c r="U18">
        <v>0</v>
      </c>
      <c r="V18">
        <v>0</v>
      </c>
      <c r="W18" s="3">
        <f t="shared" si="1"/>
        <v>-4.8965999999999994</v>
      </c>
      <c r="X18" s="4">
        <f t="shared" si="2"/>
        <v>1.2</v>
      </c>
      <c r="Y18" s="4">
        <f t="shared" si="3"/>
        <v>-0.39999999999999997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1.2941176470588236</v>
      </c>
      <c r="C47" s="4">
        <f t="shared" ref="C47:P47" si="6">AVERAGE(C2:C46)</f>
        <v>0.52941176470588236</v>
      </c>
      <c r="D47" s="4">
        <f t="shared" si="6"/>
        <v>0.17647058823529413</v>
      </c>
      <c r="E47" s="4">
        <f t="shared" si="6"/>
        <v>5.8823529411764705E-2</v>
      </c>
      <c r="F47" s="4">
        <f t="shared" si="6"/>
        <v>5.8823529411764705E-2</v>
      </c>
      <c r="G47" s="4">
        <f t="shared" si="6"/>
        <v>0.11764705882352941</v>
      </c>
      <c r="H47" s="4">
        <f t="shared" si="6"/>
        <v>0.47058823529411764</v>
      </c>
      <c r="I47" s="4">
        <f t="shared" si="6"/>
        <v>1.1764705882352942</v>
      </c>
      <c r="J47" s="4">
        <f t="shared" si="6"/>
        <v>5.8823529411764705E-2</v>
      </c>
      <c r="K47" s="4">
        <f t="shared" si="6"/>
        <v>0.35294117647058826</v>
      </c>
      <c r="L47" s="4">
        <f t="shared" si="6"/>
        <v>0.29411764705882354</v>
      </c>
      <c r="M47" s="4">
        <f t="shared" si="6"/>
        <v>0.35294117647058826</v>
      </c>
      <c r="N47" s="4">
        <f t="shared" si="6"/>
        <v>0</v>
      </c>
      <c r="O47" s="4">
        <f t="shared" si="6"/>
        <v>0.17647058823529413</v>
      </c>
      <c r="P47" s="4">
        <f t="shared" si="6"/>
        <v>-0.82352941176470584</v>
      </c>
      <c r="Q47" s="2">
        <f>SUM(H2:H46)/SUM(I2:I46)</f>
        <v>0.4</v>
      </c>
      <c r="R47" s="2">
        <f>SUM(J2:J46)/SUM(K2:K46)</f>
        <v>0.16666666666666666</v>
      </c>
      <c r="S47" s="2">
        <f>SUM(L2:L46)/SUM(M2:M46)</f>
        <v>0.83333333333333337</v>
      </c>
      <c r="T47" s="4">
        <f t="shared" ref="T47:V47" si="7">AVERAGE(T2:T46)</f>
        <v>5.9411764705882355</v>
      </c>
      <c r="U47" s="4">
        <f t="shared" si="7"/>
        <v>1.7647058823529411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6.4659009900990112</v>
      </c>
      <c r="X47" s="4">
        <f t="shared" ref="X47" si="8">B47+(C47*1.2)+(D47*1.5)+(E47*3)+(F47*3)-G47</f>
        <v>2.4294117647058822</v>
      </c>
      <c r="Y47" s="4">
        <f t="shared" ref="Y47" si="9">B47+0.4*H47-0.7*I47-0.4*(M47-L47)+0.7*N47+0.3*(C47-N47)+F47+D47*0.7+0.7*E47-0.4*O47-G47</f>
        <v>0.82941176470588251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22</v>
      </c>
      <c r="C49">
        <f t="shared" ref="C49:P49" si="10">SUM(C2:C46)</f>
        <v>9</v>
      </c>
      <c r="D49">
        <f t="shared" si="10"/>
        <v>3</v>
      </c>
      <c r="E49">
        <f t="shared" si="10"/>
        <v>1</v>
      </c>
      <c r="F49">
        <f t="shared" si="10"/>
        <v>1</v>
      </c>
      <c r="G49">
        <f t="shared" si="10"/>
        <v>2</v>
      </c>
      <c r="H49">
        <f t="shared" si="10"/>
        <v>8</v>
      </c>
      <c r="I49">
        <f t="shared" si="10"/>
        <v>20</v>
      </c>
      <c r="J49">
        <f t="shared" si="10"/>
        <v>1</v>
      </c>
      <c r="K49">
        <f t="shared" si="10"/>
        <v>6</v>
      </c>
      <c r="L49">
        <f t="shared" si="10"/>
        <v>5</v>
      </c>
      <c r="M49">
        <f t="shared" si="10"/>
        <v>6</v>
      </c>
      <c r="N49">
        <f t="shared" si="10"/>
        <v>0</v>
      </c>
      <c r="O49">
        <f t="shared" si="10"/>
        <v>3</v>
      </c>
      <c r="P49">
        <f t="shared" si="10"/>
        <v>-14</v>
      </c>
      <c r="T49">
        <f>SUM(T2:T46)</f>
        <v>101</v>
      </c>
      <c r="U49">
        <f>SUM(U2:U46)</f>
        <v>30</v>
      </c>
      <c r="V49">
        <f>SUM(V2:V46)</f>
        <v>0</v>
      </c>
      <c r="X49" s="4">
        <f>SUM(X2:X46)</f>
        <v>41.3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workbookViewId="0">
      <selection activeCell="B18" sqref="B18:AA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'Killian Hayes'!A2</f>
        <v>vs DEF</v>
      </c>
      <c r="B2">
        <v>94</v>
      </c>
      <c r="C2">
        <v>38</v>
      </c>
      <c r="D2">
        <v>72</v>
      </c>
      <c r="E2">
        <v>9</v>
      </c>
      <c r="F2">
        <v>26</v>
      </c>
      <c r="G2">
        <v>9</v>
      </c>
      <c r="H2">
        <v>15</v>
      </c>
      <c r="I2">
        <v>6</v>
      </c>
      <c r="J2">
        <v>5</v>
      </c>
      <c r="K2">
        <v>40</v>
      </c>
      <c r="L2">
        <v>10</v>
      </c>
      <c r="M2">
        <v>24</v>
      </c>
      <c r="N2">
        <v>19</v>
      </c>
      <c r="O2">
        <v>7</v>
      </c>
      <c r="P2">
        <v>26</v>
      </c>
      <c r="Q2">
        <f t="shared" ref="Q2" si="0">O2+P2</f>
        <v>33</v>
      </c>
      <c r="R2">
        <v>5</v>
      </c>
      <c r="S2">
        <v>7</v>
      </c>
      <c r="T2">
        <v>12</v>
      </c>
      <c r="U2">
        <v>8</v>
      </c>
      <c r="V2">
        <v>14</v>
      </c>
      <c r="W2" s="5">
        <v>0.93457175925925917</v>
      </c>
      <c r="X2" s="2">
        <f t="shared" ref="X2" si="1">C2/D2</f>
        <v>0.52777777777777779</v>
      </c>
      <c r="Y2" s="2">
        <f t="shared" ref="Y2" si="2" xml:space="preserve"> E2/F2</f>
        <v>0.34615384615384615</v>
      </c>
      <c r="Z2" s="2">
        <f t="shared" ref="Z2" si="3">G2/H2</f>
        <v>0.6</v>
      </c>
      <c r="AA2" s="4">
        <f t="shared" ref="AA2" si="4">0.96*((D2)+(T2)+0.44*(H2)-(O2))</f>
        <v>80.255999999999986</v>
      </c>
    </row>
    <row r="3" spans="1:27" x14ac:dyDescent="0.3">
      <c r="A3" s="1" t="str">
        <f>'Killian Hayes'!A3</f>
        <v>@ OCE</v>
      </c>
      <c r="B3">
        <v>109</v>
      </c>
      <c r="C3">
        <v>41</v>
      </c>
      <c r="D3">
        <v>73</v>
      </c>
      <c r="E3">
        <v>12</v>
      </c>
      <c r="F3">
        <v>24</v>
      </c>
      <c r="G3">
        <v>15</v>
      </c>
      <c r="H3">
        <v>17</v>
      </c>
      <c r="I3">
        <v>5</v>
      </c>
      <c r="J3">
        <v>2</v>
      </c>
      <c r="K3">
        <v>46</v>
      </c>
      <c r="L3">
        <v>5</v>
      </c>
      <c r="M3">
        <v>28</v>
      </c>
      <c r="N3">
        <v>25</v>
      </c>
      <c r="O3">
        <v>8</v>
      </c>
      <c r="P3">
        <v>28</v>
      </c>
      <c r="Q3">
        <f>O3+P3</f>
        <v>36</v>
      </c>
      <c r="R3">
        <v>0</v>
      </c>
      <c r="S3">
        <v>6</v>
      </c>
      <c r="T3">
        <v>4</v>
      </c>
      <c r="U3">
        <v>0</v>
      </c>
      <c r="V3">
        <v>9</v>
      </c>
      <c r="W3" s="5">
        <v>0.93444444444444441</v>
      </c>
      <c r="X3" s="2">
        <f t="shared" ref="X3:X46" si="5">C3/D3</f>
        <v>0.56164383561643838</v>
      </c>
      <c r="Y3" s="2">
        <f t="shared" ref="Y3:Y46" si="6" xml:space="preserve"> E3/F3</f>
        <v>0.5</v>
      </c>
      <c r="Z3" s="2">
        <f t="shared" ref="Z3:Z46" si="7">G3/H3</f>
        <v>0.88235294117647056</v>
      </c>
      <c r="AA3" s="4">
        <f t="shared" ref="AA3:AA46" si="8">0.96*((D3)+(T3)+0.44*(H3)-(O3))</f>
        <v>73.4208</v>
      </c>
    </row>
    <row r="4" spans="1:27" x14ac:dyDescent="0.3">
      <c r="A4" s="1" t="str">
        <f>'Killian Hayes'!A4</f>
        <v>vs CHI</v>
      </c>
      <c r="B4">
        <v>113</v>
      </c>
      <c r="C4">
        <v>40</v>
      </c>
      <c r="D4">
        <v>82</v>
      </c>
      <c r="E4">
        <v>9</v>
      </c>
      <c r="F4">
        <v>24</v>
      </c>
      <c r="G4">
        <v>24</v>
      </c>
      <c r="H4">
        <v>30</v>
      </c>
      <c r="I4">
        <v>5</v>
      </c>
      <c r="J4">
        <v>8</v>
      </c>
      <c r="K4">
        <v>56</v>
      </c>
      <c r="L4">
        <v>12</v>
      </c>
      <c r="M4">
        <v>30</v>
      </c>
      <c r="N4">
        <v>16</v>
      </c>
      <c r="O4">
        <v>9</v>
      </c>
      <c r="P4">
        <v>35</v>
      </c>
      <c r="Q4">
        <f t="shared" ref="Q4:Q5" si="9">O4+P4</f>
        <v>44</v>
      </c>
      <c r="R4">
        <v>7</v>
      </c>
      <c r="S4">
        <v>2</v>
      </c>
      <c r="T4">
        <v>7</v>
      </c>
      <c r="U4">
        <v>8</v>
      </c>
      <c r="V4">
        <v>8</v>
      </c>
      <c r="W4" s="5">
        <v>0.9359143518518519</v>
      </c>
      <c r="X4" s="2">
        <f t="shared" si="5"/>
        <v>0.48780487804878048</v>
      </c>
      <c r="Y4" s="2">
        <f t="shared" si="6"/>
        <v>0.375</v>
      </c>
      <c r="Z4" s="2">
        <f t="shared" si="7"/>
        <v>0.8</v>
      </c>
      <c r="AA4" s="4">
        <f t="shared" si="8"/>
        <v>89.471999999999994</v>
      </c>
    </row>
    <row r="5" spans="1:27" x14ac:dyDescent="0.3">
      <c r="A5" s="1" t="str">
        <f>'Killian Hayes'!A5</f>
        <v>vs INJ</v>
      </c>
      <c r="B5">
        <v>102</v>
      </c>
      <c r="C5">
        <v>39</v>
      </c>
      <c r="D5">
        <v>77</v>
      </c>
      <c r="E5">
        <v>13</v>
      </c>
      <c r="F5">
        <v>24</v>
      </c>
      <c r="G5">
        <v>11</v>
      </c>
      <c r="H5">
        <v>13</v>
      </c>
      <c r="I5">
        <v>2</v>
      </c>
      <c r="J5">
        <v>2</v>
      </c>
      <c r="K5">
        <v>42</v>
      </c>
      <c r="L5">
        <v>5</v>
      </c>
      <c r="M5">
        <v>31</v>
      </c>
      <c r="N5">
        <v>19</v>
      </c>
      <c r="O5">
        <v>7</v>
      </c>
      <c r="P5">
        <v>30</v>
      </c>
      <c r="Q5">
        <f t="shared" si="9"/>
        <v>37</v>
      </c>
      <c r="R5">
        <v>4</v>
      </c>
      <c r="S5">
        <v>4</v>
      </c>
      <c r="T5">
        <v>14</v>
      </c>
      <c r="U5">
        <v>7</v>
      </c>
      <c r="V5">
        <v>8</v>
      </c>
      <c r="W5" s="5">
        <v>0.93620370370370365</v>
      </c>
      <c r="X5" s="2">
        <f t="shared" si="5"/>
        <v>0.50649350649350644</v>
      </c>
      <c r="Y5" s="2">
        <f t="shared" si="6"/>
        <v>0.54166666666666663</v>
      </c>
      <c r="Z5" s="2">
        <f t="shared" si="7"/>
        <v>0.84615384615384615</v>
      </c>
      <c r="AA5" s="4">
        <f t="shared" si="8"/>
        <v>86.131199999999993</v>
      </c>
    </row>
    <row r="6" spans="1:27" x14ac:dyDescent="0.3">
      <c r="A6" s="1" t="str">
        <f>'Killian Hayes'!A6</f>
        <v>@ EUR</v>
      </c>
      <c r="B6">
        <v>95</v>
      </c>
      <c r="C6">
        <v>37</v>
      </c>
      <c r="D6">
        <v>72</v>
      </c>
      <c r="E6">
        <v>15</v>
      </c>
      <c r="F6">
        <v>30</v>
      </c>
      <c r="G6">
        <v>6</v>
      </c>
      <c r="H6">
        <v>8</v>
      </c>
      <c r="I6">
        <v>2</v>
      </c>
      <c r="J6">
        <v>2</v>
      </c>
      <c r="K6">
        <v>28</v>
      </c>
      <c r="L6">
        <v>8</v>
      </c>
      <c r="M6">
        <v>30</v>
      </c>
      <c r="N6">
        <v>19</v>
      </c>
      <c r="O6">
        <v>5</v>
      </c>
      <c r="P6">
        <v>28</v>
      </c>
      <c r="Q6">
        <f t="shared" ref="Q6:Q46" si="10">O6+P6</f>
        <v>33</v>
      </c>
      <c r="R6">
        <v>1</v>
      </c>
      <c r="S6">
        <v>5</v>
      </c>
      <c r="T6">
        <v>10</v>
      </c>
      <c r="U6">
        <v>8</v>
      </c>
      <c r="V6">
        <v>11</v>
      </c>
      <c r="W6" s="5">
        <v>0.93518518518518512</v>
      </c>
      <c r="X6" s="2">
        <f t="shared" si="5"/>
        <v>0.51388888888888884</v>
      </c>
      <c r="Y6" s="2">
        <f t="shared" si="6"/>
        <v>0.5</v>
      </c>
      <c r="Z6" s="2">
        <f t="shared" si="7"/>
        <v>0.75</v>
      </c>
      <c r="AA6" s="4">
        <f t="shared" si="8"/>
        <v>77.299199999999999</v>
      </c>
    </row>
    <row r="7" spans="1:27" x14ac:dyDescent="0.3">
      <c r="A7" s="1" t="str">
        <f>'Killian Hayes'!A7</f>
        <v>@ RKS</v>
      </c>
      <c r="B7">
        <v>91</v>
      </c>
      <c r="C7">
        <v>35</v>
      </c>
      <c r="D7">
        <v>71</v>
      </c>
      <c r="E7">
        <v>9</v>
      </c>
      <c r="F7">
        <v>21</v>
      </c>
      <c r="G7">
        <v>12</v>
      </c>
      <c r="H7">
        <v>19</v>
      </c>
      <c r="I7">
        <v>0</v>
      </c>
      <c r="J7">
        <v>0</v>
      </c>
      <c r="K7">
        <v>36</v>
      </c>
      <c r="L7">
        <v>0</v>
      </c>
      <c r="M7">
        <v>21</v>
      </c>
      <c r="N7">
        <v>11</v>
      </c>
      <c r="O7">
        <v>4</v>
      </c>
      <c r="P7">
        <v>24</v>
      </c>
      <c r="Q7">
        <f t="shared" si="10"/>
        <v>28</v>
      </c>
      <c r="R7">
        <v>4</v>
      </c>
      <c r="S7">
        <v>3</v>
      </c>
      <c r="T7">
        <v>6</v>
      </c>
      <c r="U7">
        <v>2</v>
      </c>
      <c r="V7">
        <v>10</v>
      </c>
      <c r="W7" s="5">
        <v>0.93474537037037031</v>
      </c>
      <c r="X7" s="2">
        <f t="shared" si="5"/>
        <v>0.49295774647887325</v>
      </c>
      <c r="Y7" s="2">
        <f t="shared" si="6"/>
        <v>0.42857142857142855</v>
      </c>
      <c r="Z7" s="2">
        <f t="shared" si="7"/>
        <v>0.63157894736842102</v>
      </c>
      <c r="AA7" s="4">
        <f t="shared" si="8"/>
        <v>78.105599999999995</v>
      </c>
    </row>
    <row r="8" spans="1:27" x14ac:dyDescent="0.3">
      <c r="A8" s="1" t="str">
        <f>'Killian Hayes'!A8</f>
        <v>vs AFR</v>
      </c>
      <c r="B8">
        <v>92</v>
      </c>
      <c r="C8">
        <v>35</v>
      </c>
      <c r="D8">
        <v>76</v>
      </c>
      <c r="E8">
        <v>10</v>
      </c>
      <c r="F8">
        <v>28</v>
      </c>
      <c r="G8">
        <v>12</v>
      </c>
      <c r="H8">
        <v>14</v>
      </c>
      <c r="I8">
        <v>2</v>
      </c>
      <c r="J8">
        <v>2</v>
      </c>
      <c r="K8">
        <v>36</v>
      </c>
      <c r="L8">
        <v>6</v>
      </c>
      <c r="M8">
        <v>20</v>
      </c>
      <c r="N8">
        <v>16</v>
      </c>
      <c r="O8">
        <v>8</v>
      </c>
      <c r="P8">
        <v>24</v>
      </c>
      <c r="Q8">
        <f t="shared" si="10"/>
        <v>32</v>
      </c>
      <c r="R8">
        <v>7</v>
      </c>
      <c r="S8">
        <v>4</v>
      </c>
      <c r="T8">
        <v>9</v>
      </c>
      <c r="U8">
        <v>11</v>
      </c>
      <c r="V8">
        <v>12</v>
      </c>
      <c r="W8" s="5">
        <v>0.93479166666666658</v>
      </c>
      <c r="X8" s="2">
        <f t="shared" si="5"/>
        <v>0.46052631578947367</v>
      </c>
      <c r="Y8" s="2">
        <f t="shared" si="6"/>
        <v>0.35714285714285715</v>
      </c>
      <c r="Z8" s="2">
        <f t="shared" si="7"/>
        <v>0.8571428571428571</v>
      </c>
      <c r="AA8" s="4">
        <f t="shared" si="8"/>
        <v>79.83359999999999</v>
      </c>
    </row>
    <row r="9" spans="1:27" x14ac:dyDescent="0.3">
      <c r="A9" s="1" t="str">
        <f>'Killian Hayes'!A9</f>
        <v>@ OLD</v>
      </c>
      <c r="B9">
        <v>103</v>
      </c>
      <c r="C9">
        <v>39</v>
      </c>
      <c r="D9">
        <v>74</v>
      </c>
      <c r="E9">
        <v>8</v>
      </c>
      <c r="F9">
        <v>22</v>
      </c>
      <c r="G9">
        <v>17</v>
      </c>
      <c r="H9">
        <v>22</v>
      </c>
      <c r="I9">
        <v>4</v>
      </c>
      <c r="J9">
        <v>8</v>
      </c>
      <c r="K9">
        <v>48</v>
      </c>
      <c r="L9">
        <v>2</v>
      </c>
      <c r="M9">
        <v>32</v>
      </c>
      <c r="N9">
        <v>21</v>
      </c>
      <c r="O9">
        <v>6</v>
      </c>
      <c r="P9">
        <v>28</v>
      </c>
      <c r="Q9">
        <f t="shared" si="10"/>
        <v>34</v>
      </c>
      <c r="R9">
        <v>6</v>
      </c>
      <c r="S9">
        <v>3</v>
      </c>
      <c r="T9">
        <v>9</v>
      </c>
      <c r="U9">
        <v>17</v>
      </c>
      <c r="V9">
        <v>9</v>
      </c>
      <c r="W9" s="5">
        <v>0.93515046296296289</v>
      </c>
      <c r="X9" s="2">
        <f t="shared" si="5"/>
        <v>0.52702702702702697</v>
      </c>
      <c r="Y9" s="2">
        <f t="shared" si="6"/>
        <v>0.36363636363636365</v>
      </c>
      <c r="Z9" s="2">
        <f t="shared" si="7"/>
        <v>0.77272727272727271</v>
      </c>
      <c r="AA9" s="4">
        <f t="shared" si="8"/>
        <v>83.212800000000001</v>
      </c>
    </row>
    <row r="10" spans="1:27" x14ac:dyDescent="0.3">
      <c r="A10" s="1" t="str">
        <f>'Killian Hayes'!A10</f>
        <v>vs USA</v>
      </c>
      <c r="B10">
        <v>119</v>
      </c>
      <c r="C10">
        <v>46</v>
      </c>
      <c r="D10">
        <v>84</v>
      </c>
      <c r="E10">
        <v>17</v>
      </c>
      <c r="F10">
        <v>31</v>
      </c>
      <c r="G10">
        <v>10</v>
      </c>
      <c r="H10">
        <v>12</v>
      </c>
      <c r="I10">
        <v>3</v>
      </c>
      <c r="J10">
        <v>2</v>
      </c>
      <c r="K10">
        <v>40</v>
      </c>
      <c r="L10">
        <v>10</v>
      </c>
      <c r="M10">
        <v>23</v>
      </c>
      <c r="N10">
        <v>22</v>
      </c>
      <c r="O10">
        <v>9</v>
      </c>
      <c r="P10">
        <v>34</v>
      </c>
      <c r="Q10">
        <f t="shared" si="10"/>
        <v>43</v>
      </c>
      <c r="R10">
        <v>1</v>
      </c>
      <c r="S10">
        <v>5</v>
      </c>
      <c r="T10">
        <v>13</v>
      </c>
      <c r="U10">
        <v>11</v>
      </c>
      <c r="V10">
        <v>18</v>
      </c>
      <c r="W10" s="5">
        <v>0.93761574074074072</v>
      </c>
      <c r="X10" s="2">
        <f t="shared" si="5"/>
        <v>0.54761904761904767</v>
      </c>
      <c r="Y10" s="2">
        <f t="shared" si="6"/>
        <v>0.54838709677419351</v>
      </c>
      <c r="Z10" s="2">
        <f t="shared" si="7"/>
        <v>0.83333333333333337</v>
      </c>
      <c r="AA10" s="4">
        <f t="shared" si="8"/>
        <v>89.5488</v>
      </c>
    </row>
    <row r="11" spans="1:27" x14ac:dyDescent="0.3">
      <c r="A11" s="1" t="str">
        <f>'Killian Hayes'!A11</f>
        <v>@ SPA</v>
      </c>
      <c r="B11">
        <v>110</v>
      </c>
      <c r="C11">
        <v>38</v>
      </c>
      <c r="D11">
        <v>69</v>
      </c>
      <c r="E11">
        <v>12</v>
      </c>
      <c r="F11">
        <v>22</v>
      </c>
      <c r="G11">
        <v>22</v>
      </c>
      <c r="H11">
        <v>25</v>
      </c>
      <c r="I11">
        <v>6</v>
      </c>
      <c r="J11">
        <v>6</v>
      </c>
      <c r="K11">
        <v>42</v>
      </c>
      <c r="L11">
        <v>10</v>
      </c>
      <c r="M11">
        <v>40</v>
      </c>
      <c r="N11">
        <v>17</v>
      </c>
      <c r="O11">
        <v>9</v>
      </c>
      <c r="P11">
        <v>27</v>
      </c>
      <c r="Q11">
        <f t="shared" si="10"/>
        <v>36</v>
      </c>
      <c r="R11">
        <v>4</v>
      </c>
      <c r="S11">
        <v>4</v>
      </c>
      <c r="T11">
        <v>8</v>
      </c>
      <c r="U11">
        <v>10</v>
      </c>
      <c r="V11">
        <v>8</v>
      </c>
      <c r="W11" s="5">
        <v>0.93424768518518519</v>
      </c>
      <c r="X11" s="2">
        <f t="shared" si="5"/>
        <v>0.55072463768115942</v>
      </c>
      <c r="Y11" s="2">
        <f t="shared" si="6"/>
        <v>0.54545454545454541</v>
      </c>
      <c r="Z11" s="2">
        <f t="shared" si="7"/>
        <v>0.88</v>
      </c>
      <c r="AA11" s="4">
        <f t="shared" si="8"/>
        <v>75.84</v>
      </c>
    </row>
    <row r="12" spans="1:27" x14ac:dyDescent="0.3">
      <c r="A12" s="1" t="str">
        <f>'Killian Hayes'!A12</f>
        <v>vs 6TH</v>
      </c>
      <c r="B12">
        <v>107</v>
      </c>
      <c r="C12">
        <v>41</v>
      </c>
      <c r="D12">
        <v>72</v>
      </c>
      <c r="E12">
        <v>10</v>
      </c>
      <c r="F12">
        <v>26</v>
      </c>
      <c r="G12">
        <v>15</v>
      </c>
      <c r="H12">
        <v>19</v>
      </c>
      <c r="I12">
        <v>5</v>
      </c>
      <c r="J12">
        <v>2</v>
      </c>
      <c r="K12">
        <v>52</v>
      </c>
      <c r="L12">
        <v>13</v>
      </c>
      <c r="M12">
        <v>27</v>
      </c>
      <c r="N12">
        <v>17</v>
      </c>
      <c r="O12">
        <v>9</v>
      </c>
      <c r="P12">
        <v>32</v>
      </c>
      <c r="Q12">
        <f t="shared" si="10"/>
        <v>41</v>
      </c>
      <c r="R12">
        <v>2</v>
      </c>
      <c r="S12">
        <v>9</v>
      </c>
      <c r="T12">
        <v>9</v>
      </c>
      <c r="U12">
        <v>5</v>
      </c>
      <c r="V12">
        <v>9</v>
      </c>
      <c r="W12" s="5">
        <v>0.93457175925925917</v>
      </c>
      <c r="X12" s="2">
        <f t="shared" si="5"/>
        <v>0.56944444444444442</v>
      </c>
      <c r="Y12" s="2">
        <f t="shared" si="6"/>
        <v>0.38461538461538464</v>
      </c>
      <c r="Z12" s="2">
        <f t="shared" si="7"/>
        <v>0.78947368421052633</v>
      </c>
      <c r="AA12" s="4">
        <f t="shared" si="8"/>
        <v>77.145600000000002</v>
      </c>
    </row>
    <row r="13" spans="1:27" x14ac:dyDescent="0.3">
      <c r="A13" s="1" t="str">
        <f>'Killian Hayes'!A13</f>
        <v>@ CAN</v>
      </c>
      <c r="B13">
        <v>104</v>
      </c>
      <c r="C13">
        <v>40</v>
      </c>
      <c r="D13">
        <v>69</v>
      </c>
      <c r="E13">
        <v>9</v>
      </c>
      <c r="F13">
        <v>20</v>
      </c>
      <c r="G13">
        <v>15</v>
      </c>
      <c r="H13">
        <v>21</v>
      </c>
      <c r="I13">
        <v>2</v>
      </c>
      <c r="J13">
        <v>4</v>
      </c>
      <c r="K13">
        <v>44</v>
      </c>
      <c r="L13">
        <v>10</v>
      </c>
      <c r="M13">
        <v>26</v>
      </c>
      <c r="N13">
        <v>18</v>
      </c>
      <c r="O13">
        <v>10</v>
      </c>
      <c r="P13">
        <v>26</v>
      </c>
      <c r="Q13">
        <f t="shared" si="10"/>
        <v>36</v>
      </c>
      <c r="R13">
        <v>3</v>
      </c>
      <c r="S13">
        <v>7</v>
      </c>
      <c r="T13">
        <v>9</v>
      </c>
      <c r="U13">
        <v>8</v>
      </c>
      <c r="V13">
        <v>10</v>
      </c>
      <c r="W13" s="5">
        <v>0.93484953703703699</v>
      </c>
      <c r="X13" s="2">
        <f t="shared" si="5"/>
        <v>0.57971014492753625</v>
      </c>
      <c r="Y13" s="2">
        <f t="shared" si="6"/>
        <v>0.45</v>
      </c>
      <c r="Z13" s="2">
        <f t="shared" si="7"/>
        <v>0.7142857142857143</v>
      </c>
      <c r="AA13" s="4">
        <f t="shared" si="8"/>
        <v>74.150399999999991</v>
      </c>
    </row>
    <row r="14" spans="1:27" x14ac:dyDescent="0.3">
      <c r="A14" s="1" t="str">
        <f>'Killian Hayes'!A14</f>
        <v>vs DNK</v>
      </c>
      <c r="B14">
        <v>126</v>
      </c>
      <c r="C14">
        <v>49</v>
      </c>
      <c r="D14">
        <v>91</v>
      </c>
      <c r="E14">
        <v>18</v>
      </c>
      <c r="F14">
        <v>38</v>
      </c>
      <c r="G14">
        <v>10</v>
      </c>
      <c r="H14">
        <v>14</v>
      </c>
      <c r="I14">
        <v>7</v>
      </c>
      <c r="J14">
        <v>3</v>
      </c>
      <c r="K14">
        <v>48</v>
      </c>
      <c r="L14">
        <v>11</v>
      </c>
      <c r="M14">
        <v>11</v>
      </c>
      <c r="N14">
        <v>36</v>
      </c>
      <c r="O14">
        <v>9</v>
      </c>
      <c r="P14">
        <v>28</v>
      </c>
      <c r="Q14">
        <f t="shared" si="10"/>
        <v>37</v>
      </c>
      <c r="R14">
        <v>5</v>
      </c>
      <c r="S14">
        <v>10</v>
      </c>
      <c r="T14">
        <v>15</v>
      </c>
      <c r="U14">
        <v>13</v>
      </c>
      <c r="V14">
        <v>12</v>
      </c>
      <c r="W14" s="5">
        <v>0.93648148148148147</v>
      </c>
      <c r="X14" s="2">
        <f t="shared" si="5"/>
        <v>0.53846153846153844</v>
      </c>
      <c r="Y14" s="2">
        <f t="shared" si="6"/>
        <v>0.47368421052631576</v>
      </c>
      <c r="Z14" s="2">
        <f t="shared" si="7"/>
        <v>0.7142857142857143</v>
      </c>
      <c r="AA14" s="4">
        <f t="shared" si="8"/>
        <v>99.033599999999993</v>
      </c>
    </row>
    <row r="15" spans="1:27" x14ac:dyDescent="0.3">
      <c r="A15" s="1" t="str">
        <f>'Killian Hayes'!A15</f>
        <v>@ IMP</v>
      </c>
      <c r="B15">
        <v>90</v>
      </c>
      <c r="C15">
        <v>35</v>
      </c>
      <c r="D15">
        <v>73</v>
      </c>
      <c r="E15">
        <v>9</v>
      </c>
      <c r="F15">
        <v>29</v>
      </c>
      <c r="G15">
        <v>11</v>
      </c>
      <c r="H15">
        <v>17</v>
      </c>
      <c r="I15">
        <v>5</v>
      </c>
      <c r="J15">
        <v>2</v>
      </c>
      <c r="K15">
        <v>40</v>
      </c>
      <c r="L15">
        <v>4</v>
      </c>
      <c r="M15">
        <v>23</v>
      </c>
      <c r="N15">
        <v>19</v>
      </c>
      <c r="O15">
        <v>2</v>
      </c>
      <c r="P15">
        <v>31</v>
      </c>
      <c r="Q15">
        <f t="shared" si="10"/>
        <v>33</v>
      </c>
      <c r="R15">
        <v>2</v>
      </c>
      <c r="S15">
        <v>6</v>
      </c>
      <c r="T15">
        <v>8</v>
      </c>
      <c r="U15">
        <v>8</v>
      </c>
      <c r="V15">
        <v>8</v>
      </c>
      <c r="W15" s="5">
        <v>0.93599537037037039</v>
      </c>
      <c r="X15" s="2">
        <f t="shared" si="5"/>
        <v>0.47945205479452052</v>
      </c>
      <c r="Y15" s="2">
        <f t="shared" si="6"/>
        <v>0.31034482758620691</v>
      </c>
      <c r="Z15" s="2">
        <f t="shared" si="7"/>
        <v>0.6470588235294118</v>
      </c>
      <c r="AA15" s="4">
        <f t="shared" si="8"/>
        <v>83.020799999999994</v>
      </c>
    </row>
    <row r="16" spans="1:27" x14ac:dyDescent="0.3">
      <c r="A16" s="1" t="str">
        <f>'Killian Hayes'!A16</f>
        <v>vs 3PT</v>
      </c>
      <c r="B16">
        <v>119</v>
      </c>
      <c r="C16">
        <v>49</v>
      </c>
      <c r="D16">
        <v>90</v>
      </c>
      <c r="E16">
        <v>12</v>
      </c>
      <c r="F16">
        <v>23</v>
      </c>
      <c r="G16">
        <v>9</v>
      </c>
      <c r="H16">
        <v>11</v>
      </c>
      <c r="I16">
        <v>4</v>
      </c>
      <c r="J16">
        <v>11</v>
      </c>
      <c r="K16">
        <v>54</v>
      </c>
      <c r="L16">
        <v>10</v>
      </c>
      <c r="M16">
        <v>38</v>
      </c>
      <c r="N16">
        <v>24</v>
      </c>
      <c r="O16">
        <v>9</v>
      </c>
      <c r="P16">
        <v>30</v>
      </c>
      <c r="Q16">
        <f t="shared" si="10"/>
        <v>39</v>
      </c>
      <c r="R16">
        <v>7</v>
      </c>
      <c r="S16">
        <v>5</v>
      </c>
      <c r="T16">
        <v>10</v>
      </c>
      <c r="U16">
        <v>10</v>
      </c>
      <c r="V16">
        <v>8</v>
      </c>
      <c r="W16" s="5">
        <v>0.93590277777777775</v>
      </c>
      <c r="X16" s="2">
        <f t="shared" si="5"/>
        <v>0.5444444444444444</v>
      </c>
      <c r="Y16" s="2">
        <f t="shared" si="6"/>
        <v>0.52173913043478259</v>
      </c>
      <c r="Z16" s="2">
        <f t="shared" si="7"/>
        <v>0.81818181818181823</v>
      </c>
      <c r="AA16" s="4">
        <f t="shared" si="8"/>
        <v>92.006399999999999</v>
      </c>
    </row>
    <row r="17" spans="1:27" x14ac:dyDescent="0.3">
      <c r="A17" s="1" t="str">
        <f>'Killian Hayes'!A17</f>
        <v>@ DEF</v>
      </c>
      <c r="B17">
        <v>102</v>
      </c>
      <c r="C17">
        <v>40</v>
      </c>
      <c r="D17">
        <v>68</v>
      </c>
      <c r="E17">
        <v>13</v>
      </c>
      <c r="F17">
        <v>29</v>
      </c>
      <c r="G17">
        <v>9</v>
      </c>
      <c r="H17">
        <v>10</v>
      </c>
      <c r="I17">
        <v>4</v>
      </c>
      <c r="J17">
        <v>2</v>
      </c>
      <c r="K17">
        <v>42</v>
      </c>
      <c r="L17">
        <v>2</v>
      </c>
      <c r="M17">
        <v>33</v>
      </c>
      <c r="N17">
        <v>24</v>
      </c>
      <c r="O17">
        <v>3</v>
      </c>
      <c r="P17">
        <v>20</v>
      </c>
      <c r="Q17">
        <f t="shared" si="10"/>
        <v>23</v>
      </c>
      <c r="R17">
        <v>5</v>
      </c>
      <c r="S17">
        <v>9</v>
      </c>
      <c r="T17">
        <v>14</v>
      </c>
      <c r="U17">
        <v>13</v>
      </c>
      <c r="V17">
        <v>11</v>
      </c>
      <c r="W17" s="5">
        <v>0.93417824074074074</v>
      </c>
      <c r="X17" s="2">
        <f t="shared" si="5"/>
        <v>0.58823529411764708</v>
      </c>
      <c r="Y17" s="2">
        <f t="shared" si="6"/>
        <v>0.44827586206896552</v>
      </c>
      <c r="Z17" s="2">
        <f t="shared" si="7"/>
        <v>0.9</v>
      </c>
      <c r="AA17" s="4">
        <f t="shared" si="8"/>
        <v>80.064000000000007</v>
      </c>
    </row>
    <row r="18" spans="1:27" x14ac:dyDescent="0.3">
      <c r="A18" s="1" t="str">
        <f>'Killian Hayes'!A18</f>
        <v>vs OCE</v>
      </c>
      <c r="B18">
        <v>109</v>
      </c>
      <c r="C18">
        <v>44</v>
      </c>
      <c r="D18">
        <v>77</v>
      </c>
      <c r="E18">
        <v>11</v>
      </c>
      <c r="F18">
        <v>23</v>
      </c>
      <c r="G18">
        <v>10</v>
      </c>
      <c r="H18">
        <v>13</v>
      </c>
      <c r="I18">
        <v>3</v>
      </c>
      <c r="J18">
        <v>6</v>
      </c>
      <c r="K18">
        <v>48</v>
      </c>
      <c r="L18">
        <v>12</v>
      </c>
      <c r="M18">
        <v>26</v>
      </c>
      <c r="N18">
        <v>21</v>
      </c>
      <c r="O18">
        <v>10</v>
      </c>
      <c r="P18">
        <v>29</v>
      </c>
      <c r="Q18">
        <f t="shared" si="10"/>
        <v>39</v>
      </c>
      <c r="R18">
        <v>7</v>
      </c>
      <c r="S18">
        <v>5</v>
      </c>
      <c r="T18">
        <v>7</v>
      </c>
      <c r="U18">
        <v>18</v>
      </c>
      <c r="V18">
        <v>5</v>
      </c>
      <c r="W18" s="5">
        <v>0.93424768518518519</v>
      </c>
      <c r="X18" s="2">
        <f t="shared" si="5"/>
        <v>0.5714285714285714</v>
      </c>
      <c r="Y18" s="2">
        <f t="shared" si="6"/>
        <v>0.47826086956521741</v>
      </c>
      <c r="Z18" s="2">
        <f t="shared" si="7"/>
        <v>0.76923076923076927</v>
      </c>
      <c r="AA18" s="4">
        <f t="shared" si="8"/>
        <v>76.531199999999998</v>
      </c>
    </row>
    <row r="19" spans="1:27" x14ac:dyDescent="0.3">
      <c r="A19" s="1">
        <f>'Killian Hayes'!A19</f>
        <v>0</v>
      </c>
      <c r="Q19">
        <f t="shared" si="10"/>
        <v>0</v>
      </c>
      <c r="W19" s="5"/>
      <c r="X19" s="2" t="e">
        <f t="shared" si="5"/>
        <v>#DIV/0!</v>
      </c>
      <c r="Y19" s="2" t="e">
        <f t="shared" si="6"/>
        <v>#DIV/0!</v>
      </c>
      <c r="Z19" s="2" t="e">
        <f t="shared" si="7"/>
        <v>#DIV/0!</v>
      </c>
      <c r="AA19" s="4">
        <f t="shared" si="8"/>
        <v>0</v>
      </c>
    </row>
    <row r="20" spans="1:27" x14ac:dyDescent="0.3">
      <c r="A20" s="1">
        <f>'Killian Hayes'!A20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'Killian Hayes'!A21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'Killian Hayes'!A22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'Killian Hayes'!A23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'Killian Hayes'!A24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'Killian Hayes'!A25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'Killian Hayes'!A26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'Killian Hayes'!A27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'Killian Hayes'!A28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'Killian Hayes'!A29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'Killian Hayes'!A30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'Killian Hayes'!A31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'Killian Hayes'!A32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'Killian Hayes'!A33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'Killian Hayes'!A34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'Killian Hayes'!A35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'Killian Hayes'!A36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'Killian Hayes'!A37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'Killian Hayes'!A38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'Killian Hayes'!A39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'Killian Hayes'!A40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'Killian Hayes'!A41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'Killian Hayes'!A42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'Killian Hayes'!A43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'Killian Hayes'!A44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'Killian Hayes'!A45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'Killian Hayes'!A46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105</v>
      </c>
      <c r="C47" s="4">
        <f t="shared" ref="C47:I47" si="11">AVERAGE(C2:C46)</f>
        <v>40.352941176470587</v>
      </c>
      <c r="D47" s="4">
        <f t="shared" si="11"/>
        <v>75.882352941176464</v>
      </c>
      <c r="E47" s="4">
        <f t="shared" si="11"/>
        <v>11.529411764705882</v>
      </c>
      <c r="F47" s="4">
        <f t="shared" si="11"/>
        <v>25.882352941176471</v>
      </c>
      <c r="G47" s="4">
        <f t="shared" si="11"/>
        <v>12.764705882352942</v>
      </c>
      <c r="H47" s="4">
        <f t="shared" si="11"/>
        <v>16.470588235294116</v>
      </c>
      <c r="I47" s="4">
        <f t="shared" si="11"/>
        <v>3.8235294117647061</v>
      </c>
      <c r="J47" s="4">
        <f t="shared" ref="J47:W47" si="12">AVERAGE(J2:J46)</f>
        <v>3.9411764705882355</v>
      </c>
      <c r="K47" s="4">
        <f t="shared" si="12"/>
        <v>43.647058823529413</v>
      </c>
      <c r="L47" s="4">
        <f t="shared" si="12"/>
        <v>7.6470588235294121</v>
      </c>
      <c r="M47" s="4">
        <f t="shared" si="12"/>
        <v>27.235294117647058</v>
      </c>
      <c r="N47" s="4">
        <f t="shared" si="12"/>
        <v>20.235294117647058</v>
      </c>
      <c r="O47" s="4">
        <f t="shared" si="12"/>
        <v>7.2941176470588234</v>
      </c>
      <c r="P47" s="4">
        <f t="shared" si="12"/>
        <v>28.235294117647058</v>
      </c>
      <c r="Q47" s="4">
        <f t="shared" si="12"/>
        <v>13.422222222222222</v>
      </c>
      <c r="R47" s="4">
        <f t="shared" si="12"/>
        <v>4.117647058823529</v>
      </c>
      <c r="S47" s="4">
        <f t="shared" si="12"/>
        <v>5.5294117647058822</v>
      </c>
      <c r="T47" s="4">
        <f t="shared" si="12"/>
        <v>9.6470588235294112</v>
      </c>
      <c r="U47" s="4">
        <f t="shared" si="12"/>
        <v>9.235294117647058</v>
      </c>
      <c r="V47" s="4">
        <f t="shared" si="12"/>
        <v>10</v>
      </c>
      <c r="W47" s="5">
        <f t="shared" si="12"/>
        <v>0.93524101307189555</v>
      </c>
      <c r="X47" s="2">
        <f>SUM(C2:C46)/SUM(D2:D46)</f>
        <v>0.53178294573643414</v>
      </c>
      <c r="Y47" s="2">
        <f>SUM(E2:E46)/SUM(F2:F46)</f>
        <v>0.44545454545454544</v>
      </c>
      <c r="Z47" s="2">
        <f>SUM(G2:G46)/SUM(H2:H46)</f>
        <v>0.77500000000000002</v>
      </c>
      <c r="AA47" s="4">
        <f>AVERAGE(AA2:AA46)</f>
        <v>31.001599999999996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1785</v>
      </c>
      <c r="C49">
        <f t="shared" ref="C49:I49" si="13">SUM(C2:C46)</f>
        <v>686</v>
      </c>
      <c r="D49">
        <f t="shared" si="13"/>
        <v>1290</v>
      </c>
      <c r="E49">
        <f t="shared" si="13"/>
        <v>196</v>
      </c>
      <c r="F49">
        <f t="shared" si="13"/>
        <v>440</v>
      </c>
      <c r="G49">
        <f t="shared" si="13"/>
        <v>217</v>
      </c>
      <c r="H49">
        <f t="shared" si="13"/>
        <v>280</v>
      </c>
      <c r="I49">
        <f t="shared" si="13"/>
        <v>65</v>
      </c>
      <c r="J49">
        <f t="shared" ref="J49:V49" si="14">SUM(J2:J46)</f>
        <v>67</v>
      </c>
      <c r="K49">
        <f t="shared" si="14"/>
        <v>742</v>
      </c>
      <c r="L49">
        <f t="shared" si="14"/>
        <v>130</v>
      </c>
      <c r="M49">
        <f t="shared" si="14"/>
        <v>463</v>
      </c>
      <c r="N49">
        <f t="shared" si="14"/>
        <v>344</v>
      </c>
      <c r="O49">
        <f t="shared" si="14"/>
        <v>124</v>
      </c>
      <c r="P49">
        <f t="shared" si="14"/>
        <v>480</v>
      </c>
      <c r="Q49">
        <f t="shared" si="14"/>
        <v>604</v>
      </c>
      <c r="R49">
        <f t="shared" si="14"/>
        <v>70</v>
      </c>
      <c r="S49">
        <f t="shared" si="14"/>
        <v>94</v>
      </c>
      <c r="T49">
        <f t="shared" si="14"/>
        <v>164</v>
      </c>
      <c r="U49">
        <f t="shared" si="14"/>
        <v>157</v>
      </c>
      <c r="V49">
        <f t="shared" si="14"/>
        <v>170</v>
      </c>
      <c r="AA49" s="4">
        <f>SUM(AA2:AA46)</f>
        <v>1395.0719999999999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1.2795038535645473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127.95038535645473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1.3053935927195017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130.53935927195016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-29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workbookViewId="0">
      <selection activeCell="A18" sqref="A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'Killian Hayes'!A2</f>
        <v>vs DEF</v>
      </c>
      <c r="B2">
        <v>100</v>
      </c>
      <c r="C2">
        <v>39</v>
      </c>
      <c r="D2">
        <v>70</v>
      </c>
      <c r="E2">
        <v>9</v>
      </c>
      <c r="F2">
        <v>23</v>
      </c>
      <c r="G2">
        <v>13</v>
      </c>
      <c r="H2">
        <v>21</v>
      </c>
      <c r="I2">
        <v>10</v>
      </c>
      <c r="J2">
        <v>14</v>
      </c>
      <c r="K2">
        <v>40</v>
      </c>
      <c r="L2">
        <v>2</v>
      </c>
      <c r="M2">
        <v>25</v>
      </c>
      <c r="N2">
        <v>17</v>
      </c>
      <c r="O2">
        <v>6</v>
      </c>
      <c r="P2">
        <v>26</v>
      </c>
      <c r="Q2">
        <f t="shared" ref="Q2" si="0">O2+P2</f>
        <v>32</v>
      </c>
      <c r="R2">
        <v>7</v>
      </c>
      <c r="S2">
        <v>3</v>
      </c>
      <c r="T2">
        <v>10</v>
      </c>
      <c r="U2">
        <v>13</v>
      </c>
      <c r="V2">
        <v>10</v>
      </c>
      <c r="W2" s="5">
        <v>0.93208333333333337</v>
      </c>
      <c r="X2" s="2">
        <f t="shared" ref="X2" si="1">C2/D2</f>
        <v>0.55714285714285716</v>
      </c>
      <c r="Y2" s="2">
        <f t="shared" ref="Y2" si="2" xml:space="preserve"> E2/F2</f>
        <v>0.39130434782608697</v>
      </c>
      <c r="Z2" s="2">
        <f t="shared" ref="Z2" si="3">G2/H2</f>
        <v>0.61904761904761907</v>
      </c>
      <c r="AA2" s="4">
        <f t="shared" ref="AA2" si="4">0.96*((D2)+(T2)+0.44*(H2)-(O2))</f>
        <v>79.910399999999996</v>
      </c>
    </row>
    <row r="3" spans="1:27" x14ac:dyDescent="0.3">
      <c r="A3" s="1" t="str">
        <f>'Killian Hayes'!A3</f>
        <v>@ OCE</v>
      </c>
      <c r="B3">
        <v>102</v>
      </c>
      <c r="C3">
        <v>41</v>
      </c>
      <c r="D3">
        <v>81</v>
      </c>
      <c r="E3">
        <v>10</v>
      </c>
      <c r="F3">
        <v>28</v>
      </c>
      <c r="G3">
        <v>10</v>
      </c>
      <c r="H3">
        <v>10</v>
      </c>
      <c r="I3">
        <v>3</v>
      </c>
      <c r="J3">
        <v>11</v>
      </c>
      <c r="K3">
        <v>48</v>
      </c>
      <c r="L3">
        <v>15</v>
      </c>
      <c r="M3">
        <v>24</v>
      </c>
      <c r="N3">
        <v>18</v>
      </c>
      <c r="O3">
        <v>10</v>
      </c>
      <c r="P3">
        <v>24</v>
      </c>
      <c r="Q3">
        <f>O3+P3</f>
        <v>34</v>
      </c>
      <c r="R3">
        <v>2</v>
      </c>
      <c r="S3">
        <v>2</v>
      </c>
      <c r="T3">
        <v>3</v>
      </c>
      <c r="U3">
        <v>5</v>
      </c>
      <c r="V3">
        <v>12</v>
      </c>
      <c r="W3" s="5">
        <v>0.93221064814814814</v>
      </c>
      <c r="X3" s="2">
        <f t="shared" ref="X3:X46" si="5">C3/D3</f>
        <v>0.50617283950617287</v>
      </c>
      <c r="Y3" s="2">
        <f t="shared" ref="Y3:Y46" si="6" xml:space="preserve"> E3/F3</f>
        <v>0.35714285714285715</v>
      </c>
      <c r="Z3" s="2">
        <f t="shared" ref="Z3:Z46" si="7">G3/H3</f>
        <v>1</v>
      </c>
      <c r="AA3" s="4">
        <f t="shared" ref="AA3:AA46" si="8">0.96*((D3)+(T3)+0.44*(H3)-(O3))</f>
        <v>75.263999999999996</v>
      </c>
    </row>
    <row r="4" spans="1:27" x14ac:dyDescent="0.3">
      <c r="A4" s="1" t="str">
        <f>'Killian Hayes'!A4</f>
        <v>vs CHI</v>
      </c>
      <c r="B4">
        <v>110</v>
      </c>
      <c r="C4">
        <v>43</v>
      </c>
      <c r="D4">
        <v>87</v>
      </c>
      <c r="E4">
        <v>16</v>
      </c>
      <c r="F4">
        <v>40</v>
      </c>
      <c r="G4">
        <v>8</v>
      </c>
      <c r="H4">
        <v>8</v>
      </c>
      <c r="I4">
        <v>8</v>
      </c>
      <c r="J4">
        <v>2</v>
      </c>
      <c r="K4">
        <v>32</v>
      </c>
      <c r="L4">
        <v>11</v>
      </c>
      <c r="M4">
        <v>20</v>
      </c>
      <c r="N4">
        <v>25</v>
      </c>
      <c r="O4">
        <v>5</v>
      </c>
      <c r="P4">
        <v>36</v>
      </c>
      <c r="Q4">
        <f t="shared" ref="Q4:Q5" si="9">O4+P4</f>
        <v>41</v>
      </c>
      <c r="R4">
        <v>2</v>
      </c>
      <c r="S4">
        <v>4</v>
      </c>
      <c r="T4">
        <v>9</v>
      </c>
      <c r="U4">
        <v>8</v>
      </c>
      <c r="V4">
        <v>23</v>
      </c>
      <c r="W4" s="5">
        <v>0.93421296296296286</v>
      </c>
      <c r="X4" s="2">
        <f t="shared" si="5"/>
        <v>0.4942528735632184</v>
      </c>
      <c r="Y4" s="2">
        <f t="shared" si="6"/>
        <v>0.4</v>
      </c>
      <c r="Z4" s="2">
        <f t="shared" si="7"/>
        <v>1</v>
      </c>
      <c r="AA4" s="4">
        <f t="shared" si="8"/>
        <v>90.739199999999997</v>
      </c>
    </row>
    <row r="5" spans="1:27" x14ac:dyDescent="0.3">
      <c r="A5" s="1" t="str">
        <f>'Killian Hayes'!A5</f>
        <v>vs INJ</v>
      </c>
      <c r="B5">
        <v>107</v>
      </c>
      <c r="C5">
        <v>44</v>
      </c>
      <c r="D5">
        <v>81</v>
      </c>
      <c r="E5">
        <v>9</v>
      </c>
      <c r="F5">
        <v>20</v>
      </c>
      <c r="G5">
        <v>10</v>
      </c>
      <c r="H5">
        <v>12</v>
      </c>
      <c r="I5">
        <v>5</v>
      </c>
      <c r="J5">
        <v>10</v>
      </c>
      <c r="K5">
        <v>44</v>
      </c>
      <c r="L5">
        <v>4</v>
      </c>
      <c r="M5">
        <v>21</v>
      </c>
      <c r="N5">
        <v>24</v>
      </c>
      <c r="O5">
        <v>7</v>
      </c>
      <c r="P5">
        <v>30</v>
      </c>
      <c r="Q5">
        <f t="shared" si="9"/>
        <v>37</v>
      </c>
      <c r="R5">
        <v>7</v>
      </c>
      <c r="S5">
        <v>4</v>
      </c>
      <c r="T5">
        <v>7</v>
      </c>
      <c r="U5">
        <v>14</v>
      </c>
      <c r="V5">
        <v>10</v>
      </c>
      <c r="W5" s="5">
        <v>0.9304513888888889</v>
      </c>
      <c r="X5" s="2">
        <f t="shared" si="5"/>
        <v>0.54320987654320985</v>
      </c>
      <c r="Y5" s="2">
        <f t="shared" si="6"/>
        <v>0.45</v>
      </c>
      <c r="Z5" s="2">
        <f t="shared" si="7"/>
        <v>0.83333333333333337</v>
      </c>
      <c r="AA5" s="4">
        <f t="shared" si="8"/>
        <v>82.828800000000001</v>
      </c>
    </row>
    <row r="6" spans="1:27" x14ac:dyDescent="0.3">
      <c r="A6" s="1" t="str">
        <f>'Killian Hayes'!A6</f>
        <v>@ EUR</v>
      </c>
      <c r="B6">
        <v>100</v>
      </c>
      <c r="C6">
        <v>40</v>
      </c>
      <c r="D6">
        <v>78</v>
      </c>
      <c r="E6">
        <v>9</v>
      </c>
      <c r="F6">
        <v>27</v>
      </c>
      <c r="G6">
        <v>11</v>
      </c>
      <c r="H6">
        <v>14</v>
      </c>
      <c r="I6">
        <v>8</v>
      </c>
      <c r="J6">
        <v>16</v>
      </c>
      <c r="K6">
        <v>40</v>
      </c>
      <c r="L6">
        <v>8</v>
      </c>
      <c r="M6">
        <v>28</v>
      </c>
      <c r="N6">
        <v>28</v>
      </c>
      <c r="O6">
        <v>7</v>
      </c>
      <c r="P6">
        <v>29</v>
      </c>
      <c r="Q6">
        <f t="shared" ref="Q6:Q46" si="10">O6+P6</f>
        <v>36</v>
      </c>
      <c r="R6">
        <v>6</v>
      </c>
      <c r="S6">
        <v>6</v>
      </c>
      <c r="T6">
        <v>4</v>
      </c>
      <c r="U6">
        <v>10</v>
      </c>
      <c r="V6">
        <v>5</v>
      </c>
      <c r="W6" s="5">
        <v>0.93146990740740743</v>
      </c>
      <c r="X6" s="2">
        <f t="shared" si="5"/>
        <v>0.51282051282051277</v>
      </c>
      <c r="Y6" s="2">
        <f t="shared" si="6"/>
        <v>0.33333333333333331</v>
      </c>
      <c r="Z6" s="2">
        <f t="shared" si="7"/>
        <v>0.7857142857142857</v>
      </c>
      <c r="AA6" s="4">
        <f t="shared" si="8"/>
        <v>77.913599999999988</v>
      </c>
    </row>
    <row r="7" spans="1:27" x14ac:dyDescent="0.3">
      <c r="A7" s="1" t="str">
        <f>'Killian Hayes'!A7</f>
        <v>@ RKS</v>
      </c>
      <c r="B7">
        <v>110</v>
      </c>
      <c r="C7">
        <v>42</v>
      </c>
      <c r="D7">
        <v>74</v>
      </c>
      <c r="E7">
        <v>12</v>
      </c>
      <c r="F7">
        <v>26</v>
      </c>
      <c r="G7">
        <v>14</v>
      </c>
      <c r="H7">
        <v>16</v>
      </c>
      <c r="I7">
        <v>5</v>
      </c>
      <c r="J7">
        <v>8</v>
      </c>
      <c r="K7">
        <v>40</v>
      </c>
      <c r="L7">
        <v>8</v>
      </c>
      <c r="M7">
        <v>26</v>
      </c>
      <c r="N7">
        <v>24</v>
      </c>
      <c r="O7">
        <v>6</v>
      </c>
      <c r="P7">
        <v>33</v>
      </c>
      <c r="Q7">
        <f t="shared" si="10"/>
        <v>39</v>
      </c>
      <c r="R7">
        <v>4</v>
      </c>
      <c r="S7">
        <v>4</v>
      </c>
      <c r="T7">
        <v>6</v>
      </c>
      <c r="U7">
        <v>15</v>
      </c>
      <c r="V7">
        <v>12</v>
      </c>
      <c r="W7" s="5">
        <v>0.93190972222222224</v>
      </c>
      <c r="X7" s="2">
        <f t="shared" si="5"/>
        <v>0.56756756756756754</v>
      </c>
      <c r="Y7" s="2">
        <f t="shared" si="6"/>
        <v>0.46153846153846156</v>
      </c>
      <c r="Z7" s="2">
        <f t="shared" si="7"/>
        <v>0.875</v>
      </c>
      <c r="AA7" s="4">
        <f t="shared" si="8"/>
        <v>77.798400000000001</v>
      </c>
    </row>
    <row r="8" spans="1:27" x14ac:dyDescent="0.3">
      <c r="A8" s="1" t="str">
        <f>'Killian Hayes'!A8</f>
        <v>vs AFR</v>
      </c>
      <c r="B8">
        <v>97</v>
      </c>
      <c r="C8">
        <v>37</v>
      </c>
      <c r="D8">
        <v>69</v>
      </c>
      <c r="E8">
        <v>12</v>
      </c>
      <c r="F8">
        <v>28</v>
      </c>
      <c r="G8">
        <v>11</v>
      </c>
      <c r="H8">
        <v>13</v>
      </c>
      <c r="I8">
        <v>1</v>
      </c>
      <c r="J8">
        <v>6</v>
      </c>
      <c r="K8">
        <v>28</v>
      </c>
      <c r="L8">
        <v>10</v>
      </c>
      <c r="M8">
        <v>14</v>
      </c>
      <c r="N8">
        <v>22</v>
      </c>
      <c r="O8">
        <v>6</v>
      </c>
      <c r="P8">
        <v>30</v>
      </c>
      <c r="Q8">
        <f t="shared" si="10"/>
        <v>36</v>
      </c>
      <c r="R8">
        <v>5</v>
      </c>
      <c r="S8">
        <v>5</v>
      </c>
      <c r="T8">
        <v>12</v>
      </c>
      <c r="U8">
        <v>6</v>
      </c>
      <c r="V8">
        <v>12</v>
      </c>
      <c r="W8" s="5">
        <v>0.93186342592592597</v>
      </c>
      <c r="X8" s="2">
        <f t="shared" si="5"/>
        <v>0.53623188405797106</v>
      </c>
      <c r="Y8" s="2">
        <f t="shared" si="6"/>
        <v>0.42857142857142855</v>
      </c>
      <c r="Z8" s="2">
        <f t="shared" si="7"/>
        <v>0.84615384615384615</v>
      </c>
      <c r="AA8" s="4">
        <f t="shared" si="8"/>
        <v>77.491199999999992</v>
      </c>
    </row>
    <row r="9" spans="1:27" x14ac:dyDescent="0.3">
      <c r="A9" s="1" t="str">
        <f>'Killian Hayes'!A9</f>
        <v>@ OLD</v>
      </c>
      <c r="B9">
        <v>100</v>
      </c>
      <c r="C9">
        <v>41</v>
      </c>
      <c r="D9">
        <v>71</v>
      </c>
      <c r="E9">
        <v>9</v>
      </c>
      <c r="F9">
        <v>20</v>
      </c>
      <c r="G9">
        <v>9</v>
      </c>
      <c r="H9">
        <v>13</v>
      </c>
      <c r="I9">
        <v>4</v>
      </c>
      <c r="J9">
        <v>14</v>
      </c>
      <c r="K9">
        <v>40</v>
      </c>
      <c r="L9">
        <v>2</v>
      </c>
      <c r="M9">
        <v>23</v>
      </c>
      <c r="N9">
        <v>23</v>
      </c>
      <c r="O9">
        <v>1</v>
      </c>
      <c r="P9">
        <v>30</v>
      </c>
      <c r="Q9">
        <f t="shared" si="10"/>
        <v>31</v>
      </c>
      <c r="R9">
        <v>4</v>
      </c>
      <c r="S9">
        <v>3</v>
      </c>
      <c r="T9">
        <v>10</v>
      </c>
      <c r="U9">
        <v>15</v>
      </c>
      <c r="V9">
        <v>13</v>
      </c>
      <c r="W9" s="5">
        <v>0.9315162037037038</v>
      </c>
      <c r="X9" s="2">
        <f t="shared" si="5"/>
        <v>0.57746478873239437</v>
      </c>
      <c r="Y9" s="2">
        <f t="shared" si="6"/>
        <v>0.45</v>
      </c>
      <c r="Z9" s="2">
        <f t="shared" si="7"/>
        <v>0.69230769230769229</v>
      </c>
      <c r="AA9" s="4">
        <f t="shared" si="8"/>
        <v>82.291199999999989</v>
      </c>
    </row>
    <row r="10" spans="1:27" x14ac:dyDescent="0.3">
      <c r="A10" s="1" t="str">
        <f>'Killian Hayes'!A10</f>
        <v>vs USA</v>
      </c>
      <c r="B10">
        <v>123</v>
      </c>
      <c r="C10">
        <v>45</v>
      </c>
      <c r="D10">
        <v>82</v>
      </c>
      <c r="E10">
        <v>14</v>
      </c>
      <c r="F10">
        <v>30</v>
      </c>
      <c r="G10">
        <v>19</v>
      </c>
      <c r="H10">
        <v>24</v>
      </c>
      <c r="I10">
        <v>4</v>
      </c>
      <c r="J10">
        <v>2</v>
      </c>
      <c r="K10">
        <v>46</v>
      </c>
      <c r="L10">
        <v>6</v>
      </c>
      <c r="M10">
        <v>32</v>
      </c>
      <c r="N10">
        <v>23</v>
      </c>
      <c r="O10">
        <v>4</v>
      </c>
      <c r="P10">
        <v>27</v>
      </c>
      <c r="Q10">
        <f t="shared" si="10"/>
        <v>31</v>
      </c>
      <c r="R10">
        <v>9</v>
      </c>
      <c r="S10">
        <v>3</v>
      </c>
      <c r="T10">
        <v>4</v>
      </c>
      <c r="U10">
        <v>14</v>
      </c>
      <c r="V10">
        <v>8</v>
      </c>
      <c r="W10" s="5">
        <v>0.93598379629629624</v>
      </c>
      <c r="X10" s="2">
        <f t="shared" si="5"/>
        <v>0.54878048780487809</v>
      </c>
      <c r="Y10" s="2">
        <f t="shared" si="6"/>
        <v>0.46666666666666667</v>
      </c>
      <c r="Z10" s="2">
        <f t="shared" si="7"/>
        <v>0.79166666666666663</v>
      </c>
      <c r="AA10" s="4">
        <f t="shared" si="8"/>
        <v>88.857600000000005</v>
      </c>
    </row>
    <row r="11" spans="1:27" x14ac:dyDescent="0.3">
      <c r="A11" s="1" t="str">
        <f>'Killian Hayes'!A11</f>
        <v>@ SPA</v>
      </c>
      <c r="B11">
        <v>102</v>
      </c>
      <c r="C11">
        <v>40</v>
      </c>
      <c r="D11">
        <v>74</v>
      </c>
      <c r="E11">
        <v>12</v>
      </c>
      <c r="F11">
        <v>25</v>
      </c>
      <c r="G11">
        <v>10</v>
      </c>
      <c r="H11">
        <v>13</v>
      </c>
      <c r="I11">
        <v>3</v>
      </c>
      <c r="J11">
        <v>9</v>
      </c>
      <c r="K11">
        <v>40</v>
      </c>
      <c r="L11">
        <v>4</v>
      </c>
      <c r="M11">
        <v>40</v>
      </c>
      <c r="N11">
        <v>22</v>
      </c>
      <c r="O11">
        <v>6</v>
      </c>
      <c r="P11">
        <v>25</v>
      </c>
      <c r="Q11">
        <f t="shared" si="10"/>
        <v>31</v>
      </c>
      <c r="R11">
        <v>4</v>
      </c>
      <c r="S11">
        <v>6</v>
      </c>
      <c r="T11">
        <v>7</v>
      </c>
      <c r="U11">
        <v>13</v>
      </c>
      <c r="V11">
        <v>16</v>
      </c>
      <c r="W11" s="5">
        <v>0.93240740740740735</v>
      </c>
      <c r="X11" s="2">
        <f t="shared" si="5"/>
        <v>0.54054054054054057</v>
      </c>
      <c r="Y11" s="2">
        <f t="shared" si="6"/>
        <v>0.48</v>
      </c>
      <c r="Z11" s="2">
        <f t="shared" si="7"/>
        <v>0.76923076923076927</v>
      </c>
      <c r="AA11" s="4">
        <f t="shared" si="8"/>
        <v>77.491199999999992</v>
      </c>
    </row>
    <row r="12" spans="1:27" x14ac:dyDescent="0.3">
      <c r="A12" s="1" t="str">
        <f>'Killian Hayes'!A12</f>
        <v>vs 6TH</v>
      </c>
      <c r="B12">
        <v>101</v>
      </c>
      <c r="C12">
        <v>38</v>
      </c>
      <c r="D12">
        <v>76</v>
      </c>
      <c r="E12">
        <v>13</v>
      </c>
      <c r="F12">
        <v>27</v>
      </c>
      <c r="G12">
        <v>12</v>
      </c>
      <c r="H12">
        <v>12</v>
      </c>
      <c r="I12">
        <v>3</v>
      </c>
      <c r="J12">
        <v>13</v>
      </c>
      <c r="K12">
        <v>42</v>
      </c>
      <c r="L12">
        <v>9</v>
      </c>
      <c r="M12">
        <v>29</v>
      </c>
      <c r="N12">
        <v>18</v>
      </c>
      <c r="O12">
        <v>5</v>
      </c>
      <c r="P12">
        <v>24</v>
      </c>
      <c r="Q12">
        <f t="shared" si="10"/>
        <v>29</v>
      </c>
      <c r="R12">
        <v>5</v>
      </c>
      <c r="S12">
        <v>0</v>
      </c>
      <c r="T12">
        <v>3</v>
      </c>
      <c r="U12">
        <v>15</v>
      </c>
      <c r="V12">
        <v>14</v>
      </c>
      <c r="W12" s="5">
        <v>0.9320949074074073</v>
      </c>
      <c r="X12" s="2">
        <f t="shared" si="5"/>
        <v>0.5</v>
      </c>
      <c r="Y12" s="2">
        <f t="shared" si="6"/>
        <v>0.48148148148148145</v>
      </c>
      <c r="Z12" s="2">
        <f t="shared" si="7"/>
        <v>1</v>
      </c>
      <c r="AA12" s="4">
        <f t="shared" si="8"/>
        <v>76.108800000000002</v>
      </c>
    </row>
    <row r="13" spans="1:27" x14ac:dyDescent="0.3">
      <c r="A13" s="1" t="str">
        <f>'Killian Hayes'!A13</f>
        <v>@ CAN</v>
      </c>
      <c r="B13">
        <v>98</v>
      </c>
      <c r="C13">
        <v>38</v>
      </c>
      <c r="D13">
        <v>71</v>
      </c>
      <c r="E13">
        <v>10</v>
      </c>
      <c r="F13">
        <v>21</v>
      </c>
      <c r="G13">
        <v>12</v>
      </c>
      <c r="H13">
        <v>14</v>
      </c>
      <c r="I13">
        <v>1</v>
      </c>
      <c r="J13">
        <v>2</v>
      </c>
      <c r="K13">
        <v>46</v>
      </c>
      <c r="L13">
        <v>2</v>
      </c>
      <c r="M13">
        <v>34</v>
      </c>
      <c r="N13">
        <v>19</v>
      </c>
      <c r="O13">
        <v>4</v>
      </c>
      <c r="P13">
        <v>21</v>
      </c>
      <c r="Q13">
        <f t="shared" si="10"/>
        <v>25</v>
      </c>
      <c r="R13">
        <v>7</v>
      </c>
      <c r="S13">
        <v>2</v>
      </c>
      <c r="T13">
        <v>7</v>
      </c>
      <c r="U13">
        <v>11</v>
      </c>
      <c r="V13">
        <v>13</v>
      </c>
      <c r="W13" s="5">
        <v>0.93180555555555555</v>
      </c>
      <c r="X13" s="2">
        <f t="shared" si="5"/>
        <v>0.53521126760563376</v>
      </c>
      <c r="Y13" s="2">
        <f t="shared" si="6"/>
        <v>0.47619047619047616</v>
      </c>
      <c r="Z13" s="2">
        <f t="shared" si="7"/>
        <v>0.8571428571428571</v>
      </c>
      <c r="AA13" s="4">
        <f t="shared" si="8"/>
        <v>76.953599999999994</v>
      </c>
    </row>
    <row r="14" spans="1:27" x14ac:dyDescent="0.3">
      <c r="A14" s="1" t="str">
        <f>'Killian Hayes'!A14</f>
        <v>vs DNK</v>
      </c>
      <c r="B14">
        <v>133</v>
      </c>
      <c r="C14">
        <v>51</v>
      </c>
      <c r="D14">
        <v>86</v>
      </c>
      <c r="E14">
        <v>12</v>
      </c>
      <c r="F14">
        <v>22</v>
      </c>
      <c r="G14">
        <v>19</v>
      </c>
      <c r="H14">
        <v>20</v>
      </c>
      <c r="I14">
        <v>14</v>
      </c>
      <c r="J14">
        <v>14</v>
      </c>
      <c r="K14">
        <v>64</v>
      </c>
      <c r="L14">
        <v>9</v>
      </c>
      <c r="M14">
        <v>18</v>
      </c>
      <c r="N14">
        <v>28</v>
      </c>
      <c r="O14">
        <v>4</v>
      </c>
      <c r="P14">
        <v>33</v>
      </c>
      <c r="Q14">
        <f t="shared" si="10"/>
        <v>37</v>
      </c>
      <c r="R14">
        <v>13</v>
      </c>
      <c r="S14">
        <v>4</v>
      </c>
      <c r="T14">
        <v>12</v>
      </c>
      <c r="U14">
        <v>19</v>
      </c>
      <c r="V14">
        <v>9</v>
      </c>
      <c r="W14" s="5">
        <v>0.93364583333333329</v>
      </c>
      <c r="X14" s="2">
        <f t="shared" si="5"/>
        <v>0.59302325581395354</v>
      </c>
      <c r="Y14" s="2">
        <f t="shared" si="6"/>
        <v>0.54545454545454541</v>
      </c>
      <c r="Z14" s="2">
        <f t="shared" si="7"/>
        <v>0.95</v>
      </c>
      <c r="AA14" s="4">
        <f t="shared" si="8"/>
        <v>98.687999999999988</v>
      </c>
    </row>
    <row r="15" spans="1:27" x14ac:dyDescent="0.3">
      <c r="A15" s="1" t="str">
        <f>'Killian Hayes'!A15</f>
        <v>@ IMP</v>
      </c>
      <c r="B15">
        <v>105</v>
      </c>
      <c r="C15">
        <v>42</v>
      </c>
      <c r="D15">
        <v>79</v>
      </c>
      <c r="E15">
        <v>10</v>
      </c>
      <c r="F15">
        <v>23</v>
      </c>
      <c r="G15">
        <v>11</v>
      </c>
      <c r="H15">
        <v>13</v>
      </c>
      <c r="I15">
        <v>9</v>
      </c>
      <c r="J15">
        <v>13</v>
      </c>
      <c r="K15">
        <v>44</v>
      </c>
      <c r="L15">
        <v>8</v>
      </c>
      <c r="M15">
        <v>29</v>
      </c>
      <c r="N15">
        <v>24</v>
      </c>
      <c r="O15">
        <v>7</v>
      </c>
      <c r="P15">
        <v>34</v>
      </c>
      <c r="Q15">
        <f t="shared" si="10"/>
        <v>41</v>
      </c>
      <c r="R15">
        <v>4</v>
      </c>
      <c r="S15">
        <v>3</v>
      </c>
      <c r="T15">
        <v>5</v>
      </c>
      <c r="U15">
        <v>8</v>
      </c>
      <c r="V15">
        <v>11</v>
      </c>
      <c r="W15" s="5">
        <v>0.93065972222222226</v>
      </c>
      <c r="X15" s="2">
        <f t="shared" si="5"/>
        <v>0.53164556962025311</v>
      </c>
      <c r="Y15" s="2">
        <f t="shared" si="6"/>
        <v>0.43478260869565216</v>
      </c>
      <c r="Z15" s="2">
        <f t="shared" si="7"/>
        <v>0.84615384615384615</v>
      </c>
      <c r="AA15" s="4">
        <f t="shared" si="8"/>
        <v>79.411199999999994</v>
      </c>
    </row>
    <row r="16" spans="1:27" x14ac:dyDescent="0.3">
      <c r="A16" s="1" t="str">
        <f>'Killian Hayes'!A16</f>
        <v>vs 3PT</v>
      </c>
      <c r="B16">
        <v>127</v>
      </c>
      <c r="C16">
        <v>47</v>
      </c>
      <c r="D16">
        <v>86</v>
      </c>
      <c r="E16">
        <v>25</v>
      </c>
      <c r="F16">
        <v>50</v>
      </c>
      <c r="G16">
        <v>8</v>
      </c>
      <c r="H16">
        <v>9</v>
      </c>
      <c r="I16">
        <v>4</v>
      </c>
      <c r="J16">
        <v>16</v>
      </c>
      <c r="K16">
        <v>32</v>
      </c>
      <c r="L16">
        <v>12</v>
      </c>
      <c r="M16">
        <v>31</v>
      </c>
      <c r="N16">
        <v>24</v>
      </c>
      <c r="O16">
        <v>5</v>
      </c>
      <c r="P16">
        <v>30</v>
      </c>
      <c r="Q16">
        <f t="shared" si="10"/>
        <v>35</v>
      </c>
      <c r="R16">
        <v>7</v>
      </c>
      <c r="S16">
        <v>3</v>
      </c>
      <c r="T16">
        <v>9</v>
      </c>
      <c r="U16">
        <v>21</v>
      </c>
      <c r="V16">
        <v>8</v>
      </c>
      <c r="W16" s="5">
        <v>0.9307523148148148</v>
      </c>
      <c r="X16" s="2">
        <f t="shared" si="5"/>
        <v>0.54651162790697672</v>
      </c>
      <c r="Y16" s="2">
        <f t="shared" si="6"/>
        <v>0.5</v>
      </c>
      <c r="Z16" s="2">
        <f t="shared" si="7"/>
        <v>0.88888888888888884</v>
      </c>
      <c r="AA16" s="4">
        <f t="shared" si="8"/>
        <v>90.201599999999985</v>
      </c>
    </row>
    <row r="17" spans="1:27" x14ac:dyDescent="0.3">
      <c r="A17" s="1" t="str">
        <f>'Killian Hayes'!A17</f>
        <v>@ DEF</v>
      </c>
      <c r="B17">
        <v>113</v>
      </c>
      <c r="C17">
        <v>47</v>
      </c>
      <c r="D17">
        <v>79</v>
      </c>
      <c r="E17">
        <v>9</v>
      </c>
      <c r="F17">
        <v>15</v>
      </c>
      <c r="G17">
        <v>10</v>
      </c>
      <c r="H17">
        <v>13</v>
      </c>
      <c r="I17">
        <v>12</v>
      </c>
      <c r="J17">
        <v>16</v>
      </c>
      <c r="K17">
        <v>58</v>
      </c>
      <c r="L17">
        <v>10</v>
      </c>
      <c r="M17">
        <v>33</v>
      </c>
      <c r="N17">
        <v>33</v>
      </c>
      <c r="O17">
        <v>7</v>
      </c>
      <c r="P17">
        <v>25</v>
      </c>
      <c r="Q17">
        <f t="shared" si="10"/>
        <v>32</v>
      </c>
      <c r="R17">
        <v>12</v>
      </c>
      <c r="S17">
        <v>3</v>
      </c>
      <c r="T17">
        <v>8</v>
      </c>
      <c r="U17">
        <v>25</v>
      </c>
      <c r="V17">
        <v>8</v>
      </c>
      <c r="W17" s="5">
        <v>0.93247685185185181</v>
      </c>
      <c r="X17" s="2">
        <f t="shared" si="5"/>
        <v>0.59493670886075944</v>
      </c>
      <c r="Y17" s="2">
        <f t="shared" si="6"/>
        <v>0.6</v>
      </c>
      <c r="Z17" s="2">
        <f t="shared" si="7"/>
        <v>0.76923076923076927</v>
      </c>
      <c r="AA17" s="4">
        <f t="shared" si="8"/>
        <v>82.291199999999989</v>
      </c>
    </row>
    <row r="18" spans="1:27" x14ac:dyDescent="0.3">
      <c r="A18" s="1" t="str">
        <f>'Killian Hayes'!A18</f>
        <v>vs OCE</v>
      </c>
      <c r="B18">
        <v>86</v>
      </c>
      <c r="C18">
        <v>35</v>
      </c>
      <c r="D18">
        <v>68</v>
      </c>
      <c r="E18">
        <v>9</v>
      </c>
      <c r="F18">
        <v>21</v>
      </c>
      <c r="G18">
        <v>7</v>
      </c>
      <c r="H18">
        <v>8</v>
      </c>
      <c r="I18">
        <v>7</v>
      </c>
      <c r="J18">
        <v>4</v>
      </c>
      <c r="K18">
        <v>40</v>
      </c>
      <c r="L18">
        <v>2</v>
      </c>
      <c r="M18">
        <v>14</v>
      </c>
      <c r="N18">
        <v>20</v>
      </c>
      <c r="O18">
        <v>3</v>
      </c>
      <c r="P18">
        <v>25</v>
      </c>
      <c r="Q18">
        <f t="shared" si="10"/>
        <v>28</v>
      </c>
      <c r="R18">
        <v>6</v>
      </c>
      <c r="S18">
        <v>2</v>
      </c>
      <c r="T18">
        <v>10</v>
      </c>
      <c r="U18">
        <v>8</v>
      </c>
      <c r="V18">
        <v>11</v>
      </c>
      <c r="W18" s="5">
        <v>0.93240740740740746</v>
      </c>
      <c r="X18" s="2">
        <f t="shared" si="5"/>
        <v>0.51470588235294112</v>
      </c>
      <c r="Y18" s="2">
        <f t="shared" si="6"/>
        <v>0.42857142857142855</v>
      </c>
      <c r="Z18" s="2">
        <f t="shared" si="7"/>
        <v>0.875</v>
      </c>
      <c r="AA18" s="4">
        <f t="shared" si="8"/>
        <v>75.379199999999997</v>
      </c>
    </row>
    <row r="19" spans="1:27" x14ac:dyDescent="0.3">
      <c r="A19" s="1">
        <f>'Killian Hayes'!A19</f>
        <v>0</v>
      </c>
      <c r="Q19">
        <f t="shared" si="10"/>
        <v>0</v>
      </c>
      <c r="W19" s="5"/>
      <c r="X19" s="2" t="e">
        <f t="shared" si="5"/>
        <v>#DIV/0!</v>
      </c>
      <c r="Y19" s="2" t="e">
        <f t="shared" si="6"/>
        <v>#DIV/0!</v>
      </c>
      <c r="Z19" s="2" t="e">
        <f t="shared" si="7"/>
        <v>#DIV/0!</v>
      </c>
      <c r="AA19" s="4">
        <f t="shared" si="8"/>
        <v>0</v>
      </c>
    </row>
    <row r="20" spans="1:27" x14ac:dyDescent="0.3">
      <c r="A20" s="1">
        <f>'Killian Hayes'!A20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'Killian Hayes'!A21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'Killian Hayes'!A22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'Killian Hayes'!A23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'Killian Hayes'!A24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'Killian Hayes'!A25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'Killian Hayes'!A26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'Killian Hayes'!A27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'Killian Hayes'!A28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'Killian Hayes'!A29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'Killian Hayes'!A30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'Killian Hayes'!A31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'Killian Hayes'!A32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'Killian Hayes'!A33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'Killian Hayes'!A34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'Killian Hayes'!A35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'Killian Hayes'!A36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'Killian Hayes'!A37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'Killian Hayes'!A38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'Killian Hayes'!A39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'Killian Hayes'!A40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'Killian Hayes'!A41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'Killian Hayes'!A42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'Killian Hayes'!A43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'Killian Hayes'!A44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'Killian Hayes'!A45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'Killian Hayes'!A46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106.70588235294117</v>
      </c>
      <c r="C47" s="4">
        <f t="shared" ref="C47:W47" si="11">AVERAGE(C2:C46)</f>
        <v>41.764705882352942</v>
      </c>
      <c r="D47" s="4">
        <f t="shared" si="11"/>
        <v>77.17647058823529</v>
      </c>
      <c r="E47" s="4">
        <f t="shared" si="11"/>
        <v>11.764705882352942</v>
      </c>
      <c r="F47" s="4">
        <f t="shared" si="11"/>
        <v>26.235294117647058</v>
      </c>
      <c r="G47" s="4">
        <f t="shared" si="11"/>
        <v>11.411764705882353</v>
      </c>
      <c r="H47" s="4">
        <f t="shared" si="11"/>
        <v>13.705882352941176</v>
      </c>
      <c r="I47" s="4">
        <f t="shared" si="11"/>
        <v>5.9411764705882355</v>
      </c>
      <c r="J47" s="4">
        <f t="shared" si="11"/>
        <v>10</v>
      </c>
      <c r="K47" s="4">
        <f t="shared" si="11"/>
        <v>42.588235294117645</v>
      </c>
      <c r="L47" s="4">
        <f t="shared" si="11"/>
        <v>7.1764705882352944</v>
      </c>
      <c r="M47" s="4">
        <f t="shared" si="11"/>
        <v>25.941176470588236</v>
      </c>
      <c r="N47" s="4">
        <f t="shared" si="11"/>
        <v>23.058823529411764</v>
      </c>
      <c r="O47" s="4">
        <f t="shared" si="11"/>
        <v>5.4705882352941178</v>
      </c>
      <c r="P47" s="4">
        <f t="shared" si="11"/>
        <v>28.352941176470587</v>
      </c>
      <c r="Q47" s="4">
        <f t="shared" si="11"/>
        <v>12.777777777777779</v>
      </c>
      <c r="R47" s="4">
        <f t="shared" si="11"/>
        <v>6.117647058823529</v>
      </c>
      <c r="S47" s="4">
        <f t="shared" si="11"/>
        <v>3.3529411764705883</v>
      </c>
      <c r="T47" s="4">
        <f t="shared" si="11"/>
        <v>7.4117647058823533</v>
      </c>
      <c r="U47" s="4">
        <f t="shared" si="11"/>
        <v>12.941176470588236</v>
      </c>
      <c r="V47" s="4">
        <f t="shared" si="11"/>
        <v>11.470588235294118</v>
      </c>
      <c r="W47" s="5">
        <f t="shared" si="11"/>
        <v>0.93223243464052274</v>
      </c>
      <c r="X47" s="2">
        <f>SUM(C2:C46)/SUM(D2:D46)</f>
        <v>0.54115853658536583</v>
      </c>
      <c r="Y47" s="2">
        <f>SUM(E2:E46)/SUM(F2:F46)</f>
        <v>0.44843049327354262</v>
      </c>
      <c r="Z47" s="2">
        <f>SUM(G2:G46)/SUM(H2:H46)</f>
        <v>0.83261802575107291</v>
      </c>
      <c r="AA47" s="4">
        <f>AVERAGE(AA2:AA46)</f>
        <v>30.880426666666668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1814</v>
      </c>
      <c r="C49">
        <f t="shared" ref="C49:V49" si="12">SUM(C2:C46)</f>
        <v>710</v>
      </c>
      <c r="D49">
        <f t="shared" si="12"/>
        <v>1312</v>
      </c>
      <c r="E49">
        <f t="shared" si="12"/>
        <v>200</v>
      </c>
      <c r="F49">
        <f t="shared" si="12"/>
        <v>446</v>
      </c>
      <c r="G49">
        <f t="shared" si="12"/>
        <v>194</v>
      </c>
      <c r="H49">
        <f t="shared" si="12"/>
        <v>233</v>
      </c>
      <c r="I49">
        <f t="shared" si="12"/>
        <v>101</v>
      </c>
      <c r="J49">
        <f t="shared" si="12"/>
        <v>170</v>
      </c>
      <c r="K49">
        <f t="shared" si="12"/>
        <v>724</v>
      </c>
      <c r="L49">
        <f t="shared" si="12"/>
        <v>122</v>
      </c>
      <c r="M49">
        <f t="shared" si="12"/>
        <v>441</v>
      </c>
      <c r="N49">
        <f t="shared" si="12"/>
        <v>392</v>
      </c>
      <c r="O49">
        <f t="shared" si="12"/>
        <v>93</v>
      </c>
      <c r="P49">
        <f t="shared" si="12"/>
        <v>482</v>
      </c>
      <c r="Q49">
        <f t="shared" si="12"/>
        <v>575</v>
      </c>
      <c r="R49">
        <f t="shared" si="12"/>
        <v>104</v>
      </c>
      <c r="S49">
        <f t="shared" si="12"/>
        <v>57</v>
      </c>
      <c r="T49">
        <f t="shared" si="12"/>
        <v>126</v>
      </c>
      <c r="U49">
        <f t="shared" si="12"/>
        <v>220</v>
      </c>
      <c r="V49">
        <f t="shared" si="12"/>
        <v>195</v>
      </c>
      <c r="AA49" s="4">
        <f>SUM(AA2:AA46)</f>
        <v>1389.6192000000001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19</v>
      </c>
      <c r="C2">
        <v>0</v>
      </c>
      <c r="D2">
        <v>3</v>
      </c>
      <c r="E2">
        <v>1</v>
      </c>
      <c r="F2">
        <v>0</v>
      </c>
      <c r="G2">
        <v>0</v>
      </c>
      <c r="H2">
        <v>6</v>
      </c>
      <c r="I2">
        <v>19</v>
      </c>
      <c r="J2">
        <v>3</v>
      </c>
      <c r="K2">
        <v>12</v>
      </c>
      <c r="L2">
        <v>4</v>
      </c>
      <c r="M2">
        <v>4</v>
      </c>
      <c r="N2">
        <v>0</v>
      </c>
      <c r="O2">
        <v>2</v>
      </c>
      <c r="P2">
        <v>-7</v>
      </c>
      <c r="Q2" s="2">
        <f t="shared" ref="Q2:Q33" si="0">H2/I2</f>
        <v>0.31578947368421051</v>
      </c>
      <c r="R2" s="2">
        <f t="shared" ref="R2:R33" si="1">J2/K2</f>
        <v>0.25</v>
      </c>
      <c r="S2" s="2">
        <f>L2/M2</f>
        <v>1</v>
      </c>
      <c r="T2">
        <v>31</v>
      </c>
      <c r="U2">
        <v>26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14.758516129032257</v>
      </c>
      <c r="X2" s="4">
        <f t="shared" ref="X2:X46" si="3">B2+(C2*1.2)+(D2*1.5)+(E2*3)+(F2*3)-G2</f>
        <v>26.5</v>
      </c>
      <c r="Y2" s="4">
        <f t="shared" ref="Y2:Y46" si="4">B2+0.4*H2-0.7*I2-0.4*(M2-L2)+0.7*N2+0.3*(C2-N2)+F2+D2*0.7+0.7*E2-0.4*O2-G2</f>
        <v>10.099999999999998</v>
      </c>
      <c r="Z2">
        <v>0</v>
      </c>
    </row>
    <row r="3" spans="1:26" x14ac:dyDescent="0.3">
      <c r="A3" s="1" t="str">
        <f>'Killian Hayes'!A3</f>
        <v>@ OCE</v>
      </c>
      <c r="B3">
        <v>35</v>
      </c>
      <c r="C3">
        <v>0</v>
      </c>
      <c r="D3">
        <v>4</v>
      </c>
      <c r="E3">
        <v>1</v>
      </c>
      <c r="F3">
        <v>0</v>
      </c>
      <c r="G3">
        <v>1</v>
      </c>
      <c r="H3">
        <v>11</v>
      </c>
      <c r="I3">
        <v>19</v>
      </c>
      <c r="J3">
        <v>6</v>
      </c>
      <c r="K3">
        <v>9</v>
      </c>
      <c r="L3">
        <v>7</v>
      </c>
      <c r="M3">
        <v>8</v>
      </c>
      <c r="N3">
        <v>0</v>
      </c>
      <c r="O3">
        <v>1</v>
      </c>
      <c r="P3">
        <v>1</v>
      </c>
      <c r="Q3" s="2">
        <f t="shared" si="0"/>
        <v>0.57894736842105265</v>
      </c>
      <c r="R3" s="2">
        <f t="shared" si="1"/>
        <v>0.66666666666666663</v>
      </c>
      <c r="S3" s="2">
        <f>L3/M3</f>
        <v>0.875</v>
      </c>
      <c r="T3">
        <v>34</v>
      </c>
      <c r="U3">
        <v>44</v>
      </c>
      <c r="V3">
        <v>0</v>
      </c>
      <c r="W3" s="3">
        <f t="shared" si="2"/>
        <v>39.902441176470596</v>
      </c>
      <c r="X3" s="4">
        <f t="shared" si="3"/>
        <v>43</v>
      </c>
      <c r="Y3" s="4">
        <f t="shared" si="4"/>
        <v>27.800000000000004</v>
      </c>
      <c r="Z3">
        <v>1</v>
      </c>
    </row>
    <row r="4" spans="1:26" x14ac:dyDescent="0.3">
      <c r="A4" s="1" t="str">
        <f>'Killian Hayes'!A4</f>
        <v>vs CHI</v>
      </c>
      <c r="B4">
        <v>22</v>
      </c>
      <c r="C4">
        <v>4</v>
      </c>
      <c r="D4">
        <v>2</v>
      </c>
      <c r="E4">
        <v>0</v>
      </c>
      <c r="F4">
        <v>1</v>
      </c>
      <c r="G4">
        <v>0</v>
      </c>
      <c r="H4">
        <v>9</v>
      </c>
      <c r="I4">
        <v>21</v>
      </c>
      <c r="J4">
        <v>4</v>
      </c>
      <c r="K4">
        <v>10</v>
      </c>
      <c r="L4">
        <v>0</v>
      </c>
      <c r="M4">
        <v>0</v>
      </c>
      <c r="N4">
        <v>0</v>
      </c>
      <c r="O4">
        <v>0</v>
      </c>
      <c r="P4">
        <v>0</v>
      </c>
      <c r="Q4" s="2">
        <f t="shared" si="0"/>
        <v>0.42857142857142855</v>
      </c>
      <c r="R4" s="2">
        <f t="shared" si="1"/>
        <v>0.4</v>
      </c>
      <c r="S4" s="6" t="s">
        <v>45</v>
      </c>
      <c r="T4">
        <v>37</v>
      </c>
      <c r="U4">
        <v>26</v>
      </c>
      <c r="V4">
        <v>1</v>
      </c>
      <c r="W4" s="3">
        <f t="shared" si="2"/>
        <v>18.703162162162165</v>
      </c>
      <c r="X4" s="4">
        <f t="shared" si="3"/>
        <v>32.799999999999997</v>
      </c>
      <c r="Y4" s="4">
        <f t="shared" si="4"/>
        <v>14.500000000000002</v>
      </c>
      <c r="Z4">
        <v>0</v>
      </c>
    </row>
    <row r="5" spans="1:26" x14ac:dyDescent="0.3">
      <c r="A5" s="1" t="str">
        <f>'Killian Hayes'!A5</f>
        <v>vs INJ</v>
      </c>
      <c r="B5">
        <v>21</v>
      </c>
      <c r="C5">
        <v>3</v>
      </c>
      <c r="D5">
        <v>1</v>
      </c>
      <c r="E5">
        <v>0</v>
      </c>
      <c r="F5">
        <v>0</v>
      </c>
      <c r="G5">
        <v>3</v>
      </c>
      <c r="H5">
        <v>8</v>
      </c>
      <c r="I5">
        <v>14</v>
      </c>
      <c r="J5">
        <v>5</v>
      </c>
      <c r="K5">
        <v>7</v>
      </c>
      <c r="L5">
        <v>0</v>
      </c>
      <c r="M5">
        <v>0</v>
      </c>
      <c r="N5">
        <v>0</v>
      </c>
      <c r="O5">
        <v>1</v>
      </c>
      <c r="P5">
        <v>-2</v>
      </c>
      <c r="Q5" s="2">
        <f t="shared" si="0"/>
        <v>0.5714285714285714</v>
      </c>
      <c r="R5" s="2">
        <f t="shared" si="1"/>
        <v>0.7142857142857143</v>
      </c>
      <c r="S5" s="6" t="s">
        <v>45</v>
      </c>
      <c r="T5">
        <v>27</v>
      </c>
      <c r="U5">
        <v>24</v>
      </c>
      <c r="V5">
        <v>0</v>
      </c>
      <c r="W5" s="3">
        <f t="shared" si="2"/>
        <v>22.624370370370372</v>
      </c>
      <c r="X5" s="4">
        <f t="shared" si="3"/>
        <v>23.1</v>
      </c>
      <c r="Y5" s="4">
        <f t="shared" si="4"/>
        <v>12.6</v>
      </c>
      <c r="Z5">
        <v>0</v>
      </c>
    </row>
    <row r="6" spans="1:26" x14ac:dyDescent="0.3">
      <c r="A6" s="1" t="str">
        <f>'Killian Hayes'!A6</f>
        <v>@ EUR</v>
      </c>
      <c r="B6">
        <v>32</v>
      </c>
      <c r="C6">
        <v>3</v>
      </c>
      <c r="D6">
        <v>2</v>
      </c>
      <c r="E6">
        <v>1</v>
      </c>
      <c r="F6">
        <v>1</v>
      </c>
      <c r="G6">
        <v>1</v>
      </c>
      <c r="H6">
        <v>12</v>
      </c>
      <c r="I6">
        <v>27</v>
      </c>
      <c r="J6">
        <v>6</v>
      </c>
      <c r="K6">
        <v>14</v>
      </c>
      <c r="L6">
        <v>2</v>
      </c>
      <c r="M6">
        <v>2</v>
      </c>
      <c r="N6">
        <v>1</v>
      </c>
      <c r="O6">
        <v>1</v>
      </c>
      <c r="P6">
        <v>-1</v>
      </c>
      <c r="Q6" s="2">
        <f t="shared" si="0"/>
        <v>0.44444444444444442</v>
      </c>
      <c r="R6" s="2">
        <f t="shared" si="1"/>
        <v>0.42857142857142855</v>
      </c>
      <c r="S6" s="2">
        <f t="shared" ref="S6:S41" si="5">L6/M6</f>
        <v>1</v>
      </c>
      <c r="T6">
        <v>36</v>
      </c>
      <c r="U6">
        <v>37</v>
      </c>
      <c r="V6">
        <v>0</v>
      </c>
      <c r="W6" s="3">
        <f t="shared" si="2"/>
        <v>27.979888888888894</v>
      </c>
      <c r="X6" s="4">
        <f t="shared" si="3"/>
        <v>43.6</v>
      </c>
      <c r="Y6" s="4">
        <f t="shared" si="4"/>
        <v>20.9</v>
      </c>
      <c r="Z6">
        <v>0</v>
      </c>
    </row>
    <row r="7" spans="1:26" x14ac:dyDescent="0.3">
      <c r="A7" s="1" t="str">
        <f>'Killian Hayes'!A7</f>
        <v>@ RKS</v>
      </c>
      <c r="B7">
        <v>23</v>
      </c>
      <c r="C7">
        <v>1</v>
      </c>
      <c r="D7">
        <v>3</v>
      </c>
      <c r="E7">
        <v>0</v>
      </c>
      <c r="F7">
        <v>0</v>
      </c>
      <c r="G7">
        <v>1</v>
      </c>
      <c r="H7">
        <v>9</v>
      </c>
      <c r="I7">
        <v>14</v>
      </c>
      <c r="J7">
        <v>5</v>
      </c>
      <c r="K7">
        <v>7</v>
      </c>
      <c r="L7">
        <v>0</v>
      </c>
      <c r="M7">
        <v>0</v>
      </c>
      <c r="N7">
        <v>0</v>
      </c>
      <c r="O7">
        <v>0</v>
      </c>
      <c r="P7">
        <v>-18</v>
      </c>
      <c r="Q7" s="2">
        <f t="shared" si="0"/>
        <v>0.6428571428571429</v>
      </c>
      <c r="R7" s="2">
        <f t="shared" si="1"/>
        <v>0.7142857142857143</v>
      </c>
      <c r="S7" s="6" t="s">
        <v>45</v>
      </c>
      <c r="T7">
        <v>37</v>
      </c>
      <c r="U7">
        <v>30</v>
      </c>
      <c r="V7">
        <v>0</v>
      </c>
      <c r="W7" s="3">
        <f t="shared" si="2"/>
        <v>24.347729729729725</v>
      </c>
      <c r="X7" s="4">
        <f t="shared" si="3"/>
        <v>27.7</v>
      </c>
      <c r="Y7" s="4">
        <f t="shared" si="4"/>
        <v>18.200000000000003</v>
      </c>
      <c r="Z7">
        <v>0</v>
      </c>
    </row>
    <row r="8" spans="1:26" x14ac:dyDescent="0.3">
      <c r="A8" s="1" t="str">
        <f>'Killian Hayes'!A8</f>
        <v>vs AFR</v>
      </c>
      <c r="B8">
        <v>27</v>
      </c>
      <c r="C8">
        <v>2</v>
      </c>
      <c r="D8">
        <v>2</v>
      </c>
      <c r="E8">
        <v>1</v>
      </c>
      <c r="F8">
        <v>0</v>
      </c>
      <c r="G8">
        <v>1</v>
      </c>
      <c r="H8">
        <v>9</v>
      </c>
      <c r="I8">
        <v>21</v>
      </c>
      <c r="J8">
        <v>6</v>
      </c>
      <c r="K8">
        <v>13</v>
      </c>
      <c r="L8">
        <v>3</v>
      </c>
      <c r="M8">
        <v>3</v>
      </c>
      <c r="N8">
        <v>1</v>
      </c>
      <c r="O8">
        <v>1</v>
      </c>
      <c r="P8">
        <v>-6</v>
      </c>
      <c r="Q8" s="2">
        <f t="shared" si="0"/>
        <v>0.42857142857142855</v>
      </c>
      <c r="R8" s="2">
        <f t="shared" si="1"/>
        <v>0.46153846153846156</v>
      </c>
      <c r="S8" s="2">
        <f t="shared" si="5"/>
        <v>1</v>
      </c>
      <c r="T8">
        <v>36</v>
      </c>
      <c r="U8">
        <v>31</v>
      </c>
      <c r="V8">
        <v>0</v>
      </c>
      <c r="W8" s="3">
        <f t="shared" si="2"/>
        <v>23.482138888888898</v>
      </c>
      <c r="X8" s="4">
        <f t="shared" si="3"/>
        <v>34.4</v>
      </c>
      <c r="Y8" s="4">
        <f t="shared" si="4"/>
        <v>17.600000000000001</v>
      </c>
      <c r="Z8">
        <v>0</v>
      </c>
    </row>
    <row r="9" spans="1:26" x14ac:dyDescent="0.3">
      <c r="A9" s="1" t="str">
        <f>'Killian Hayes'!A9</f>
        <v>@ OLD</v>
      </c>
      <c r="B9">
        <v>23</v>
      </c>
      <c r="C9">
        <v>0</v>
      </c>
      <c r="D9">
        <v>1</v>
      </c>
      <c r="E9">
        <v>0</v>
      </c>
      <c r="F9">
        <v>2</v>
      </c>
      <c r="G9">
        <v>3</v>
      </c>
      <c r="H9">
        <v>10</v>
      </c>
      <c r="I9">
        <v>19</v>
      </c>
      <c r="J9">
        <v>2</v>
      </c>
      <c r="K9">
        <v>9</v>
      </c>
      <c r="L9">
        <v>1</v>
      </c>
      <c r="M9">
        <v>2</v>
      </c>
      <c r="N9">
        <v>0</v>
      </c>
      <c r="O9">
        <v>1</v>
      </c>
      <c r="P9">
        <v>7</v>
      </c>
      <c r="Q9" s="2">
        <f t="shared" si="0"/>
        <v>0.52631578947368418</v>
      </c>
      <c r="R9" s="2">
        <f t="shared" si="1"/>
        <v>0.22222222222222221</v>
      </c>
      <c r="S9" s="2">
        <f t="shared" si="5"/>
        <v>0.5</v>
      </c>
      <c r="T9">
        <v>36</v>
      </c>
      <c r="U9">
        <v>25</v>
      </c>
      <c r="V9">
        <v>0</v>
      </c>
      <c r="W9" s="3">
        <f t="shared" si="2"/>
        <v>16.673999999999996</v>
      </c>
      <c r="X9" s="4">
        <f t="shared" si="3"/>
        <v>27.5</v>
      </c>
      <c r="Y9" s="4">
        <f t="shared" si="4"/>
        <v>12.6</v>
      </c>
      <c r="Z9">
        <v>0</v>
      </c>
    </row>
    <row r="10" spans="1:26" x14ac:dyDescent="0.3">
      <c r="A10" s="1" t="str">
        <f>'Killian Hayes'!A10</f>
        <v>vs USA</v>
      </c>
      <c r="B10">
        <v>46</v>
      </c>
      <c r="C10">
        <v>2</v>
      </c>
      <c r="D10">
        <v>3</v>
      </c>
      <c r="E10">
        <v>2</v>
      </c>
      <c r="F10">
        <v>1</v>
      </c>
      <c r="G10">
        <v>5</v>
      </c>
      <c r="H10">
        <v>17</v>
      </c>
      <c r="I10">
        <v>28</v>
      </c>
      <c r="J10">
        <v>10</v>
      </c>
      <c r="K10">
        <v>18</v>
      </c>
      <c r="L10">
        <v>2</v>
      </c>
      <c r="M10">
        <v>2</v>
      </c>
      <c r="N10">
        <v>0</v>
      </c>
      <c r="O10">
        <v>2</v>
      </c>
      <c r="P10">
        <v>-3</v>
      </c>
      <c r="Q10" s="2">
        <f t="shared" si="0"/>
        <v>0.6071428571428571</v>
      </c>
      <c r="R10" s="2">
        <f t="shared" si="1"/>
        <v>0.55555555555555558</v>
      </c>
      <c r="S10" s="2">
        <f t="shared" si="5"/>
        <v>1</v>
      </c>
      <c r="T10">
        <v>46</v>
      </c>
      <c r="U10">
        <v>53</v>
      </c>
      <c r="V10">
        <v>0</v>
      </c>
      <c r="W10" s="3">
        <f t="shared" si="2"/>
        <v>34.837586956521747</v>
      </c>
      <c r="X10" s="4">
        <f t="shared" si="3"/>
        <v>56.9</v>
      </c>
      <c r="Y10" s="4">
        <f t="shared" si="4"/>
        <v>32.500000000000007</v>
      </c>
      <c r="Z10">
        <v>0</v>
      </c>
    </row>
    <row r="11" spans="1:26" x14ac:dyDescent="0.3">
      <c r="A11" s="1" t="str">
        <f>'Killian Hayes'!A11</f>
        <v>@ SPA</v>
      </c>
      <c r="B11">
        <v>24</v>
      </c>
      <c r="C11">
        <v>2</v>
      </c>
      <c r="D11">
        <v>3</v>
      </c>
      <c r="E11">
        <v>0</v>
      </c>
      <c r="F11">
        <v>1</v>
      </c>
      <c r="G11">
        <v>2</v>
      </c>
      <c r="H11">
        <v>8</v>
      </c>
      <c r="I11">
        <v>15</v>
      </c>
      <c r="J11">
        <v>6</v>
      </c>
      <c r="K11">
        <v>11</v>
      </c>
      <c r="L11">
        <v>2</v>
      </c>
      <c r="M11">
        <v>2</v>
      </c>
      <c r="N11">
        <v>0</v>
      </c>
      <c r="O11">
        <v>1</v>
      </c>
      <c r="P11">
        <v>9</v>
      </c>
      <c r="Q11" s="2">
        <f t="shared" si="0"/>
        <v>0.53333333333333333</v>
      </c>
      <c r="R11" s="2">
        <f t="shared" si="1"/>
        <v>0.54545454545454541</v>
      </c>
      <c r="S11" s="2">
        <f t="shared" si="5"/>
        <v>1</v>
      </c>
      <c r="T11">
        <v>37</v>
      </c>
      <c r="U11">
        <v>31</v>
      </c>
      <c r="V11">
        <v>0</v>
      </c>
      <c r="W11" s="3">
        <f t="shared" si="2"/>
        <v>23.771783783783789</v>
      </c>
      <c r="X11" s="4">
        <f t="shared" si="3"/>
        <v>31.9</v>
      </c>
      <c r="Y11" s="4">
        <f t="shared" si="4"/>
        <v>18</v>
      </c>
      <c r="Z11">
        <v>1</v>
      </c>
    </row>
    <row r="12" spans="1:26" x14ac:dyDescent="0.3">
      <c r="A12" s="1" t="str">
        <f>'Killian Hayes'!A12</f>
        <v>vs 6TH</v>
      </c>
      <c r="B12">
        <v>21</v>
      </c>
      <c r="C12">
        <v>6</v>
      </c>
      <c r="D12">
        <v>4</v>
      </c>
      <c r="E12">
        <v>1</v>
      </c>
      <c r="F12">
        <v>0</v>
      </c>
      <c r="G12">
        <v>2</v>
      </c>
      <c r="H12">
        <v>7</v>
      </c>
      <c r="I12">
        <v>18</v>
      </c>
      <c r="J12">
        <v>3</v>
      </c>
      <c r="K12">
        <v>8</v>
      </c>
      <c r="L12">
        <v>4</v>
      </c>
      <c r="M12">
        <v>5</v>
      </c>
      <c r="N12">
        <v>0</v>
      </c>
      <c r="O12">
        <v>0</v>
      </c>
      <c r="P12">
        <v>10</v>
      </c>
      <c r="Q12" s="2">
        <f t="shared" si="0"/>
        <v>0.3888888888888889</v>
      </c>
      <c r="R12" s="2">
        <f t="shared" si="1"/>
        <v>0.375</v>
      </c>
      <c r="S12" s="2">
        <f t="shared" si="5"/>
        <v>0.8</v>
      </c>
      <c r="T12">
        <v>36</v>
      </c>
      <c r="U12">
        <v>31</v>
      </c>
      <c r="V12">
        <v>0</v>
      </c>
      <c r="W12" s="3">
        <f t="shared" si="2"/>
        <v>18.088500000000007</v>
      </c>
      <c r="X12" s="4">
        <f t="shared" si="3"/>
        <v>35.200000000000003</v>
      </c>
      <c r="Y12" s="4">
        <f t="shared" si="4"/>
        <v>14.100000000000001</v>
      </c>
      <c r="Z12">
        <v>0</v>
      </c>
    </row>
    <row r="13" spans="1:26" x14ac:dyDescent="0.3">
      <c r="A13" s="1" t="str">
        <f>'Killian Hayes'!A13</f>
        <v>@ CAN</v>
      </c>
      <c r="B13">
        <v>27</v>
      </c>
      <c r="C13">
        <v>3</v>
      </c>
      <c r="D13">
        <v>5</v>
      </c>
      <c r="E13">
        <v>0</v>
      </c>
      <c r="F13">
        <v>0</v>
      </c>
      <c r="G13">
        <v>3</v>
      </c>
      <c r="H13">
        <v>10</v>
      </c>
      <c r="I13">
        <v>20</v>
      </c>
      <c r="J13">
        <v>4</v>
      </c>
      <c r="K13">
        <v>8</v>
      </c>
      <c r="L13">
        <v>3</v>
      </c>
      <c r="M13">
        <v>4</v>
      </c>
      <c r="N13">
        <v>1</v>
      </c>
      <c r="O13">
        <v>0</v>
      </c>
      <c r="P13">
        <v>8</v>
      </c>
      <c r="Q13" s="2">
        <f t="shared" si="0"/>
        <v>0.5</v>
      </c>
      <c r="R13" s="2">
        <f t="shared" si="1"/>
        <v>0.5</v>
      </c>
      <c r="S13" s="2">
        <f t="shared" si="5"/>
        <v>0.75</v>
      </c>
      <c r="T13">
        <v>32</v>
      </c>
      <c r="U13">
        <v>37</v>
      </c>
      <c r="V13">
        <v>0</v>
      </c>
      <c r="W13" s="3">
        <f t="shared" si="2"/>
        <v>27.342812500000001</v>
      </c>
      <c r="X13" s="4">
        <f t="shared" si="3"/>
        <v>35.1</v>
      </c>
      <c r="Y13" s="4">
        <f t="shared" si="4"/>
        <v>18.400000000000002</v>
      </c>
      <c r="Z13">
        <v>0</v>
      </c>
    </row>
    <row r="14" spans="1:26" x14ac:dyDescent="0.3">
      <c r="A14" s="1" t="str">
        <f>'Killian Hayes'!A14</f>
        <v>vs DNK</v>
      </c>
      <c r="B14">
        <v>49</v>
      </c>
      <c r="C14">
        <v>0</v>
      </c>
      <c r="D14">
        <v>6</v>
      </c>
      <c r="E14">
        <v>2</v>
      </c>
      <c r="F14">
        <v>0</v>
      </c>
      <c r="G14">
        <v>3</v>
      </c>
      <c r="H14">
        <v>17</v>
      </c>
      <c r="I14">
        <v>30</v>
      </c>
      <c r="J14">
        <v>13</v>
      </c>
      <c r="K14">
        <v>20</v>
      </c>
      <c r="L14">
        <v>2</v>
      </c>
      <c r="M14">
        <v>2</v>
      </c>
      <c r="N14">
        <v>0</v>
      </c>
      <c r="O14">
        <v>1</v>
      </c>
      <c r="P14">
        <v>-4</v>
      </c>
      <c r="Q14" s="2">
        <f t="shared" si="0"/>
        <v>0.56666666666666665</v>
      </c>
      <c r="R14" s="2">
        <f t="shared" si="1"/>
        <v>0.65</v>
      </c>
      <c r="S14" s="2">
        <f t="shared" si="5"/>
        <v>1</v>
      </c>
      <c r="T14">
        <v>43</v>
      </c>
      <c r="U14">
        <v>64</v>
      </c>
      <c r="V14">
        <v>0</v>
      </c>
      <c r="W14" s="3">
        <f t="shared" si="2"/>
        <v>42.444372093023262</v>
      </c>
      <c r="X14" s="4">
        <f t="shared" si="3"/>
        <v>61</v>
      </c>
      <c r="Y14" s="4">
        <f t="shared" si="4"/>
        <v>37</v>
      </c>
      <c r="Z14">
        <v>0</v>
      </c>
    </row>
    <row r="15" spans="1:26" x14ac:dyDescent="0.3">
      <c r="A15" s="1" t="str">
        <f>'Killian Hayes'!A15</f>
        <v>@ IMP</v>
      </c>
      <c r="B15">
        <v>32</v>
      </c>
      <c r="C15">
        <v>3</v>
      </c>
      <c r="D15">
        <v>1</v>
      </c>
      <c r="E15">
        <v>1</v>
      </c>
      <c r="F15">
        <v>1</v>
      </c>
      <c r="G15">
        <v>1</v>
      </c>
      <c r="H15">
        <v>12</v>
      </c>
      <c r="I15">
        <v>22</v>
      </c>
      <c r="J15">
        <v>8</v>
      </c>
      <c r="K15">
        <v>15</v>
      </c>
      <c r="L15">
        <v>0</v>
      </c>
      <c r="M15">
        <v>0</v>
      </c>
      <c r="N15">
        <v>0</v>
      </c>
      <c r="O15">
        <v>1</v>
      </c>
      <c r="P15">
        <v>-18</v>
      </c>
      <c r="Q15" s="2">
        <f t="shared" si="0"/>
        <v>0.54545454545454541</v>
      </c>
      <c r="R15" s="2">
        <f t="shared" si="1"/>
        <v>0.53333333333333333</v>
      </c>
      <c r="S15" s="6" t="s">
        <v>45</v>
      </c>
      <c r="T15">
        <v>36</v>
      </c>
      <c r="U15">
        <v>34</v>
      </c>
      <c r="V15">
        <v>0</v>
      </c>
      <c r="W15" s="3">
        <f t="shared" si="2"/>
        <v>32.052500000000009</v>
      </c>
      <c r="X15" s="4">
        <f t="shared" si="3"/>
        <v>42.1</v>
      </c>
      <c r="Y15" s="4">
        <f t="shared" si="4"/>
        <v>23.299999999999997</v>
      </c>
      <c r="Z15">
        <v>0</v>
      </c>
    </row>
    <row r="16" spans="1:26" x14ac:dyDescent="0.3">
      <c r="A16" s="1" t="str">
        <f>'Killian Hayes'!A16</f>
        <v>vs 3PT</v>
      </c>
      <c r="B16">
        <v>31</v>
      </c>
      <c r="C16">
        <v>1</v>
      </c>
      <c r="D16">
        <v>3</v>
      </c>
      <c r="E16">
        <v>0</v>
      </c>
      <c r="F16">
        <v>2</v>
      </c>
      <c r="G16">
        <v>1</v>
      </c>
      <c r="H16">
        <v>12</v>
      </c>
      <c r="I16">
        <v>26</v>
      </c>
      <c r="J16">
        <v>7</v>
      </c>
      <c r="K16">
        <v>14</v>
      </c>
      <c r="L16">
        <v>0</v>
      </c>
      <c r="M16">
        <v>0</v>
      </c>
      <c r="N16">
        <v>0</v>
      </c>
      <c r="O16">
        <v>1</v>
      </c>
      <c r="P16">
        <v>-6</v>
      </c>
      <c r="Q16" s="2">
        <f t="shared" si="0"/>
        <v>0.46153846153846156</v>
      </c>
      <c r="R16" s="2">
        <f t="shared" si="1"/>
        <v>0.5</v>
      </c>
      <c r="S16" s="6" t="s">
        <v>45</v>
      </c>
      <c r="T16">
        <v>34</v>
      </c>
      <c r="U16">
        <v>37</v>
      </c>
      <c r="V16">
        <v>0</v>
      </c>
      <c r="W16" s="3">
        <f t="shared" si="2"/>
        <v>29.412352941176479</v>
      </c>
      <c r="X16" s="4">
        <f t="shared" si="3"/>
        <v>41.7</v>
      </c>
      <c r="Y16" s="4">
        <f t="shared" si="4"/>
        <v>20.6</v>
      </c>
      <c r="Z16">
        <v>0</v>
      </c>
    </row>
    <row r="17" spans="1:26" x14ac:dyDescent="0.3">
      <c r="A17" s="1" t="str">
        <f>'Killian Hayes'!A17</f>
        <v>@ DEF</v>
      </c>
      <c r="B17">
        <v>27</v>
      </c>
      <c r="C17">
        <v>5</v>
      </c>
      <c r="D17">
        <v>4</v>
      </c>
      <c r="E17">
        <v>1</v>
      </c>
      <c r="F17">
        <v>0</v>
      </c>
      <c r="G17">
        <v>4</v>
      </c>
      <c r="H17">
        <v>10</v>
      </c>
      <c r="I17">
        <v>20</v>
      </c>
      <c r="J17">
        <v>5</v>
      </c>
      <c r="K17">
        <v>14</v>
      </c>
      <c r="L17">
        <v>2</v>
      </c>
      <c r="M17">
        <v>2</v>
      </c>
      <c r="N17">
        <v>0</v>
      </c>
      <c r="O17">
        <v>2</v>
      </c>
      <c r="P17">
        <v>-7</v>
      </c>
      <c r="Q17" s="2">
        <f t="shared" si="0"/>
        <v>0.5</v>
      </c>
      <c r="R17" s="2">
        <f t="shared" si="1"/>
        <v>0.35714285714285715</v>
      </c>
      <c r="S17" s="2">
        <f t="shared" si="5"/>
        <v>1</v>
      </c>
      <c r="T17">
        <v>36</v>
      </c>
      <c r="U17">
        <v>36</v>
      </c>
      <c r="V17">
        <v>0</v>
      </c>
      <c r="W17" s="3">
        <f t="shared" si="2"/>
        <v>22.81033333333334</v>
      </c>
      <c r="X17" s="4">
        <f t="shared" si="3"/>
        <v>38</v>
      </c>
      <c r="Y17" s="4">
        <f t="shared" si="4"/>
        <v>17.2</v>
      </c>
      <c r="Z17">
        <v>0</v>
      </c>
    </row>
    <row r="18" spans="1:26" x14ac:dyDescent="0.3">
      <c r="A18" s="1" t="str">
        <f>'Killian Hayes'!A18</f>
        <v>vs OCE</v>
      </c>
      <c r="B18">
        <v>28</v>
      </c>
      <c r="C18">
        <v>3</v>
      </c>
      <c r="D18">
        <v>3</v>
      </c>
      <c r="E18">
        <v>0</v>
      </c>
      <c r="F18">
        <v>1</v>
      </c>
      <c r="G18">
        <v>1</v>
      </c>
      <c r="H18">
        <v>10</v>
      </c>
      <c r="I18">
        <v>20</v>
      </c>
      <c r="J18">
        <v>6</v>
      </c>
      <c r="K18">
        <v>11</v>
      </c>
      <c r="L18">
        <v>2</v>
      </c>
      <c r="M18">
        <v>2</v>
      </c>
      <c r="N18">
        <v>0</v>
      </c>
      <c r="O18">
        <v>0</v>
      </c>
      <c r="P18">
        <v>22</v>
      </c>
      <c r="Q18" s="2">
        <f t="shared" si="0"/>
        <v>0.5</v>
      </c>
      <c r="R18" s="2">
        <f t="shared" si="1"/>
        <v>0.54545454545454541</v>
      </c>
      <c r="S18" s="2">
        <f t="shared" si="5"/>
        <v>1</v>
      </c>
      <c r="T18">
        <v>37</v>
      </c>
      <c r="U18">
        <v>36</v>
      </c>
      <c r="V18">
        <v>0</v>
      </c>
      <c r="W18" s="3">
        <f t="shared" si="2"/>
        <v>27.556324324324329</v>
      </c>
      <c r="X18" s="4">
        <f t="shared" si="3"/>
        <v>38.1</v>
      </c>
      <c r="Y18" s="4">
        <f t="shared" si="4"/>
        <v>21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28.647058823529413</v>
      </c>
      <c r="C47" s="4">
        <f t="shared" ref="C47:P47" si="9">AVERAGE(C2:C46)</f>
        <v>2.2352941176470589</v>
      </c>
      <c r="D47" s="4">
        <f t="shared" si="9"/>
        <v>2.9411764705882355</v>
      </c>
      <c r="E47" s="4">
        <f t="shared" si="9"/>
        <v>0.6470588235294118</v>
      </c>
      <c r="F47" s="4">
        <f t="shared" si="9"/>
        <v>0.58823529411764708</v>
      </c>
      <c r="G47" s="4">
        <f t="shared" si="9"/>
        <v>1.8823529411764706</v>
      </c>
      <c r="H47" s="4">
        <f t="shared" si="9"/>
        <v>10.411764705882353</v>
      </c>
      <c r="I47" s="4">
        <f t="shared" si="9"/>
        <v>20.764705882352942</v>
      </c>
      <c r="J47" s="4">
        <f t="shared" si="9"/>
        <v>5.8235294117647056</v>
      </c>
      <c r="K47" s="4">
        <f t="shared" si="9"/>
        <v>11.764705882352942</v>
      </c>
      <c r="L47" s="4">
        <f t="shared" si="9"/>
        <v>2</v>
      </c>
      <c r="M47" s="4">
        <f t="shared" si="9"/>
        <v>2.2352941176470589</v>
      </c>
      <c r="N47" s="4">
        <f t="shared" si="9"/>
        <v>0.17647058823529413</v>
      </c>
      <c r="O47" s="4">
        <f t="shared" si="9"/>
        <v>0.88235294117647056</v>
      </c>
      <c r="P47" s="4">
        <f t="shared" si="9"/>
        <v>-0.88235294117647056</v>
      </c>
      <c r="Q47" s="2">
        <f>SUM(H2:H46)/SUM(I2:I46)</f>
        <v>0.50141643059490082</v>
      </c>
      <c r="R47" s="2">
        <f>SUM(J2:J46)/SUM(K2:K46)</f>
        <v>0.495</v>
      </c>
      <c r="S47" s="2">
        <f>SUM(L2:L46)/SUM(M2:M46)</f>
        <v>0.89473684210526316</v>
      </c>
      <c r="T47" s="4">
        <f t="shared" ref="T47:V47" si="10">AVERAGE(T2:T46)</f>
        <v>35.941176470588232</v>
      </c>
      <c r="U47" s="4">
        <f t="shared" si="10"/>
        <v>35.411764705882355</v>
      </c>
      <c r="V47" s="4">
        <f t="shared" si="10"/>
        <v>5.8823529411764705E-2</v>
      </c>
      <c r="W47" s="3">
        <f>((H49*85.91) +(F49*53.897)+(J49*51.757)+(L49*46.845)+(E49*39.19)+(N49*39.19)+(D49*34.677)+((C49-N49)*14.707)-(O49*17.174)-((M49-L49)*20.091)-((I49-H49)*39.19)-(G49*53.897))/T49</f>
        <v>26.675695581014725</v>
      </c>
      <c r="X47" s="4">
        <f t="shared" ref="X47" si="11">B47+(C47*1.2)+(D47*1.5)+(E47*3)+(F47*3)-G47</f>
        <v>37.564705882352946</v>
      </c>
      <c r="Y47" s="4">
        <f t="shared" ref="Y47" si="12">B47+0.4*H47-0.7*I47-0.4*(M47-L47)+0.7*N47+0.3*(C47-N47)+F47+D47*0.7+0.7*E47-0.4*O47-G47</f>
        <v>19.788235294117651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487</v>
      </c>
      <c r="C49">
        <f t="shared" ref="C49:P49" si="13">SUM(C2:C46)</f>
        <v>38</v>
      </c>
      <c r="D49">
        <f t="shared" si="13"/>
        <v>50</v>
      </c>
      <c r="E49">
        <f t="shared" si="13"/>
        <v>11</v>
      </c>
      <c r="F49">
        <f t="shared" si="13"/>
        <v>10</v>
      </c>
      <c r="G49">
        <f t="shared" si="13"/>
        <v>32</v>
      </c>
      <c r="H49">
        <f t="shared" si="13"/>
        <v>177</v>
      </c>
      <c r="I49">
        <f t="shared" si="13"/>
        <v>353</v>
      </c>
      <c r="J49">
        <f t="shared" si="13"/>
        <v>99</v>
      </c>
      <c r="K49">
        <f t="shared" si="13"/>
        <v>200</v>
      </c>
      <c r="L49">
        <f t="shared" si="13"/>
        <v>34</v>
      </c>
      <c r="M49">
        <f t="shared" si="13"/>
        <v>38</v>
      </c>
      <c r="N49">
        <f t="shared" si="13"/>
        <v>3</v>
      </c>
      <c r="O49">
        <f t="shared" si="13"/>
        <v>15</v>
      </c>
      <c r="P49">
        <f t="shared" si="13"/>
        <v>-15</v>
      </c>
      <c r="T49">
        <f>SUM(T2:T46)</f>
        <v>611</v>
      </c>
      <c r="U49">
        <f>SUM(U2:U46)</f>
        <v>602</v>
      </c>
      <c r="V49">
        <f>SUM(V2:V46)</f>
        <v>1</v>
      </c>
      <c r="X49" s="4">
        <f>SUM(X2:X46)</f>
        <v>638.6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22</v>
      </c>
      <c r="C2">
        <v>5</v>
      </c>
      <c r="D2">
        <v>3</v>
      </c>
      <c r="E2">
        <v>1</v>
      </c>
      <c r="F2">
        <v>0</v>
      </c>
      <c r="G2">
        <v>5</v>
      </c>
      <c r="H2">
        <v>10</v>
      </c>
      <c r="I2">
        <v>15</v>
      </c>
      <c r="J2">
        <v>2</v>
      </c>
      <c r="K2">
        <v>5</v>
      </c>
      <c r="L2">
        <v>0</v>
      </c>
      <c r="M2">
        <v>0</v>
      </c>
      <c r="N2">
        <v>0</v>
      </c>
      <c r="O2">
        <v>2</v>
      </c>
      <c r="P2">
        <v>-7</v>
      </c>
      <c r="Q2" s="2">
        <f t="shared" ref="Q2:Q46" si="0">H2/I2</f>
        <v>0.66666666666666663</v>
      </c>
      <c r="R2" s="2">
        <f t="shared" ref="R2:R46" si="1">J2/K2</f>
        <v>0.4</v>
      </c>
      <c r="S2" s="6" t="s">
        <v>45</v>
      </c>
      <c r="T2">
        <v>40</v>
      </c>
      <c r="U2">
        <v>28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16.989674999999998</v>
      </c>
      <c r="X2" s="4">
        <f t="shared" ref="X2:X46" si="3">B2+(C2*1.2)+(D2*1.5)+(E2*3)+(F2*3)-G2</f>
        <v>30.5</v>
      </c>
      <c r="Y2" s="4">
        <f t="shared" ref="Y2:Y46" si="4">B2+0.4*H2-0.7*I2-0.4*(M2-L2)+0.7*N2+0.3*(C2-N2)+F2+D2*0.7+0.7*E2-0.4*O2-G2</f>
        <v>14</v>
      </c>
      <c r="Z2">
        <v>0</v>
      </c>
    </row>
    <row r="3" spans="1:26" x14ac:dyDescent="0.3">
      <c r="A3" s="1" t="str">
        <f>'Killian Hayes'!A3</f>
        <v>@ OCE</v>
      </c>
      <c r="B3">
        <v>17</v>
      </c>
      <c r="C3">
        <v>6</v>
      </c>
      <c r="D3">
        <v>3</v>
      </c>
      <c r="E3">
        <v>0</v>
      </c>
      <c r="F3">
        <v>0</v>
      </c>
      <c r="G3">
        <v>1</v>
      </c>
      <c r="H3">
        <v>7</v>
      </c>
      <c r="I3">
        <v>13</v>
      </c>
      <c r="J3">
        <v>2</v>
      </c>
      <c r="K3">
        <v>5</v>
      </c>
      <c r="L3">
        <v>1</v>
      </c>
      <c r="M3">
        <v>2</v>
      </c>
      <c r="N3">
        <v>0</v>
      </c>
      <c r="O3">
        <v>0</v>
      </c>
      <c r="P3">
        <v>2</v>
      </c>
      <c r="Q3" s="2">
        <f t="shared" si="0"/>
        <v>0.53846153846153844</v>
      </c>
      <c r="R3" s="2">
        <f t="shared" si="1"/>
        <v>0.4</v>
      </c>
      <c r="S3" s="2">
        <f>L3/M3</f>
        <v>0.5</v>
      </c>
      <c r="T3">
        <v>32</v>
      </c>
      <c r="U3">
        <v>26</v>
      </c>
      <c r="V3">
        <v>0</v>
      </c>
      <c r="W3" s="3">
        <f t="shared" si="2"/>
        <v>19.839812499999997</v>
      </c>
      <c r="X3" s="4">
        <f t="shared" si="3"/>
        <v>27.7</v>
      </c>
      <c r="Y3" s="4">
        <f t="shared" si="4"/>
        <v>13.200000000000001</v>
      </c>
      <c r="Z3">
        <v>0</v>
      </c>
    </row>
    <row r="4" spans="1:26" x14ac:dyDescent="0.3">
      <c r="A4" s="1" t="str">
        <f>'Killian Hayes'!A4</f>
        <v>vs CHI</v>
      </c>
      <c r="B4">
        <v>18</v>
      </c>
      <c r="C4">
        <v>7</v>
      </c>
      <c r="D4">
        <v>1</v>
      </c>
      <c r="E4">
        <v>1</v>
      </c>
      <c r="F4">
        <v>2</v>
      </c>
      <c r="G4">
        <v>1</v>
      </c>
      <c r="H4">
        <v>5</v>
      </c>
      <c r="I4">
        <v>14</v>
      </c>
      <c r="J4">
        <v>3</v>
      </c>
      <c r="K4">
        <v>7</v>
      </c>
      <c r="L4">
        <v>5</v>
      </c>
      <c r="M4">
        <v>7</v>
      </c>
      <c r="N4">
        <v>0</v>
      </c>
      <c r="O4">
        <v>2</v>
      </c>
      <c r="P4">
        <v>7</v>
      </c>
      <c r="Q4" s="2">
        <f t="shared" si="0"/>
        <v>0.35714285714285715</v>
      </c>
      <c r="R4" s="2">
        <f t="shared" si="1"/>
        <v>0.42857142857142855</v>
      </c>
      <c r="S4" s="2">
        <f>L4/M4</f>
        <v>0.7142857142857143</v>
      </c>
      <c r="T4">
        <v>38</v>
      </c>
      <c r="U4">
        <v>20</v>
      </c>
      <c r="V4">
        <v>0</v>
      </c>
      <c r="W4" s="3">
        <f t="shared" si="2"/>
        <v>16.382078947368417</v>
      </c>
      <c r="X4" s="4">
        <f t="shared" si="3"/>
        <v>35.9</v>
      </c>
      <c r="Y4" s="4">
        <f t="shared" si="4"/>
        <v>13.099999999999998</v>
      </c>
      <c r="Z4">
        <v>0</v>
      </c>
    </row>
    <row r="5" spans="1:26" x14ac:dyDescent="0.3">
      <c r="A5" s="1" t="str">
        <f>'Killian Hayes'!A5</f>
        <v>vs INJ</v>
      </c>
      <c r="B5">
        <v>27</v>
      </c>
      <c r="C5">
        <v>2</v>
      </c>
      <c r="D5">
        <v>3</v>
      </c>
      <c r="E5">
        <v>0</v>
      </c>
      <c r="F5">
        <v>0</v>
      </c>
      <c r="G5">
        <v>1</v>
      </c>
      <c r="H5">
        <v>11</v>
      </c>
      <c r="I5">
        <v>18</v>
      </c>
      <c r="J5">
        <v>3</v>
      </c>
      <c r="K5">
        <v>7</v>
      </c>
      <c r="L5">
        <v>2</v>
      </c>
      <c r="M5">
        <v>2</v>
      </c>
      <c r="N5">
        <v>0</v>
      </c>
      <c r="O5">
        <v>2</v>
      </c>
      <c r="P5">
        <v>-2</v>
      </c>
      <c r="Q5" s="2">
        <f t="shared" si="0"/>
        <v>0.61111111111111116</v>
      </c>
      <c r="R5" s="2">
        <f t="shared" si="1"/>
        <v>0.42857142857142855</v>
      </c>
      <c r="S5" s="2">
        <f>L5/M5</f>
        <v>1</v>
      </c>
      <c r="T5">
        <v>40</v>
      </c>
      <c r="U5">
        <v>35</v>
      </c>
      <c r="V5">
        <v>0</v>
      </c>
      <c r="W5" s="3">
        <f t="shared" si="2"/>
        <v>24.121024999999999</v>
      </c>
      <c r="X5" s="4">
        <f t="shared" si="3"/>
        <v>32.9</v>
      </c>
      <c r="Y5" s="4">
        <f t="shared" si="4"/>
        <v>19.7</v>
      </c>
      <c r="Z5">
        <v>0</v>
      </c>
    </row>
    <row r="6" spans="1:26" x14ac:dyDescent="0.3">
      <c r="A6" s="1" t="str">
        <f>'Killian Hayes'!A6</f>
        <v>@ EUR</v>
      </c>
      <c r="B6">
        <v>14</v>
      </c>
      <c r="C6">
        <v>3</v>
      </c>
      <c r="D6">
        <v>1</v>
      </c>
      <c r="E6">
        <v>1</v>
      </c>
      <c r="F6">
        <v>0</v>
      </c>
      <c r="G6">
        <v>0</v>
      </c>
      <c r="H6">
        <v>6</v>
      </c>
      <c r="I6">
        <v>12</v>
      </c>
      <c r="J6">
        <v>2</v>
      </c>
      <c r="K6">
        <v>7</v>
      </c>
      <c r="L6">
        <v>0</v>
      </c>
      <c r="M6">
        <v>0</v>
      </c>
      <c r="N6">
        <v>0</v>
      </c>
      <c r="O6">
        <v>2</v>
      </c>
      <c r="P6">
        <v>0</v>
      </c>
      <c r="Q6" s="2">
        <f t="shared" si="0"/>
        <v>0.5</v>
      </c>
      <c r="R6" s="2">
        <f t="shared" si="1"/>
        <v>0.2857142857142857</v>
      </c>
      <c r="S6" s="6" t="s">
        <v>45</v>
      </c>
      <c r="T6">
        <v>37</v>
      </c>
      <c r="U6">
        <v>16</v>
      </c>
      <c r="V6">
        <v>0</v>
      </c>
      <c r="W6" s="3">
        <f t="shared" si="2"/>
        <v>12.634432432432433</v>
      </c>
      <c r="X6" s="4">
        <f t="shared" si="3"/>
        <v>22.1</v>
      </c>
      <c r="Y6" s="4">
        <f t="shared" si="4"/>
        <v>9.4999999999999982</v>
      </c>
      <c r="Z6">
        <v>0</v>
      </c>
    </row>
    <row r="7" spans="1:26" x14ac:dyDescent="0.3">
      <c r="A7" s="1" t="str">
        <f>'Killian Hayes'!A7</f>
        <v>@ RKS</v>
      </c>
      <c r="B7">
        <v>12</v>
      </c>
      <c r="C7">
        <v>3</v>
      </c>
      <c r="D7">
        <v>2</v>
      </c>
      <c r="E7">
        <v>1</v>
      </c>
      <c r="F7">
        <v>0</v>
      </c>
      <c r="G7">
        <v>1</v>
      </c>
      <c r="H7">
        <v>5</v>
      </c>
      <c r="I7">
        <v>14</v>
      </c>
      <c r="J7">
        <v>1</v>
      </c>
      <c r="K7">
        <v>4</v>
      </c>
      <c r="L7">
        <v>1</v>
      </c>
      <c r="M7">
        <v>1</v>
      </c>
      <c r="N7">
        <v>0</v>
      </c>
      <c r="O7">
        <v>3</v>
      </c>
      <c r="P7">
        <v>-1</v>
      </c>
      <c r="Q7" s="2">
        <f t="shared" si="0"/>
        <v>0.35714285714285715</v>
      </c>
      <c r="R7" s="2">
        <f t="shared" si="1"/>
        <v>0.25</v>
      </c>
      <c r="S7" s="2">
        <f t="shared" ref="S7:S46" si="5">L7/M7</f>
        <v>1</v>
      </c>
      <c r="T7">
        <v>28</v>
      </c>
      <c r="U7">
        <v>16</v>
      </c>
      <c r="V7">
        <v>0</v>
      </c>
      <c r="W7" s="3">
        <f t="shared" si="2"/>
        <v>7.9531428571428524</v>
      </c>
      <c r="X7" s="4">
        <f t="shared" si="3"/>
        <v>20.6</v>
      </c>
      <c r="Y7" s="4">
        <f t="shared" si="4"/>
        <v>5.0000000000000018</v>
      </c>
      <c r="Z7">
        <v>0</v>
      </c>
    </row>
    <row r="8" spans="1:26" x14ac:dyDescent="0.3">
      <c r="A8" s="1" t="str">
        <f>'Killian Hayes'!A8</f>
        <v>vs AFR</v>
      </c>
      <c r="B8">
        <v>18</v>
      </c>
      <c r="C8">
        <v>4</v>
      </c>
      <c r="D8">
        <v>3</v>
      </c>
      <c r="E8">
        <v>0</v>
      </c>
      <c r="F8">
        <v>0</v>
      </c>
      <c r="G8">
        <v>3</v>
      </c>
      <c r="H8">
        <v>6</v>
      </c>
      <c r="I8">
        <v>14</v>
      </c>
      <c r="J8">
        <v>2</v>
      </c>
      <c r="K8">
        <v>8</v>
      </c>
      <c r="L8">
        <v>4</v>
      </c>
      <c r="M8">
        <v>5</v>
      </c>
      <c r="N8">
        <v>0</v>
      </c>
      <c r="O8">
        <v>2</v>
      </c>
      <c r="P8">
        <v>-12</v>
      </c>
      <c r="Q8" s="2">
        <f t="shared" si="0"/>
        <v>0.42857142857142855</v>
      </c>
      <c r="R8" s="2">
        <f t="shared" si="1"/>
        <v>0.25</v>
      </c>
      <c r="S8" s="2">
        <f t="shared" si="5"/>
        <v>0.8</v>
      </c>
      <c r="T8">
        <v>38</v>
      </c>
      <c r="U8">
        <v>25</v>
      </c>
      <c r="V8">
        <v>1</v>
      </c>
      <c r="W8" s="3">
        <f t="shared" si="2"/>
        <v>11.567447368421051</v>
      </c>
      <c r="X8" s="4">
        <f t="shared" si="3"/>
        <v>24.3</v>
      </c>
      <c r="Y8" s="4">
        <f t="shared" si="4"/>
        <v>9.6999999999999975</v>
      </c>
      <c r="Z8">
        <v>0</v>
      </c>
    </row>
    <row r="9" spans="1:26" x14ac:dyDescent="0.3">
      <c r="A9" s="1" t="str">
        <f>'Killian Hayes'!A9</f>
        <v>@ OLD</v>
      </c>
      <c r="B9">
        <v>5</v>
      </c>
      <c r="C9">
        <v>3</v>
      </c>
      <c r="D9">
        <v>4</v>
      </c>
      <c r="E9">
        <v>0</v>
      </c>
      <c r="F9">
        <v>1</v>
      </c>
      <c r="G9">
        <v>0</v>
      </c>
      <c r="H9">
        <v>2</v>
      </c>
      <c r="I9">
        <v>6</v>
      </c>
      <c r="J9">
        <v>1</v>
      </c>
      <c r="K9">
        <v>4</v>
      </c>
      <c r="L9">
        <v>0</v>
      </c>
      <c r="M9">
        <v>0</v>
      </c>
      <c r="N9">
        <v>0</v>
      </c>
      <c r="O9">
        <v>1</v>
      </c>
      <c r="P9">
        <v>-1</v>
      </c>
      <c r="Q9" s="2">
        <f t="shared" si="0"/>
        <v>0.33333333333333331</v>
      </c>
      <c r="R9" s="2">
        <f t="shared" si="1"/>
        <v>0.25</v>
      </c>
      <c r="S9" s="6" t="s">
        <v>45</v>
      </c>
      <c r="T9">
        <v>29</v>
      </c>
      <c r="U9">
        <v>14</v>
      </c>
      <c r="V9">
        <v>0</v>
      </c>
      <c r="W9" s="3">
        <f t="shared" si="2"/>
        <v>9.8747931034482761</v>
      </c>
      <c r="X9" s="4">
        <f t="shared" si="3"/>
        <v>17.600000000000001</v>
      </c>
      <c r="Y9" s="4">
        <f t="shared" si="4"/>
        <v>5.9</v>
      </c>
      <c r="Z9">
        <v>0</v>
      </c>
    </row>
    <row r="10" spans="1:26" x14ac:dyDescent="0.3">
      <c r="A10" s="1" t="str">
        <f>'Killian Hayes'!A10</f>
        <v>vs USA</v>
      </c>
      <c r="B10">
        <v>18</v>
      </c>
      <c r="C10">
        <v>3</v>
      </c>
      <c r="D10">
        <v>1</v>
      </c>
      <c r="E10">
        <v>1</v>
      </c>
      <c r="F10">
        <v>0</v>
      </c>
      <c r="G10">
        <v>3</v>
      </c>
      <c r="H10">
        <v>6</v>
      </c>
      <c r="I10">
        <v>12</v>
      </c>
      <c r="J10">
        <v>4</v>
      </c>
      <c r="K10">
        <v>5</v>
      </c>
      <c r="L10">
        <v>2</v>
      </c>
      <c r="M10">
        <v>2</v>
      </c>
      <c r="N10">
        <v>0</v>
      </c>
      <c r="O10">
        <v>3</v>
      </c>
      <c r="P10">
        <v>-10</v>
      </c>
      <c r="Q10" s="2">
        <f t="shared" si="0"/>
        <v>0.5</v>
      </c>
      <c r="R10" s="2">
        <f t="shared" si="1"/>
        <v>0.8</v>
      </c>
      <c r="S10" s="2">
        <f t="shared" si="5"/>
        <v>1</v>
      </c>
      <c r="T10">
        <v>38</v>
      </c>
      <c r="U10">
        <v>21</v>
      </c>
      <c r="V10">
        <v>0</v>
      </c>
      <c r="W10" s="3">
        <f t="shared" si="2"/>
        <v>12.784552631578951</v>
      </c>
      <c r="X10" s="4">
        <f t="shared" si="3"/>
        <v>23.1</v>
      </c>
      <c r="Y10" s="4">
        <f t="shared" si="4"/>
        <v>10.099999999999998</v>
      </c>
      <c r="Z10">
        <v>0</v>
      </c>
    </row>
    <row r="11" spans="1:26" x14ac:dyDescent="0.3">
      <c r="A11" s="1" t="str">
        <f>'Killian Hayes'!A11</f>
        <v>@ SPA</v>
      </c>
      <c r="B11">
        <v>20</v>
      </c>
      <c r="C11">
        <v>4</v>
      </c>
      <c r="D11">
        <v>2</v>
      </c>
      <c r="E11">
        <v>0</v>
      </c>
      <c r="F11">
        <v>1</v>
      </c>
      <c r="G11">
        <v>0</v>
      </c>
      <c r="H11">
        <v>9</v>
      </c>
      <c r="I11">
        <v>14</v>
      </c>
      <c r="J11">
        <v>1</v>
      </c>
      <c r="K11">
        <v>3</v>
      </c>
      <c r="L11">
        <v>1</v>
      </c>
      <c r="M11">
        <v>1</v>
      </c>
      <c r="N11">
        <v>0</v>
      </c>
      <c r="O11">
        <v>0</v>
      </c>
      <c r="P11">
        <v>4</v>
      </c>
      <c r="Q11" s="2">
        <f t="shared" si="0"/>
        <v>0.6428571428571429</v>
      </c>
      <c r="R11" s="2">
        <f t="shared" si="1"/>
        <v>0.33333333333333331</v>
      </c>
      <c r="S11" s="2">
        <f t="shared" si="5"/>
        <v>1</v>
      </c>
      <c r="T11">
        <v>31</v>
      </c>
      <c r="U11">
        <v>26</v>
      </c>
      <c r="V11">
        <v>1</v>
      </c>
      <c r="W11" s="3">
        <f t="shared" si="2"/>
        <v>27.674870967741938</v>
      </c>
      <c r="X11" s="4">
        <f t="shared" si="3"/>
        <v>30.8</v>
      </c>
      <c r="Y11" s="4">
        <f t="shared" si="4"/>
        <v>17.399999999999999</v>
      </c>
      <c r="Z11">
        <v>0</v>
      </c>
    </row>
    <row r="12" spans="1:26" x14ac:dyDescent="0.3">
      <c r="A12" s="1" t="str">
        <f>'Killian Hayes'!A12</f>
        <v>vs 6TH</v>
      </c>
      <c r="B12">
        <v>16</v>
      </c>
      <c r="C12">
        <v>3</v>
      </c>
      <c r="D12">
        <v>2</v>
      </c>
      <c r="E12">
        <v>2</v>
      </c>
      <c r="F12">
        <v>0</v>
      </c>
      <c r="G12">
        <v>3</v>
      </c>
      <c r="H12">
        <v>5</v>
      </c>
      <c r="I12">
        <v>9</v>
      </c>
      <c r="J12">
        <v>2</v>
      </c>
      <c r="K12">
        <v>4</v>
      </c>
      <c r="L12">
        <v>4</v>
      </c>
      <c r="M12">
        <v>4</v>
      </c>
      <c r="N12">
        <v>0</v>
      </c>
      <c r="O12">
        <v>0</v>
      </c>
      <c r="P12">
        <v>9</v>
      </c>
      <c r="Q12" s="2">
        <f t="shared" si="0"/>
        <v>0.55555555555555558</v>
      </c>
      <c r="R12" s="2">
        <f t="shared" si="1"/>
        <v>0.5</v>
      </c>
      <c r="S12" s="2">
        <f t="shared" si="5"/>
        <v>1</v>
      </c>
      <c r="T12">
        <v>31</v>
      </c>
      <c r="U12">
        <v>21</v>
      </c>
      <c r="V12">
        <v>1</v>
      </c>
      <c r="W12" s="3">
        <f t="shared" si="2"/>
        <v>19.156387096774193</v>
      </c>
      <c r="X12" s="4">
        <f t="shared" si="3"/>
        <v>25.6</v>
      </c>
      <c r="Y12" s="4">
        <f t="shared" si="4"/>
        <v>12.4</v>
      </c>
      <c r="Z12">
        <v>0</v>
      </c>
    </row>
    <row r="13" spans="1:26" x14ac:dyDescent="0.3">
      <c r="A13" s="1" t="str">
        <f>'Killian Hayes'!A13</f>
        <v>@ CAN</v>
      </c>
      <c r="B13">
        <v>20</v>
      </c>
      <c r="C13">
        <v>2</v>
      </c>
      <c r="D13">
        <v>3</v>
      </c>
      <c r="E13">
        <v>1</v>
      </c>
      <c r="F13">
        <v>0</v>
      </c>
      <c r="G13">
        <v>3</v>
      </c>
      <c r="H13">
        <v>8</v>
      </c>
      <c r="I13">
        <v>12</v>
      </c>
      <c r="J13">
        <v>2</v>
      </c>
      <c r="K13">
        <v>4</v>
      </c>
      <c r="L13">
        <v>2</v>
      </c>
      <c r="M13">
        <v>3</v>
      </c>
      <c r="N13">
        <v>0</v>
      </c>
      <c r="O13">
        <v>1</v>
      </c>
      <c r="P13">
        <v>3</v>
      </c>
      <c r="Q13" s="2">
        <f t="shared" si="0"/>
        <v>0.66666666666666663</v>
      </c>
      <c r="R13" s="2">
        <f t="shared" si="1"/>
        <v>0.5</v>
      </c>
      <c r="S13" s="2">
        <f t="shared" si="5"/>
        <v>0.66666666666666663</v>
      </c>
      <c r="T13">
        <v>39</v>
      </c>
      <c r="U13">
        <v>27</v>
      </c>
      <c r="V13">
        <v>0</v>
      </c>
      <c r="W13" s="3">
        <f t="shared" si="2"/>
        <v>17.984692307692306</v>
      </c>
      <c r="X13" s="4">
        <f t="shared" si="3"/>
        <v>26.9</v>
      </c>
      <c r="Y13" s="4">
        <f t="shared" si="4"/>
        <v>14.400000000000002</v>
      </c>
      <c r="Z13">
        <v>0</v>
      </c>
    </row>
    <row r="14" spans="1:26" x14ac:dyDescent="0.3">
      <c r="A14" s="1" t="str">
        <f>'Killian Hayes'!A14</f>
        <v>vs DNK</v>
      </c>
      <c r="B14">
        <v>21</v>
      </c>
      <c r="C14">
        <v>7</v>
      </c>
      <c r="D14">
        <v>5</v>
      </c>
      <c r="E14">
        <v>4</v>
      </c>
      <c r="F14">
        <v>1</v>
      </c>
      <c r="G14">
        <v>0</v>
      </c>
      <c r="H14">
        <v>9</v>
      </c>
      <c r="I14">
        <v>17</v>
      </c>
      <c r="J14">
        <v>3</v>
      </c>
      <c r="K14">
        <v>8</v>
      </c>
      <c r="L14">
        <v>0</v>
      </c>
      <c r="M14">
        <v>0</v>
      </c>
      <c r="N14">
        <v>0</v>
      </c>
      <c r="O14">
        <v>1</v>
      </c>
      <c r="P14">
        <v>-6</v>
      </c>
      <c r="Q14" s="2">
        <f t="shared" si="0"/>
        <v>0.52941176470588236</v>
      </c>
      <c r="R14" s="2">
        <f t="shared" si="1"/>
        <v>0.375</v>
      </c>
      <c r="S14" s="6" t="s">
        <v>45</v>
      </c>
      <c r="T14">
        <v>42</v>
      </c>
      <c r="U14">
        <v>34</v>
      </c>
      <c r="V14">
        <v>1</v>
      </c>
      <c r="W14" s="3">
        <f t="shared" si="2"/>
        <v>25.827571428571428</v>
      </c>
      <c r="X14" s="4">
        <f t="shared" si="3"/>
        <v>51.9</v>
      </c>
      <c r="Y14" s="4">
        <f t="shared" si="4"/>
        <v>21.700000000000006</v>
      </c>
      <c r="Z14">
        <v>0</v>
      </c>
    </row>
    <row r="15" spans="1:26" x14ac:dyDescent="0.3">
      <c r="A15" s="1" t="str">
        <f>'Killian Hayes'!A15</f>
        <v>@ IMP</v>
      </c>
      <c r="B15">
        <v>4</v>
      </c>
      <c r="C15">
        <v>4</v>
      </c>
      <c r="D15">
        <v>4</v>
      </c>
      <c r="E15">
        <v>0</v>
      </c>
      <c r="F15">
        <v>0</v>
      </c>
      <c r="G15">
        <v>1</v>
      </c>
      <c r="H15">
        <v>2</v>
      </c>
      <c r="I15">
        <v>11</v>
      </c>
      <c r="J15">
        <v>0</v>
      </c>
      <c r="K15">
        <v>5</v>
      </c>
      <c r="L15">
        <v>0</v>
      </c>
      <c r="M15">
        <v>0</v>
      </c>
      <c r="N15">
        <v>0</v>
      </c>
      <c r="O15">
        <v>3</v>
      </c>
      <c r="P15">
        <v>-4</v>
      </c>
      <c r="Q15" s="2">
        <f t="shared" si="0"/>
        <v>0.18181818181818182</v>
      </c>
      <c r="R15" s="2">
        <f t="shared" si="1"/>
        <v>0</v>
      </c>
      <c r="S15" s="6" t="s">
        <v>45</v>
      </c>
      <c r="T15">
        <v>30</v>
      </c>
      <c r="U15">
        <v>15</v>
      </c>
      <c r="V15">
        <v>0</v>
      </c>
      <c r="W15" s="3">
        <f t="shared" si="2"/>
        <v>-2.959099999999999</v>
      </c>
      <c r="X15" s="4">
        <f t="shared" si="3"/>
        <v>13.8</v>
      </c>
      <c r="Y15" s="4">
        <f t="shared" si="4"/>
        <v>-1.0999999999999999</v>
      </c>
      <c r="Z15">
        <v>0</v>
      </c>
    </row>
    <row r="16" spans="1:26" x14ac:dyDescent="0.3">
      <c r="A16" s="1" t="str">
        <f>'Killian Hayes'!A16</f>
        <v>vs 3PT</v>
      </c>
      <c r="B16">
        <v>8</v>
      </c>
      <c r="C16">
        <v>5</v>
      </c>
      <c r="D16">
        <v>1</v>
      </c>
      <c r="E16">
        <v>1</v>
      </c>
      <c r="F16">
        <v>0</v>
      </c>
      <c r="G16">
        <v>2</v>
      </c>
      <c r="H16">
        <v>4</v>
      </c>
      <c r="I16">
        <v>10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-14</v>
      </c>
      <c r="Q16" s="2">
        <f t="shared" si="0"/>
        <v>0.4</v>
      </c>
      <c r="R16" s="6" t="s">
        <v>45</v>
      </c>
      <c r="S16" s="6" t="s">
        <v>45</v>
      </c>
      <c r="T16">
        <v>29</v>
      </c>
      <c r="U16">
        <v>11</v>
      </c>
      <c r="V16">
        <v>0</v>
      </c>
      <c r="W16" s="3">
        <f t="shared" si="2"/>
        <v>4.5149655172413823</v>
      </c>
      <c r="X16" s="4">
        <f t="shared" si="3"/>
        <v>16.5</v>
      </c>
      <c r="Y16" s="4">
        <f t="shared" si="4"/>
        <v>3.0999999999999996</v>
      </c>
      <c r="Z16">
        <v>0</v>
      </c>
    </row>
    <row r="17" spans="1:26" x14ac:dyDescent="0.3">
      <c r="A17" s="1" t="str">
        <f>'Killian Hayes'!A17</f>
        <v>@ DEF</v>
      </c>
      <c r="B17">
        <v>12</v>
      </c>
      <c r="C17">
        <v>0</v>
      </c>
      <c r="D17">
        <v>3</v>
      </c>
      <c r="E17">
        <v>2</v>
      </c>
      <c r="F17">
        <v>0</v>
      </c>
      <c r="G17">
        <v>0</v>
      </c>
      <c r="H17">
        <v>5</v>
      </c>
      <c r="I17">
        <v>10</v>
      </c>
      <c r="J17">
        <v>0</v>
      </c>
      <c r="K17">
        <v>2</v>
      </c>
      <c r="L17">
        <v>2</v>
      </c>
      <c r="M17">
        <v>2</v>
      </c>
      <c r="N17">
        <v>0</v>
      </c>
      <c r="O17">
        <v>1</v>
      </c>
      <c r="P17">
        <v>-7</v>
      </c>
      <c r="Q17" s="2">
        <f t="shared" si="0"/>
        <v>0.5</v>
      </c>
      <c r="R17" s="2">
        <f t="shared" si="1"/>
        <v>0</v>
      </c>
      <c r="S17" s="2">
        <f t="shared" si="5"/>
        <v>1</v>
      </c>
      <c r="T17">
        <v>31</v>
      </c>
      <c r="U17">
        <v>21</v>
      </c>
      <c r="V17">
        <v>1</v>
      </c>
      <c r="W17" s="3">
        <f t="shared" si="2"/>
        <v>15.887967741935487</v>
      </c>
      <c r="X17" s="4">
        <f t="shared" si="3"/>
        <v>22.5</v>
      </c>
      <c r="Y17" s="4">
        <f t="shared" si="4"/>
        <v>10.1</v>
      </c>
      <c r="Z17">
        <v>0</v>
      </c>
    </row>
    <row r="18" spans="1:26" x14ac:dyDescent="0.3">
      <c r="A18" s="1" t="str">
        <f>'Killian Hayes'!A18</f>
        <v>vs OCE</v>
      </c>
      <c r="B18">
        <v>18</v>
      </c>
      <c r="C18">
        <v>5</v>
      </c>
      <c r="D18">
        <v>2</v>
      </c>
      <c r="E18">
        <v>0</v>
      </c>
      <c r="F18">
        <v>2</v>
      </c>
      <c r="G18">
        <v>1</v>
      </c>
      <c r="H18">
        <v>7</v>
      </c>
      <c r="I18">
        <v>15</v>
      </c>
      <c r="J18">
        <v>2</v>
      </c>
      <c r="K18">
        <v>5</v>
      </c>
      <c r="L18">
        <v>2</v>
      </c>
      <c r="M18">
        <v>2</v>
      </c>
      <c r="N18">
        <v>2</v>
      </c>
      <c r="O18">
        <v>1</v>
      </c>
      <c r="P18">
        <v>14</v>
      </c>
      <c r="Q18" s="2">
        <f t="shared" si="0"/>
        <v>0.46666666666666667</v>
      </c>
      <c r="R18" s="2">
        <f t="shared" si="1"/>
        <v>0.4</v>
      </c>
      <c r="S18" s="2">
        <f t="shared" si="5"/>
        <v>1</v>
      </c>
      <c r="T18">
        <v>29</v>
      </c>
      <c r="U18">
        <v>22</v>
      </c>
      <c r="V18">
        <v>1</v>
      </c>
      <c r="W18" s="3">
        <f t="shared" si="2"/>
        <v>24.607999999999997</v>
      </c>
      <c r="X18" s="4">
        <f t="shared" si="3"/>
        <v>32</v>
      </c>
      <c r="Y18" s="4">
        <f t="shared" si="4"/>
        <v>14.6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15.882352941176471</v>
      </c>
      <c r="C47" s="4">
        <f t="shared" ref="C47:P47" si="6">AVERAGE(C2:C46)</f>
        <v>3.8823529411764706</v>
      </c>
      <c r="D47" s="4">
        <f t="shared" si="6"/>
        <v>2.5294117647058822</v>
      </c>
      <c r="E47" s="4">
        <f t="shared" si="6"/>
        <v>0.88235294117647056</v>
      </c>
      <c r="F47" s="4">
        <f t="shared" si="6"/>
        <v>0.41176470588235292</v>
      </c>
      <c r="G47" s="4">
        <f t="shared" si="6"/>
        <v>1.4705882352941178</v>
      </c>
      <c r="H47" s="4">
        <f t="shared" si="6"/>
        <v>6.2941176470588234</v>
      </c>
      <c r="I47" s="4">
        <f t="shared" si="6"/>
        <v>12.705882352941176</v>
      </c>
      <c r="J47" s="4">
        <f t="shared" si="6"/>
        <v>1.7647058823529411</v>
      </c>
      <c r="K47" s="4">
        <f t="shared" si="6"/>
        <v>4.882352941176471</v>
      </c>
      <c r="L47" s="4">
        <f t="shared" si="6"/>
        <v>1.5294117647058822</v>
      </c>
      <c r="M47" s="4">
        <f t="shared" si="6"/>
        <v>1.8235294117647058</v>
      </c>
      <c r="N47" s="4">
        <f t="shared" si="6"/>
        <v>0.11764705882352941</v>
      </c>
      <c r="O47" s="4">
        <f t="shared" si="6"/>
        <v>1.4705882352941178</v>
      </c>
      <c r="P47" s="4">
        <f t="shared" si="6"/>
        <v>-1.4705882352941178</v>
      </c>
      <c r="Q47" s="2">
        <f>SUM(H2:H46)/SUM(I2:I46)</f>
        <v>0.49537037037037035</v>
      </c>
      <c r="R47" s="2">
        <f>SUM(J2:J46)/SUM(K2:K46)</f>
        <v>0.36144578313253012</v>
      </c>
      <c r="S47" s="2">
        <f>SUM(L2:L46)/SUM(M2:M46)</f>
        <v>0.83870967741935487</v>
      </c>
      <c r="T47" s="4">
        <f t="shared" ref="T47:V47" si="7">AVERAGE(T2:T46)</f>
        <v>34.235294117647058</v>
      </c>
      <c r="U47" s="4">
        <f t="shared" si="7"/>
        <v>22.235294117647058</v>
      </c>
      <c r="V47" s="4">
        <f t="shared" si="7"/>
        <v>0.41176470588235292</v>
      </c>
      <c r="W47" s="3">
        <f>((H49*85.91) +(F49*53.897)+(J49*51.757)+(L49*46.845)+(E49*39.19)+(N49*39.19)+(D49*34.677)+((C49-N49)*14.707)-(O49*17.174)-((M49-L49)*20.091)-((I49-H49)*39.19)-(G49*53.897))/T49</f>
        <v>15.962161512027491</v>
      </c>
      <c r="X47" s="4">
        <f t="shared" ref="X47" si="8">B47+(C47*1.2)+(D47*1.5)+(E47*3)+(F47*3)-G47</f>
        <v>26.747058823529407</v>
      </c>
      <c r="Y47" s="4">
        <f t="shared" ref="Y47" si="9">B47+0.4*H47-0.7*I47-0.4*(M47-L47)+0.7*N47+0.3*(C47-N47)+F47+D47*0.7+0.7*E47-0.4*O47-G47</f>
        <v>11.341176470588234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270</v>
      </c>
      <c r="C49">
        <f t="shared" ref="C49:P49" si="10">SUM(C2:C46)</f>
        <v>66</v>
      </c>
      <c r="D49">
        <f t="shared" si="10"/>
        <v>43</v>
      </c>
      <c r="E49">
        <f t="shared" si="10"/>
        <v>15</v>
      </c>
      <c r="F49">
        <f t="shared" si="10"/>
        <v>7</v>
      </c>
      <c r="G49">
        <f t="shared" si="10"/>
        <v>25</v>
      </c>
      <c r="H49">
        <f t="shared" si="10"/>
        <v>107</v>
      </c>
      <c r="I49">
        <f t="shared" si="10"/>
        <v>216</v>
      </c>
      <c r="J49">
        <f t="shared" si="10"/>
        <v>30</v>
      </c>
      <c r="K49">
        <f t="shared" si="10"/>
        <v>83</v>
      </c>
      <c r="L49">
        <f t="shared" si="10"/>
        <v>26</v>
      </c>
      <c r="M49">
        <f t="shared" si="10"/>
        <v>31</v>
      </c>
      <c r="N49">
        <f t="shared" si="10"/>
        <v>2</v>
      </c>
      <c r="O49">
        <f t="shared" si="10"/>
        <v>25</v>
      </c>
      <c r="P49">
        <f t="shared" si="10"/>
        <v>-25</v>
      </c>
      <c r="T49">
        <f>SUM(T2:T46)</f>
        <v>582</v>
      </c>
      <c r="U49">
        <f>SUM(U2:U46)</f>
        <v>378</v>
      </c>
      <c r="V49">
        <f>SUM(V2:V46)</f>
        <v>7</v>
      </c>
      <c r="X49" s="4">
        <f>SUM(X2:X46)</f>
        <v>454.7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6</v>
      </c>
      <c r="C2">
        <v>8</v>
      </c>
      <c r="D2">
        <v>1</v>
      </c>
      <c r="E2">
        <v>1</v>
      </c>
      <c r="F2">
        <v>1</v>
      </c>
      <c r="G2">
        <v>1</v>
      </c>
      <c r="H2">
        <v>3</v>
      </c>
      <c r="I2">
        <v>5</v>
      </c>
      <c r="J2">
        <v>0</v>
      </c>
      <c r="K2">
        <v>0</v>
      </c>
      <c r="L2">
        <v>0</v>
      </c>
      <c r="M2">
        <v>1</v>
      </c>
      <c r="N2">
        <v>2</v>
      </c>
      <c r="O2">
        <v>1</v>
      </c>
      <c r="P2">
        <v>-7</v>
      </c>
      <c r="Q2" s="2">
        <f t="shared" ref="Q2:Q46" si="0">H2/I2</f>
        <v>0.6</v>
      </c>
      <c r="R2" s="6" t="s">
        <v>45</v>
      </c>
      <c r="S2" s="2">
        <f>L2/M2</f>
        <v>0</v>
      </c>
      <c r="T2">
        <v>30</v>
      </c>
      <c r="U2">
        <v>8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12.752466666666667</v>
      </c>
      <c r="X2" s="4">
        <f t="shared" ref="X2:X46" si="2">B2+(C2*1.2)+(D2*1.5)+(E2*3)+(F2*3)-G2</f>
        <v>22.1</v>
      </c>
      <c r="Y2" s="4">
        <f t="shared" ref="Y2:Y46" si="3">B2+0.4*H2-0.7*I2-0.4*(M2-L2)+0.7*N2+0.3*(C2-N2)+F2+D2*0.7+0.7*E2-0.4*O2-G2</f>
        <v>7.4999999999999982</v>
      </c>
      <c r="Z2">
        <v>0</v>
      </c>
    </row>
    <row r="3" spans="1:26" x14ac:dyDescent="0.3">
      <c r="A3" s="1" t="str">
        <f>'Killian Hayes'!A3</f>
        <v>@ OCE</v>
      </c>
      <c r="B3">
        <v>8</v>
      </c>
      <c r="C3">
        <v>6</v>
      </c>
      <c r="D3">
        <v>0</v>
      </c>
      <c r="E3">
        <v>1</v>
      </c>
      <c r="F3">
        <v>0</v>
      </c>
      <c r="G3">
        <v>0</v>
      </c>
      <c r="H3">
        <v>4</v>
      </c>
      <c r="I3">
        <v>5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8</v>
      </c>
      <c r="Q3" s="2">
        <f t="shared" si="0"/>
        <v>0.8</v>
      </c>
      <c r="R3" s="6" t="s">
        <v>45</v>
      </c>
      <c r="S3" s="6" t="s">
        <v>45</v>
      </c>
      <c r="T3">
        <v>34</v>
      </c>
      <c r="U3">
        <v>8</v>
      </c>
      <c r="V3">
        <v>2</v>
      </c>
      <c r="W3" s="3">
        <f t="shared" si="1"/>
        <v>12.19729411764706</v>
      </c>
      <c r="X3" s="4">
        <f t="shared" si="2"/>
        <v>18.2</v>
      </c>
      <c r="Y3" s="4">
        <f t="shared" si="3"/>
        <v>8.1999999999999993</v>
      </c>
      <c r="Z3">
        <v>0</v>
      </c>
    </row>
    <row r="4" spans="1:26" x14ac:dyDescent="0.3">
      <c r="A4" s="1" t="str">
        <f>'Killian Hayes'!A4</f>
        <v>vs CHI</v>
      </c>
      <c r="B4">
        <v>11</v>
      </c>
      <c r="C4">
        <v>7</v>
      </c>
      <c r="D4">
        <v>0</v>
      </c>
      <c r="E4">
        <v>0</v>
      </c>
      <c r="F4">
        <v>0</v>
      </c>
      <c r="G4">
        <v>1</v>
      </c>
      <c r="H4">
        <v>5</v>
      </c>
      <c r="I4">
        <v>6</v>
      </c>
      <c r="J4">
        <v>0</v>
      </c>
      <c r="K4">
        <v>0</v>
      </c>
      <c r="L4">
        <v>1</v>
      </c>
      <c r="M4">
        <v>1</v>
      </c>
      <c r="N4">
        <v>2</v>
      </c>
      <c r="O4">
        <v>0</v>
      </c>
      <c r="P4">
        <v>-4</v>
      </c>
      <c r="Q4" s="2">
        <f t="shared" si="0"/>
        <v>0.83333333333333337</v>
      </c>
      <c r="R4" s="6" t="s">
        <v>45</v>
      </c>
      <c r="S4" s="2">
        <f>L4/M4</f>
        <v>1</v>
      </c>
      <c r="T4">
        <v>34</v>
      </c>
      <c r="U4">
        <v>11</v>
      </c>
      <c r="V4">
        <v>2</v>
      </c>
      <c r="W4" s="3">
        <f t="shared" si="1"/>
        <v>15.741852941176466</v>
      </c>
      <c r="X4" s="4">
        <f t="shared" si="2"/>
        <v>18.399999999999999</v>
      </c>
      <c r="Y4" s="4">
        <f t="shared" si="3"/>
        <v>10.700000000000001</v>
      </c>
      <c r="Z4">
        <v>0</v>
      </c>
    </row>
    <row r="5" spans="1:26" x14ac:dyDescent="0.3">
      <c r="A5" s="1" t="str">
        <f>'Killian Hayes'!A5</f>
        <v>vs INJ</v>
      </c>
      <c r="B5">
        <v>10</v>
      </c>
      <c r="C5">
        <v>8</v>
      </c>
      <c r="D5">
        <v>2</v>
      </c>
      <c r="E5">
        <v>1</v>
      </c>
      <c r="F5">
        <v>0</v>
      </c>
      <c r="G5">
        <v>0</v>
      </c>
      <c r="H5">
        <v>2</v>
      </c>
      <c r="I5">
        <v>4</v>
      </c>
      <c r="J5">
        <v>0</v>
      </c>
      <c r="K5">
        <v>0</v>
      </c>
      <c r="L5">
        <v>6</v>
      </c>
      <c r="M5">
        <v>6</v>
      </c>
      <c r="N5">
        <v>1</v>
      </c>
      <c r="O5">
        <v>0</v>
      </c>
      <c r="P5">
        <v>-4</v>
      </c>
      <c r="Q5" s="2">
        <f t="shared" si="0"/>
        <v>0.5</v>
      </c>
      <c r="R5" s="6" t="s">
        <v>45</v>
      </c>
      <c r="S5" s="2">
        <f>L5/M5</f>
        <v>1</v>
      </c>
      <c r="T5">
        <v>30</v>
      </c>
      <c r="U5">
        <v>15</v>
      </c>
      <c r="V5">
        <v>1</v>
      </c>
      <c r="W5" s="3">
        <f t="shared" si="1"/>
        <v>20.839766666666669</v>
      </c>
      <c r="X5" s="4">
        <f t="shared" si="2"/>
        <v>25.6</v>
      </c>
      <c r="Y5" s="4">
        <f t="shared" si="3"/>
        <v>12.899999999999999</v>
      </c>
      <c r="Z5">
        <v>0</v>
      </c>
    </row>
    <row r="6" spans="1:26" x14ac:dyDescent="0.3">
      <c r="A6" s="1" t="str">
        <f>'Killian Hayes'!A6</f>
        <v>@ EUR</v>
      </c>
      <c r="B6">
        <v>5</v>
      </c>
      <c r="C6">
        <v>5</v>
      </c>
      <c r="D6">
        <v>1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1</v>
      </c>
      <c r="M6">
        <v>2</v>
      </c>
      <c r="N6">
        <v>2</v>
      </c>
      <c r="O6">
        <v>2</v>
      </c>
      <c r="P6">
        <v>-8</v>
      </c>
      <c r="Q6" s="2">
        <f t="shared" si="0"/>
        <v>1</v>
      </c>
      <c r="R6" s="6" t="s">
        <v>45</v>
      </c>
      <c r="S6" s="2">
        <f t="shared" ref="S6:S46" si="4">L6/M6</f>
        <v>0.5</v>
      </c>
      <c r="T6">
        <v>35</v>
      </c>
      <c r="U6">
        <v>7</v>
      </c>
      <c r="V6">
        <v>0</v>
      </c>
      <c r="W6" s="3">
        <f t="shared" si="1"/>
        <v>9.1829714285714275</v>
      </c>
      <c r="X6" s="4">
        <f t="shared" si="2"/>
        <v>12.5</v>
      </c>
      <c r="Y6" s="4">
        <f t="shared" si="3"/>
        <v>6.2000000000000011</v>
      </c>
      <c r="Z6">
        <v>0</v>
      </c>
    </row>
    <row r="7" spans="1:26" x14ac:dyDescent="0.3">
      <c r="A7" s="1" t="str">
        <f>'Killian Hayes'!A7</f>
        <v>@ RKS</v>
      </c>
      <c r="B7">
        <v>9</v>
      </c>
      <c r="C7">
        <v>3</v>
      </c>
      <c r="D7">
        <v>0</v>
      </c>
      <c r="E7">
        <v>1</v>
      </c>
      <c r="F7">
        <v>2</v>
      </c>
      <c r="G7">
        <v>0</v>
      </c>
      <c r="H7">
        <v>4</v>
      </c>
      <c r="I7">
        <v>6</v>
      </c>
      <c r="J7">
        <v>0</v>
      </c>
      <c r="K7">
        <v>0</v>
      </c>
      <c r="L7">
        <v>1</v>
      </c>
      <c r="M7">
        <v>3</v>
      </c>
      <c r="N7">
        <v>1</v>
      </c>
      <c r="O7">
        <v>0</v>
      </c>
      <c r="P7">
        <v>-21</v>
      </c>
      <c r="Q7" s="2">
        <f t="shared" si="0"/>
        <v>0.66666666666666663</v>
      </c>
      <c r="R7" s="6" t="s">
        <v>45</v>
      </c>
      <c r="S7" s="2">
        <f t="shared" si="4"/>
        <v>0.33333333333333331</v>
      </c>
      <c r="T7">
        <v>32</v>
      </c>
      <c r="U7">
        <v>9</v>
      </c>
      <c r="V7">
        <v>0</v>
      </c>
      <c r="W7" s="3">
        <f t="shared" si="1"/>
        <v>15.234718750000003</v>
      </c>
      <c r="X7" s="4">
        <f t="shared" si="2"/>
        <v>21.6</v>
      </c>
      <c r="Y7" s="4">
        <f t="shared" si="3"/>
        <v>9.6</v>
      </c>
      <c r="Z7">
        <v>0</v>
      </c>
    </row>
    <row r="8" spans="1:26" x14ac:dyDescent="0.3">
      <c r="A8" s="1" t="str">
        <f>'Killian Hayes'!A8</f>
        <v>vs AFR</v>
      </c>
      <c r="B8">
        <v>3</v>
      </c>
      <c r="C8">
        <v>12</v>
      </c>
      <c r="D8">
        <v>0</v>
      </c>
      <c r="E8">
        <v>0</v>
      </c>
      <c r="F8">
        <v>1</v>
      </c>
      <c r="G8">
        <v>0</v>
      </c>
      <c r="H8">
        <v>1</v>
      </c>
      <c r="I8">
        <v>3</v>
      </c>
      <c r="J8">
        <v>0</v>
      </c>
      <c r="K8">
        <v>0</v>
      </c>
      <c r="L8">
        <v>1</v>
      </c>
      <c r="M8">
        <v>1</v>
      </c>
      <c r="N8">
        <v>2</v>
      </c>
      <c r="O8">
        <v>1</v>
      </c>
      <c r="P8">
        <v>-10</v>
      </c>
      <c r="Q8" s="2">
        <f t="shared" si="0"/>
        <v>0.33333333333333331</v>
      </c>
      <c r="R8" s="6" t="s">
        <v>45</v>
      </c>
      <c r="S8" s="2">
        <f t="shared" si="4"/>
        <v>1</v>
      </c>
      <c r="T8">
        <v>33</v>
      </c>
      <c r="U8">
        <v>3</v>
      </c>
      <c r="V8">
        <v>0</v>
      </c>
      <c r="W8" s="3">
        <f t="shared" si="1"/>
        <v>9.5923636363636362</v>
      </c>
      <c r="X8" s="4">
        <f t="shared" si="2"/>
        <v>20.399999999999999</v>
      </c>
      <c r="Y8" s="4">
        <f t="shared" si="3"/>
        <v>6.3</v>
      </c>
      <c r="Z8">
        <v>0</v>
      </c>
    </row>
    <row r="9" spans="1:26" x14ac:dyDescent="0.3">
      <c r="A9" s="1" t="str">
        <f>'Killian Hayes'!A9</f>
        <v>@ OLD</v>
      </c>
      <c r="B9">
        <v>2</v>
      </c>
      <c r="C9">
        <v>4</v>
      </c>
      <c r="D9">
        <v>0</v>
      </c>
      <c r="E9">
        <v>1</v>
      </c>
      <c r="F9">
        <v>0</v>
      </c>
      <c r="G9">
        <v>0</v>
      </c>
      <c r="H9">
        <v>1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9</v>
      </c>
      <c r="Q9" s="2">
        <f t="shared" si="0"/>
        <v>0.25</v>
      </c>
      <c r="R9" s="6" t="s">
        <v>45</v>
      </c>
      <c r="S9" s="6" t="s">
        <v>45</v>
      </c>
      <c r="T9">
        <v>36</v>
      </c>
      <c r="U9">
        <v>2</v>
      </c>
      <c r="V9">
        <v>1</v>
      </c>
      <c r="W9" s="3">
        <f t="shared" si="1"/>
        <v>1.3662222222222222</v>
      </c>
      <c r="X9" s="4">
        <f t="shared" si="2"/>
        <v>9.8000000000000007</v>
      </c>
      <c r="Y9" s="4">
        <f t="shared" si="3"/>
        <v>1.1000000000000001</v>
      </c>
      <c r="Z9">
        <v>0</v>
      </c>
    </row>
    <row r="10" spans="1:26" x14ac:dyDescent="0.3">
      <c r="A10" s="1" t="str">
        <f>'Killian Hayes'!A10</f>
        <v>vs USA</v>
      </c>
      <c r="B10">
        <v>4</v>
      </c>
      <c r="C10">
        <v>8</v>
      </c>
      <c r="D10">
        <v>3</v>
      </c>
      <c r="E10">
        <v>0</v>
      </c>
      <c r="F10">
        <v>0</v>
      </c>
      <c r="G10">
        <v>0</v>
      </c>
      <c r="H10">
        <v>2</v>
      </c>
      <c r="I10">
        <v>4</v>
      </c>
      <c r="J10">
        <v>0</v>
      </c>
      <c r="K10">
        <v>0</v>
      </c>
      <c r="L10">
        <v>0</v>
      </c>
      <c r="M10">
        <v>1</v>
      </c>
      <c r="N10">
        <v>2</v>
      </c>
      <c r="O10">
        <v>2</v>
      </c>
      <c r="P10">
        <v>-4</v>
      </c>
      <c r="Q10" s="2">
        <f t="shared" si="0"/>
        <v>0.5</v>
      </c>
      <c r="R10" s="6" t="s">
        <v>45</v>
      </c>
      <c r="S10" s="2">
        <f t="shared" si="4"/>
        <v>0</v>
      </c>
      <c r="T10">
        <v>38</v>
      </c>
      <c r="U10">
        <v>12</v>
      </c>
      <c r="V10">
        <v>0</v>
      </c>
      <c r="W10" s="3">
        <f t="shared" si="1"/>
        <v>8.1487894736842108</v>
      </c>
      <c r="X10" s="4">
        <f t="shared" si="2"/>
        <v>18.100000000000001</v>
      </c>
      <c r="Y10" s="4">
        <f t="shared" si="3"/>
        <v>6.1</v>
      </c>
      <c r="Z10">
        <v>0</v>
      </c>
    </row>
    <row r="11" spans="1:26" x14ac:dyDescent="0.3">
      <c r="A11" s="1" t="str">
        <f>'Killian Hayes'!A11</f>
        <v>@ SPA</v>
      </c>
      <c r="B11">
        <v>8</v>
      </c>
      <c r="C11">
        <v>6</v>
      </c>
      <c r="D11">
        <v>0</v>
      </c>
      <c r="E11">
        <v>0</v>
      </c>
      <c r="F11">
        <v>0</v>
      </c>
      <c r="G11">
        <v>0</v>
      </c>
      <c r="H11">
        <v>4</v>
      </c>
      <c r="I11">
        <v>5</v>
      </c>
      <c r="J11">
        <v>0</v>
      </c>
      <c r="K11">
        <v>0</v>
      </c>
      <c r="L11">
        <v>0</v>
      </c>
      <c r="M11">
        <v>1</v>
      </c>
      <c r="N11">
        <v>3</v>
      </c>
      <c r="O11">
        <v>2</v>
      </c>
      <c r="P11">
        <v>18</v>
      </c>
      <c r="Q11" s="2">
        <f t="shared" si="0"/>
        <v>0.8</v>
      </c>
      <c r="R11" s="6" t="s">
        <v>45</v>
      </c>
      <c r="S11" s="2">
        <f t="shared" si="4"/>
        <v>0</v>
      </c>
      <c r="T11">
        <v>27</v>
      </c>
      <c r="U11">
        <v>8</v>
      </c>
      <c r="V11">
        <v>3</v>
      </c>
      <c r="W11" s="3">
        <f t="shared" si="1"/>
        <v>15.248222222222219</v>
      </c>
      <c r="X11" s="4">
        <f t="shared" si="2"/>
        <v>15.2</v>
      </c>
      <c r="Y11" s="4">
        <f t="shared" si="3"/>
        <v>7.8999999999999995</v>
      </c>
      <c r="Z11">
        <v>0</v>
      </c>
    </row>
    <row r="12" spans="1:26" x14ac:dyDescent="0.3">
      <c r="A12" s="1" t="str">
        <f>'Killian Hayes'!A12</f>
        <v>vs 6TH</v>
      </c>
      <c r="B12">
        <v>6</v>
      </c>
      <c r="C12">
        <v>11</v>
      </c>
      <c r="D12">
        <v>0</v>
      </c>
      <c r="E12">
        <v>0</v>
      </c>
      <c r="F12">
        <v>1</v>
      </c>
      <c r="G12">
        <v>0</v>
      </c>
      <c r="H12">
        <v>3</v>
      </c>
      <c r="I12">
        <v>4</v>
      </c>
      <c r="J12">
        <v>0</v>
      </c>
      <c r="K12">
        <v>0</v>
      </c>
      <c r="L12">
        <v>0</v>
      </c>
      <c r="M12">
        <v>0</v>
      </c>
      <c r="N12">
        <v>4</v>
      </c>
      <c r="O12">
        <v>0</v>
      </c>
      <c r="P12">
        <v>6</v>
      </c>
      <c r="Q12" s="2">
        <f t="shared" si="0"/>
        <v>0.75</v>
      </c>
      <c r="R12" s="6" t="s">
        <v>45</v>
      </c>
      <c r="S12" s="6" t="s">
        <v>45</v>
      </c>
      <c r="T12">
        <v>37</v>
      </c>
      <c r="U12">
        <v>6</v>
      </c>
      <c r="V12">
        <v>2</v>
      </c>
      <c r="W12" s="3">
        <f t="shared" si="1"/>
        <v>14.382324324324323</v>
      </c>
      <c r="X12" s="4">
        <f t="shared" si="2"/>
        <v>22.2</v>
      </c>
      <c r="Y12" s="4">
        <f t="shared" si="3"/>
        <v>10.3</v>
      </c>
      <c r="Z12">
        <v>0</v>
      </c>
    </row>
    <row r="13" spans="1:26" x14ac:dyDescent="0.3">
      <c r="A13" s="1" t="str">
        <f>'Killian Hayes'!A13</f>
        <v>@ CAN</v>
      </c>
      <c r="B13">
        <v>5</v>
      </c>
      <c r="C13">
        <v>5</v>
      </c>
      <c r="D13">
        <v>1</v>
      </c>
      <c r="E13">
        <v>2</v>
      </c>
      <c r="F13">
        <v>0</v>
      </c>
      <c r="G13">
        <v>0</v>
      </c>
      <c r="H13">
        <v>2</v>
      </c>
      <c r="I13">
        <v>3</v>
      </c>
      <c r="J13">
        <v>0</v>
      </c>
      <c r="K13">
        <v>1</v>
      </c>
      <c r="L13">
        <v>1</v>
      </c>
      <c r="M13">
        <v>2</v>
      </c>
      <c r="N13">
        <v>2</v>
      </c>
      <c r="O13">
        <v>1</v>
      </c>
      <c r="P13">
        <v>1</v>
      </c>
      <c r="Q13" s="2">
        <f t="shared" si="0"/>
        <v>0.66666666666666663</v>
      </c>
      <c r="R13" s="2">
        <f t="shared" ref="R13:R46" si="5">J13/K13</f>
        <v>0</v>
      </c>
      <c r="S13" s="2">
        <f t="shared" si="4"/>
        <v>0.5</v>
      </c>
      <c r="T13">
        <v>37</v>
      </c>
      <c r="U13">
        <v>7</v>
      </c>
      <c r="V13">
        <v>1</v>
      </c>
      <c r="W13" s="3">
        <f t="shared" si="1"/>
        <v>10.209945945945945</v>
      </c>
      <c r="X13" s="4">
        <f t="shared" si="2"/>
        <v>18.5</v>
      </c>
      <c r="Y13" s="4">
        <f t="shared" si="3"/>
        <v>7.2999999999999989</v>
      </c>
      <c r="Z13">
        <v>0</v>
      </c>
    </row>
    <row r="14" spans="1:26" x14ac:dyDescent="0.3">
      <c r="A14" s="1" t="str">
        <f>'Killian Hayes'!A14</f>
        <v>vs DNK</v>
      </c>
      <c r="B14">
        <v>17</v>
      </c>
      <c r="C14">
        <v>7</v>
      </c>
      <c r="D14">
        <v>1</v>
      </c>
      <c r="E14">
        <v>0</v>
      </c>
      <c r="F14">
        <v>0</v>
      </c>
      <c r="G14">
        <v>1</v>
      </c>
      <c r="H14">
        <v>8</v>
      </c>
      <c r="I14">
        <v>11</v>
      </c>
      <c r="J14">
        <v>0</v>
      </c>
      <c r="K14">
        <v>0</v>
      </c>
      <c r="L14">
        <v>1</v>
      </c>
      <c r="M14">
        <v>1</v>
      </c>
      <c r="N14">
        <v>3</v>
      </c>
      <c r="O14">
        <v>0</v>
      </c>
      <c r="P14">
        <v>-9</v>
      </c>
      <c r="Q14" s="2">
        <f t="shared" si="0"/>
        <v>0.72727272727272729</v>
      </c>
      <c r="R14" s="6" t="s">
        <v>45</v>
      </c>
      <c r="S14" s="2">
        <f t="shared" si="4"/>
        <v>1</v>
      </c>
      <c r="T14">
        <v>41</v>
      </c>
      <c r="U14">
        <v>19</v>
      </c>
      <c r="V14">
        <v>4</v>
      </c>
      <c r="W14" s="3">
        <f t="shared" si="1"/>
        <v>18.871536585365849</v>
      </c>
      <c r="X14" s="4">
        <f t="shared" si="2"/>
        <v>25.9</v>
      </c>
      <c r="Y14" s="4">
        <f t="shared" si="3"/>
        <v>15.5</v>
      </c>
      <c r="Z14">
        <v>0</v>
      </c>
    </row>
    <row r="15" spans="1:26" x14ac:dyDescent="0.3">
      <c r="A15" s="1" t="str">
        <f>'Killian Hayes'!A15</f>
        <v>@ IMP</v>
      </c>
      <c r="B15">
        <v>5</v>
      </c>
      <c r="C15">
        <v>6</v>
      </c>
      <c r="D15">
        <v>4</v>
      </c>
      <c r="E15">
        <v>1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1</v>
      </c>
      <c r="M15">
        <v>2</v>
      </c>
      <c r="N15">
        <v>0</v>
      </c>
      <c r="O15">
        <v>1</v>
      </c>
      <c r="P15">
        <v>-3</v>
      </c>
      <c r="Q15" s="2">
        <f t="shared" si="0"/>
        <v>1</v>
      </c>
      <c r="R15" s="6" t="s">
        <v>45</v>
      </c>
      <c r="S15" s="2">
        <f t="shared" si="4"/>
        <v>0.5</v>
      </c>
      <c r="T15">
        <v>32</v>
      </c>
      <c r="U15">
        <v>14</v>
      </c>
      <c r="V15">
        <v>2</v>
      </c>
      <c r="W15" s="3">
        <f t="shared" si="1"/>
        <v>13.985625000000001</v>
      </c>
      <c r="X15" s="4">
        <f t="shared" si="2"/>
        <v>21.2</v>
      </c>
      <c r="Y15" s="4">
        <f t="shared" si="3"/>
        <v>8.8999999999999986</v>
      </c>
      <c r="Z15">
        <v>0</v>
      </c>
    </row>
    <row r="16" spans="1:26" x14ac:dyDescent="0.3">
      <c r="A16" s="1" t="str">
        <f>'Killian Hayes'!A16</f>
        <v>vs 3PT</v>
      </c>
      <c r="B16">
        <v>10</v>
      </c>
      <c r="C16">
        <v>6</v>
      </c>
      <c r="D16">
        <v>4</v>
      </c>
      <c r="E16">
        <v>1</v>
      </c>
      <c r="F16">
        <v>1</v>
      </c>
      <c r="G16">
        <v>0</v>
      </c>
      <c r="H16">
        <v>4</v>
      </c>
      <c r="I16">
        <v>5</v>
      </c>
      <c r="J16">
        <v>0</v>
      </c>
      <c r="K16">
        <v>0</v>
      </c>
      <c r="L16">
        <v>2</v>
      </c>
      <c r="M16">
        <v>2</v>
      </c>
      <c r="N16">
        <v>3</v>
      </c>
      <c r="O16">
        <v>0</v>
      </c>
      <c r="P16">
        <v>-11</v>
      </c>
      <c r="Q16" s="2">
        <f t="shared" si="0"/>
        <v>0.8</v>
      </c>
      <c r="R16" s="6" t="s">
        <v>45</v>
      </c>
      <c r="S16" s="2">
        <f t="shared" si="4"/>
        <v>1</v>
      </c>
      <c r="T16">
        <v>36</v>
      </c>
      <c r="U16">
        <v>20</v>
      </c>
      <c r="V16">
        <v>2</v>
      </c>
      <c r="W16" s="3">
        <f t="shared" si="1"/>
        <v>21.989611111111103</v>
      </c>
      <c r="X16" s="4">
        <f t="shared" si="2"/>
        <v>29.2</v>
      </c>
      <c r="Y16" s="4">
        <f t="shared" si="3"/>
        <v>15.599999999999998</v>
      </c>
      <c r="Z16">
        <v>0</v>
      </c>
    </row>
    <row r="17" spans="1:26" x14ac:dyDescent="0.3">
      <c r="A17" s="1" t="str">
        <f>'Killian Hayes'!A17</f>
        <v>@ DEF</v>
      </c>
      <c r="B17">
        <v>3</v>
      </c>
      <c r="C17">
        <v>4</v>
      </c>
      <c r="D17">
        <v>1</v>
      </c>
      <c r="E17">
        <v>2</v>
      </c>
      <c r="F17">
        <v>1</v>
      </c>
      <c r="G17">
        <v>0</v>
      </c>
      <c r="H17">
        <v>1</v>
      </c>
      <c r="I17">
        <v>4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-9</v>
      </c>
      <c r="Q17" s="2">
        <f t="shared" si="0"/>
        <v>0.25</v>
      </c>
      <c r="R17" s="6" t="s">
        <v>45</v>
      </c>
      <c r="S17" s="2">
        <f t="shared" si="4"/>
        <v>1</v>
      </c>
      <c r="T17">
        <v>33</v>
      </c>
      <c r="U17">
        <v>5</v>
      </c>
      <c r="V17">
        <v>0</v>
      </c>
      <c r="W17" s="3">
        <f t="shared" si="1"/>
        <v>6.7816060606060624</v>
      </c>
      <c r="X17" s="4">
        <f t="shared" si="2"/>
        <v>18.3</v>
      </c>
      <c r="Y17" s="4">
        <f t="shared" si="3"/>
        <v>4.5</v>
      </c>
      <c r="Z17">
        <v>0</v>
      </c>
    </row>
    <row r="18" spans="1:26" x14ac:dyDescent="0.3">
      <c r="A18" s="1" t="str">
        <f>'Killian Hayes'!A18</f>
        <v>vs OCE</v>
      </c>
      <c r="B18">
        <v>5</v>
      </c>
      <c r="C18">
        <v>8</v>
      </c>
      <c r="D18">
        <v>1</v>
      </c>
      <c r="E18">
        <v>0</v>
      </c>
      <c r="F18">
        <v>1</v>
      </c>
      <c r="G18">
        <v>0</v>
      </c>
      <c r="H18">
        <v>2</v>
      </c>
      <c r="I18">
        <v>2</v>
      </c>
      <c r="J18">
        <v>0</v>
      </c>
      <c r="K18">
        <v>0</v>
      </c>
      <c r="L18">
        <v>1</v>
      </c>
      <c r="M18">
        <v>2</v>
      </c>
      <c r="N18">
        <v>2</v>
      </c>
      <c r="O18">
        <v>0</v>
      </c>
      <c r="P18">
        <v>12</v>
      </c>
      <c r="Q18" s="2">
        <f t="shared" si="0"/>
        <v>1</v>
      </c>
      <c r="R18" s="6" t="s">
        <v>45</v>
      </c>
      <c r="S18" s="2">
        <f t="shared" si="4"/>
        <v>0.5</v>
      </c>
      <c r="T18">
        <v>34</v>
      </c>
      <c r="U18">
        <v>7</v>
      </c>
      <c r="V18">
        <v>0</v>
      </c>
      <c r="W18" s="3">
        <f t="shared" si="1"/>
        <v>13.346176470588237</v>
      </c>
      <c r="X18" s="4">
        <f t="shared" si="2"/>
        <v>19.100000000000001</v>
      </c>
      <c r="Y18" s="4">
        <f t="shared" si="3"/>
        <v>8.8999999999999986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5"/>
        <v>#DIV/0!</v>
      </c>
      <c r="S19" s="2" t="e">
        <f t="shared" si="4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6.882352941176471</v>
      </c>
      <c r="C47" s="4">
        <f t="shared" ref="C47:P47" si="6">AVERAGE(C2:C46)</f>
        <v>6.7058823529411766</v>
      </c>
      <c r="D47" s="4">
        <f t="shared" si="6"/>
        <v>1.1176470588235294</v>
      </c>
      <c r="E47" s="4">
        <f t="shared" si="6"/>
        <v>0.6470588235294118</v>
      </c>
      <c r="F47" s="4">
        <f t="shared" si="6"/>
        <v>0.47058823529411764</v>
      </c>
      <c r="G47" s="4">
        <f t="shared" si="6"/>
        <v>0.17647058823529413</v>
      </c>
      <c r="H47" s="4">
        <f t="shared" si="6"/>
        <v>2.9411764705882355</v>
      </c>
      <c r="I47" s="4">
        <f t="shared" si="6"/>
        <v>4.4117647058823533</v>
      </c>
      <c r="J47" s="4">
        <f t="shared" si="6"/>
        <v>0</v>
      </c>
      <c r="K47" s="4">
        <f t="shared" si="6"/>
        <v>5.8823529411764705E-2</v>
      </c>
      <c r="L47" s="4">
        <f t="shared" si="6"/>
        <v>1</v>
      </c>
      <c r="M47" s="4">
        <f t="shared" si="6"/>
        <v>1.5294117647058822</v>
      </c>
      <c r="N47" s="4">
        <f t="shared" si="6"/>
        <v>1.7058823529411764</v>
      </c>
      <c r="O47" s="4">
        <f t="shared" si="6"/>
        <v>0.76470588235294112</v>
      </c>
      <c r="P47" s="4">
        <f t="shared" si="6"/>
        <v>-2.1176470588235294</v>
      </c>
      <c r="Q47" s="2">
        <f>SUM(H2:H46)/SUM(I2:I46)</f>
        <v>0.66666666666666663</v>
      </c>
      <c r="R47" s="2">
        <f>SUM(J2:J46)/SUM(K2:K46)</f>
        <v>0</v>
      </c>
      <c r="S47" s="2">
        <f>SUM(L2:L46)/SUM(M2:M46)</f>
        <v>0.65384615384615385</v>
      </c>
      <c r="T47" s="4">
        <f t="shared" ref="T47:V47" si="7">AVERAGE(T2:T46)</f>
        <v>34.058823529411768</v>
      </c>
      <c r="U47" s="4">
        <f t="shared" si="7"/>
        <v>9.4705882352941178</v>
      </c>
      <c r="V47" s="4">
        <f t="shared" si="7"/>
        <v>1.2941176470588236</v>
      </c>
      <c r="W47" s="3">
        <f>((H49*85.91) +(F49*53.897)+(J49*51.757)+(L49*46.845)+(E49*39.19)+(N49*39.19)+(D49*34.677)+((C49-N49)*14.707)-(O49*17.174)-((M49-L49)*20.091)-((I49-H49)*39.19)-(G49*53.897))/T49</f>
        <v>12.874053540587219</v>
      </c>
      <c r="X47" s="4">
        <f t="shared" ref="X47" si="8">B47+(C47*1.2)+(D47*1.5)+(E47*3)+(F47*3)-G47</f>
        <v>19.78235294117647</v>
      </c>
      <c r="Y47" s="4">
        <f t="shared" ref="Y47" si="9">B47+0.4*H47-0.7*I47-0.4*(M47-L47)+0.7*N47+0.3*(C47-N47)+F47+D47*0.7+0.7*E47-0.4*O47-G47</f>
        <v>8.6764705882352953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117</v>
      </c>
      <c r="C49">
        <f t="shared" ref="C49:P49" si="10">SUM(C2:C46)</f>
        <v>114</v>
      </c>
      <c r="D49">
        <f t="shared" si="10"/>
        <v>19</v>
      </c>
      <c r="E49">
        <f t="shared" si="10"/>
        <v>11</v>
      </c>
      <c r="F49">
        <f t="shared" si="10"/>
        <v>8</v>
      </c>
      <c r="G49">
        <f t="shared" si="10"/>
        <v>3</v>
      </c>
      <c r="H49">
        <f t="shared" si="10"/>
        <v>50</v>
      </c>
      <c r="I49">
        <f t="shared" si="10"/>
        <v>75</v>
      </c>
      <c r="J49">
        <f t="shared" si="10"/>
        <v>0</v>
      </c>
      <c r="K49">
        <f t="shared" si="10"/>
        <v>1</v>
      </c>
      <c r="L49">
        <f t="shared" si="10"/>
        <v>17</v>
      </c>
      <c r="M49">
        <f t="shared" si="10"/>
        <v>26</v>
      </c>
      <c r="N49">
        <f t="shared" si="10"/>
        <v>29</v>
      </c>
      <c r="O49">
        <f t="shared" si="10"/>
        <v>13</v>
      </c>
      <c r="P49">
        <f t="shared" si="10"/>
        <v>-36</v>
      </c>
      <c r="T49">
        <f>SUM(T2:T46)</f>
        <v>579</v>
      </c>
      <c r="U49">
        <f>SUM(U2:U46)</f>
        <v>161</v>
      </c>
      <c r="V49">
        <f>SUM(V2:V46)</f>
        <v>22</v>
      </c>
      <c r="X49" s="4">
        <f>SUM(X2:X46)</f>
        <v>336.3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Y18" sqref="Y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17</v>
      </c>
      <c r="C2">
        <v>8</v>
      </c>
      <c r="D2">
        <v>1</v>
      </c>
      <c r="E2">
        <v>2</v>
      </c>
      <c r="F2">
        <v>1</v>
      </c>
      <c r="G2">
        <v>1</v>
      </c>
      <c r="H2">
        <v>8</v>
      </c>
      <c r="I2">
        <v>14</v>
      </c>
      <c r="J2">
        <v>0</v>
      </c>
      <c r="K2">
        <v>0</v>
      </c>
      <c r="L2">
        <v>1</v>
      </c>
      <c r="M2">
        <v>4</v>
      </c>
      <c r="N2">
        <v>4</v>
      </c>
      <c r="O2">
        <v>4</v>
      </c>
      <c r="P2">
        <v>-7</v>
      </c>
      <c r="Q2" s="2">
        <f t="shared" ref="Q2:Q46" si="0">H2/I2</f>
        <v>0.5714285714285714</v>
      </c>
      <c r="R2" s="6" t="s">
        <v>45</v>
      </c>
      <c r="S2" s="2">
        <f>L2/M2</f>
        <v>0.25</v>
      </c>
      <c r="T2">
        <v>40</v>
      </c>
      <c r="U2">
        <v>20</v>
      </c>
      <c r="V2">
        <v>3</v>
      </c>
      <c r="W2" s="3">
        <f t="shared" ref="W2:W46" si="1">((H2*85.91) +(F2*53.897)+(J2*51.757)+(L2*46.845)+(E2*39.19)+(N2*39.19)+(D2*34.677)+((C2-N2)*14.707)-(O2*17.174)-((M2-L2)*20.091)-((I2-H2)*39.19)-(G2*53.897))/T2</f>
        <v>17.466524999999997</v>
      </c>
      <c r="X2" s="4">
        <f t="shared" ref="X2:X46" si="2">B2+(C2*1.2)+(D2*1.5)+(E2*3)+(F2*3)-G2</f>
        <v>36.1</v>
      </c>
      <c r="Y2" s="4">
        <f t="shared" ref="Y2:Y46" si="3">B2+0.4*H2-0.7*I2-0.4*(M2-L2)+0.7*N2+0.3*(C2-N2)+F2+D2*0.7+0.7*E2-0.4*O2-G2</f>
        <v>13.699999999999998</v>
      </c>
      <c r="Z2">
        <v>0</v>
      </c>
    </row>
    <row r="3" spans="1:26" x14ac:dyDescent="0.3">
      <c r="A3" s="1" t="str">
        <f>'Killian Hayes'!A3</f>
        <v>@ OCE</v>
      </c>
      <c r="B3">
        <v>10</v>
      </c>
      <c r="C3">
        <v>8</v>
      </c>
      <c r="D3">
        <v>2</v>
      </c>
      <c r="E3">
        <v>1</v>
      </c>
      <c r="F3">
        <v>0</v>
      </c>
      <c r="G3">
        <v>0</v>
      </c>
      <c r="H3">
        <v>5</v>
      </c>
      <c r="I3">
        <v>9</v>
      </c>
      <c r="J3">
        <v>0</v>
      </c>
      <c r="K3">
        <v>0</v>
      </c>
      <c r="L3">
        <v>0</v>
      </c>
      <c r="M3">
        <v>0</v>
      </c>
      <c r="N3">
        <v>3</v>
      </c>
      <c r="O3">
        <v>2</v>
      </c>
      <c r="P3">
        <v>1</v>
      </c>
      <c r="Q3" s="2">
        <f t="shared" si="0"/>
        <v>0.55555555555555558</v>
      </c>
      <c r="R3" s="6" t="s">
        <v>45</v>
      </c>
      <c r="S3" s="6" t="s">
        <v>45</v>
      </c>
      <c r="T3">
        <v>37</v>
      </c>
      <c r="U3">
        <v>15</v>
      </c>
      <c r="V3">
        <v>3</v>
      </c>
      <c r="W3" s="3">
        <f t="shared" si="1"/>
        <v>14.543000000000001</v>
      </c>
      <c r="X3" s="4">
        <f t="shared" si="2"/>
        <v>25.6</v>
      </c>
      <c r="Y3" s="4">
        <f t="shared" si="3"/>
        <v>10.6</v>
      </c>
      <c r="Z3">
        <v>0</v>
      </c>
    </row>
    <row r="4" spans="1:26" x14ac:dyDescent="0.3">
      <c r="A4" s="1" t="str">
        <f>'Killian Hayes'!A4</f>
        <v>vs CHI</v>
      </c>
      <c r="B4">
        <v>22</v>
      </c>
      <c r="C4">
        <v>14</v>
      </c>
      <c r="D4">
        <v>2</v>
      </c>
      <c r="E4">
        <v>0</v>
      </c>
      <c r="F4">
        <v>3</v>
      </c>
      <c r="G4">
        <v>1</v>
      </c>
      <c r="H4">
        <v>9</v>
      </c>
      <c r="I4">
        <v>14</v>
      </c>
      <c r="J4">
        <v>0</v>
      </c>
      <c r="K4">
        <v>0</v>
      </c>
      <c r="L4">
        <v>4</v>
      </c>
      <c r="M4">
        <v>6</v>
      </c>
      <c r="N4">
        <v>5</v>
      </c>
      <c r="O4">
        <v>3</v>
      </c>
      <c r="P4">
        <v>6</v>
      </c>
      <c r="Q4" s="2">
        <f t="shared" si="0"/>
        <v>0.6428571428571429</v>
      </c>
      <c r="R4" s="6" t="s">
        <v>45</v>
      </c>
      <c r="S4" s="2">
        <f>L4/M4</f>
        <v>0.66666666666666663</v>
      </c>
      <c r="T4">
        <v>44</v>
      </c>
      <c r="U4">
        <v>27</v>
      </c>
      <c r="V4">
        <v>1</v>
      </c>
      <c r="W4" s="3">
        <f t="shared" si="1"/>
        <v>26.781295454545457</v>
      </c>
      <c r="X4" s="4">
        <f t="shared" si="2"/>
        <v>49.8</v>
      </c>
      <c r="Y4" s="4">
        <f t="shared" si="3"/>
        <v>23.4</v>
      </c>
      <c r="Z4">
        <v>1</v>
      </c>
    </row>
    <row r="5" spans="1:26" x14ac:dyDescent="0.3">
      <c r="A5" s="1" t="str">
        <f>'Killian Hayes'!A5</f>
        <v>vs INJ</v>
      </c>
      <c r="B5">
        <v>11</v>
      </c>
      <c r="C5">
        <v>8</v>
      </c>
      <c r="D5">
        <v>1</v>
      </c>
      <c r="E5">
        <v>2</v>
      </c>
      <c r="F5">
        <v>2</v>
      </c>
      <c r="G5">
        <v>1</v>
      </c>
      <c r="H5">
        <v>5</v>
      </c>
      <c r="I5">
        <v>9</v>
      </c>
      <c r="J5">
        <v>0</v>
      </c>
      <c r="K5">
        <v>0</v>
      </c>
      <c r="L5">
        <v>1</v>
      </c>
      <c r="M5">
        <v>3</v>
      </c>
      <c r="N5">
        <v>3</v>
      </c>
      <c r="O5">
        <v>3</v>
      </c>
      <c r="P5">
        <v>-3</v>
      </c>
      <c r="Q5" s="2">
        <f t="shared" si="0"/>
        <v>0.55555555555555558</v>
      </c>
      <c r="R5" s="6" t="s">
        <v>45</v>
      </c>
      <c r="S5" s="2">
        <f>L5/M5</f>
        <v>0.33333333333333331</v>
      </c>
      <c r="T5">
        <v>34</v>
      </c>
      <c r="U5">
        <v>13</v>
      </c>
      <c r="V5">
        <v>1</v>
      </c>
      <c r="W5" s="3">
        <f t="shared" si="1"/>
        <v>17.234999999999992</v>
      </c>
      <c r="X5" s="4">
        <f t="shared" si="2"/>
        <v>33.1</v>
      </c>
      <c r="Y5" s="4">
        <f t="shared" si="3"/>
        <v>11.399999999999999</v>
      </c>
      <c r="Z5">
        <v>0</v>
      </c>
    </row>
    <row r="6" spans="1:26" x14ac:dyDescent="0.3">
      <c r="A6" s="1" t="str">
        <f>'Killian Hayes'!A6</f>
        <v>@ EUR</v>
      </c>
      <c r="B6">
        <v>12</v>
      </c>
      <c r="C6">
        <v>12</v>
      </c>
      <c r="D6">
        <v>1</v>
      </c>
      <c r="E6">
        <v>1</v>
      </c>
      <c r="F6">
        <v>0</v>
      </c>
      <c r="G6">
        <v>0</v>
      </c>
      <c r="H6">
        <v>5</v>
      </c>
      <c r="I6">
        <v>9</v>
      </c>
      <c r="J6">
        <v>0</v>
      </c>
      <c r="K6">
        <v>0</v>
      </c>
      <c r="L6">
        <v>2</v>
      </c>
      <c r="M6">
        <v>2</v>
      </c>
      <c r="N6">
        <v>0</v>
      </c>
      <c r="O6">
        <v>2</v>
      </c>
      <c r="P6">
        <v>0</v>
      </c>
      <c r="Q6" s="2">
        <f t="shared" si="0"/>
        <v>0.55555555555555558</v>
      </c>
      <c r="R6" s="6" t="s">
        <v>45</v>
      </c>
      <c r="S6" s="2">
        <f t="shared" ref="S6:S46" si="4">L6/M6</f>
        <v>1</v>
      </c>
      <c r="T6">
        <v>40</v>
      </c>
      <c r="U6">
        <v>15</v>
      </c>
      <c r="V6">
        <v>0</v>
      </c>
      <c r="W6" s="3">
        <f t="shared" si="1"/>
        <v>14.562075000000004</v>
      </c>
      <c r="X6" s="4">
        <f t="shared" si="2"/>
        <v>30.9</v>
      </c>
      <c r="Y6" s="4">
        <f t="shared" si="3"/>
        <v>11.899999999999999</v>
      </c>
      <c r="Z6">
        <v>0</v>
      </c>
    </row>
    <row r="7" spans="1:26" x14ac:dyDescent="0.3">
      <c r="A7" s="1" t="str">
        <f>'Killian Hayes'!A7</f>
        <v>@ RKS</v>
      </c>
      <c r="B7">
        <v>13</v>
      </c>
      <c r="C7">
        <v>11</v>
      </c>
      <c r="D7">
        <v>1</v>
      </c>
      <c r="E7">
        <v>0</v>
      </c>
      <c r="F7">
        <v>1</v>
      </c>
      <c r="G7">
        <v>0</v>
      </c>
      <c r="H7">
        <v>5</v>
      </c>
      <c r="I7">
        <v>8</v>
      </c>
      <c r="J7">
        <v>0</v>
      </c>
      <c r="K7">
        <v>0</v>
      </c>
      <c r="L7">
        <v>3</v>
      </c>
      <c r="M7">
        <v>6</v>
      </c>
      <c r="N7">
        <v>2</v>
      </c>
      <c r="O7">
        <v>2</v>
      </c>
      <c r="P7">
        <v>-18</v>
      </c>
      <c r="Q7" s="2">
        <f t="shared" si="0"/>
        <v>0.625</v>
      </c>
      <c r="R7" s="6" t="s">
        <v>45</v>
      </c>
      <c r="S7" s="2">
        <f t="shared" si="4"/>
        <v>0.5</v>
      </c>
      <c r="T7">
        <v>38</v>
      </c>
      <c r="U7">
        <v>16</v>
      </c>
      <c r="V7">
        <v>0</v>
      </c>
      <c r="W7" s="3">
        <f t="shared" si="1"/>
        <v>17.295026315789475</v>
      </c>
      <c r="X7" s="4">
        <f t="shared" si="2"/>
        <v>30.7</v>
      </c>
      <c r="Y7" s="4">
        <f t="shared" si="3"/>
        <v>13.199999999999998</v>
      </c>
      <c r="Z7">
        <v>0</v>
      </c>
    </row>
    <row r="8" spans="1:26" x14ac:dyDescent="0.3">
      <c r="A8" s="1" t="str">
        <f>'Killian Hayes'!A8</f>
        <v>vs AFR</v>
      </c>
      <c r="B8">
        <v>22</v>
      </c>
      <c r="C8">
        <v>10</v>
      </c>
      <c r="D8">
        <v>0</v>
      </c>
      <c r="E8">
        <v>1</v>
      </c>
      <c r="F8">
        <v>1</v>
      </c>
      <c r="G8">
        <v>0</v>
      </c>
      <c r="H8">
        <v>10</v>
      </c>
      <c r="I8">
        <v>14</v>
      </c>
      <c r="J8">
        <v>0</v>
      </c>
      <c r="K8">
        <v>0</v>
      </c>
      <c r="L8">
        <v>2</v>
      </c>
      <c r="M8">
        <v>3</v>
      </c>
      <c r="N8">
        <v>3</v>
      </c>
      <c r="O8">
        <v>2</v>
      </c>
      <c r="P8">
        <v>-8</v>
      </c>
      <c r="Q8" s="2">
        <f t="shared" si="0"/>
        <v>0.7142857142857143</v>
      </c>
      <c r="R8" s="6" t="s">
        <v>45</v>
      </c>
      <c r="S8" s="2">
        <f t="shared" si="4"/>
        <v>0.66666666666666663</v>
      </c>
      <c r="T8">
        <v>35</v>
      </c>
      <c r="U8">
        <v>22</v>
      </c>
      <c r="V8">
        <v>1</v>
      </c>
      <c r="W8" s="3">
        <f t="shared" si="1"/>
        <v>30.148485714285716</v>
      </c>
      <c r="X8" s="4">
        <f t="shared" si="2"/>
        <v>40</v>
      </c>
      <c r="Y8" s="4">
        <f t="shared" si="3"/>
        <v>20.900000000000002</v>
      </c>
      <c r="Z8">
        <v>0</v>
      </c>
    </row>
    <row r="9" spans="1:26" x14ac:dyDescent="0.3">
      <c r="A9" s="1" t="str">
        <f>'Killian Hayes'!A9</f>
        <v>@ OLD</v>
      </c>
      <c r="B9">
        <v>27</v>
      </c>
      <c r="C9">
        <v>11</v>
      </c>
      <c r="D9">
        <v>1</v>
      </c>
      <c r="E9">
        <v>2</v>
      </c>
      <c r="F9">
        <v>1</v>
      </c>
      <c r="G9">
        <v>0</v>
      </c>
      <c r="H9">
        <v>11</v>
      </c>
      <c r="I9">
        <v>17</v>
      </c>
      <c r="J9">
        <v>0</v>
      </c>
      <c r="K9">
        <v>0</v>
      </c>
      <c r="L9">
        <v>5</v>
      </c>
      <c r="M9">
        <v>7</v>
      </c>
      <c r="N9">
        <v>3</v>
      </c>
      <c r="O9">
        <v>2</v>
      </c>
      <c r="P9">
        <v>6</v>
      </c>
      <c r="Q9" s="2">
        <f t="shared" si="0"/>
        <v>0.6470588235294118</v>
      </c>
      <c r="R9" s="6" t="s">
        <v>45</v>
      </c>
      <c r="S9" s="2">
        <f t="shared" si="4"/>
        <v>0.7142857142857143</v>
      </c>
      <c r="T9">
        <v>39</v>
      </c>
      <c r="U9">
        <v>29</v>
      </c>
      <c r="V9">
        <v>1</v>
      </c>
      <c r="W9" s="3">
        <f t="shared" si="1"/>
        <v>32.608846153846152</v>
      </c>
      <c r="X9" s="4">
        <f t="shared" si="2"/>
        <v>50.7</v>
      </c>
      <c r="Y9" s="4">
        <f t="shared" si="3"/>
        <v>25.499999999999993</v>
      </c>
      <c r="Z9">
        <v>1</v>
      </c>
    </row>
    <row r="10" spans="1:26" x14ac:dyDescent="0.3">
      <c r="A10" s="1" t="str">
        <f>'Killian Hayes'!A10</f>
        <v>vs USA</v>
      </c>
      <c r="B10">
        <v>24</v>
      </c>
      <c r="C10">
        <v>13</v>
      </c>
      <c r="D10">
        <v>2</v>
      </c>
      <c r="E10">
        <v>0</v>
      </c>
      <c r="F10">
        <v>0</v>
      </c>
      <c r="G10">
        <v>1</v>
      </c>
      <c r="H10">
        <v>11</v>
      </c>
      <c r="I10">
        <v>14</v>
      </c>
      <c r="J10">
        <v>0</v>
      </c>
      <c r="K10">
        <v>0</v>
      </c>
      <c r="L10">
        <v>2</v>
      </c>
      <c r="M10">
        <v>2</v>
      </c>
      <c r="N10">
        <v>6</v>
      </c>
      <c r="O10">
        <v>4</v>
      </c>
      <c r="P10">
        <v>-2</v>
      </c>
      <c r="Q10" s="2">
        <f t="shared" si="0"/>
        <v>0.7857142857142857</v>
      </c>
      <c r="R10" s="6" t="s">
        <v>45</v>
      </c>
      <c r="S10" s="2">
        <f t="shared" si="4"/>
        <v>1</v>
      </c>
      <c r="T10">
        <v>50</v>
      </c>
      <c r="U10">
        <v>30</v>
      </c>
      <c r="V10">
        <v>2</v>
      </c>
      <c r="W10" s="3">
        <f t="shared" si="1"/>
        <v>24.119600000000009</v>
      </c>
      <c r="X10" s="4">
        <f t="shared" si="2"/>
        <v>41.6</v>
      </c>
      <c r="Y10" s="4">
        <f t="shared" si="3"/>
        <v>23.7</v>
      </c>
      <c r="Z10">
        <v>0</v>
      </c>
    </row>
    <row r="11" spans="1:26" x14ac:dyDescent="0.3">
      <c r="A11" s="1" t="str">
        <f>'Killian Hayes'!A11</f>
        <v>@ SPA</v>
      </c>
      <c r="B11">
        <v>14</v>
      </c>
      <c r="C11">
        <v>9</v>
      </c>
      <c r="D11">
        <v>1</v>
      </c>
      <c r="E11">
        <v>2</v>
      </c>
      <c r="F11">
        <v>2</v>
      </c>
      <c r="G11">
        <v>2</v>
      </c>
      <c r="H11">
        <v>5</v>
      </c>
      <c r="I11">
        <v>8</v>
      </c>
      <c r="J11">
        <v>0</v>
      </c>
      <c r="K11">
        <v>0</v>
      </c>
      <c r="L11">
        <v>4</v>
      </c>
      <c r="M11">
        <v>5</v>
      </c>
      <c r="N11">
        <v>2</v>
      </c>
      <c r="O11">
        <v>1</v>
      </c>
      <c r="P11">
        <v>10</v>
      </c>
      <c r="Q11" s="2">
        <f t="shared" si="0"/>
        <v>0.625</v>
      </c>
      <c r="R11" s="6" t="s">
        <v>45</v>
      </c>
      <c r="S11" s="2">
        <f t="shared" si="4"/>
        <v>0.8</v>
      </c>
      <c r="T11">
        <v>38</v>
      </c>
      <c r="U11">
        <v>16</v>
      </c>
      <c r="V11">
        <v>1</v>
      </c>
      <c r="W11" s="3">
        <f t="shared" si="1"/>
        <v>19.907394736842104</v>
      </c>
      <c r="X11" s="4">
        <f t="shared" si="2"/>
        <v>36.299999999999997</v>
      </c>
      <c r="Y11" s="4">
        <f t="shared" si="3"/>
        <v>15.2</v>
      </c>
      <c r="Z11">
        <v>0</v>
      </c>
    </row>
    <row r="12" spans="1:26" x14ac:dyDescent="0.3">
      <c r="A12" s="1" t="str">
        <f>'Killian Hayes'!A12</f>
        <v>vs 6TH</v>
      </c>
      <c r="B12">
        <v>19</v>
      </c>
      <c r="C12">
        <v>12</v>
      </c>
      <c r="D12">
        <v>0</v>
      </c>
      <c r="E12">
        <v>3</v>
      </c>
      <c r="F12">
        <v>0</v>
      </c>
      <c r="G12">
        <v>0</v>
      </c>
      <c r="H12">
        <v>9</v>
      </c>
      <c r="I12">
        <v>13</v>
      </c>
      <c r="J12">
        <v>0</v>
      </c>
      <c r="K12">
        <v>0</v>
      </c>
      <c r="L12">
        <v>1</v>
      </c>
      <c r="M12">
        <v>3</v>
      </c>
      <c r="N12">
        <v>4</v>
      </c>
      <c r="O12">
        <v>1</v>
      </c>
      <c r="P12">
        <v>9</v>
      </c>
      <c r="Q12" s="2">
        <f t="shared" si="0"/>
        <v>0.69230769230769229</v>
      </c>
      <c r="R12" s="6" t="s">
        <v>45</v>
      </c>
      <c r="S12" s="2">
        <f t="shared" si="4"/>
        <v>0.33333333333333331</v>
      </c>
      <c r="T12">
        <v>38</v>
      </c>
      <c r="U12">
        <v>19</v>
      </c>
      <c r="V12">
        <v>2</v>
      </c>
      <c r="W12" s="3">
        <f t="shared" si="1"/>
        <v>26.260657894736841</v>
      </c>
      <c r="X12" s="4">
        <f t="shared" si="2"/>
        <v>42.4</v>
      </c>
      <c r="Y12" s="4">
        <f t="shared" si="3"/>
        <v>19.600000000000001</v>
      </c>
      <c r="Z12">
        <v>1</v>
      </c>
    </row>
    <row r="13" spans="1:26" x14ac:dyDescent="0.3">
      <c r="A13" s="1" t="str">
        <f>'Killian Hayes'!A13</f>
        <v>@ CAN</v>
      </c>
      <c r="B13">
        <v>17</v>
      </c>
      <c r="C13">
        <v>19</v>
      </c>
      <c r="D13">
        <v>0</v>
      </c>
      <c r="E13">
        <v>4</v>
      </c>
      <c r="F13">
        <v>1</v>
      </c>
      <c r="G13">
        <v>1</v>
      </c>
      <c r="H13">
        <v>8</v>
      </c>
      <c r="I13">
        <v>12</v>
      </c>
      <c r="J13">
        <v>0</v>
      </c>
      <c r="K13">
        <v>0</v>
      </c>
      <c r="L13">
        <v>1</v>
      </c>
      <c r="M13">
        <v>2</v>
      </c>
      <c r="N13">
        <v>5</v>
      </c>
      <c r="O13">
        <v>5</v>
      </c>
      <c r="P13">
        <v>6</v>
      </c>
      <c r="Q13" s="2">
        <f t="shared" si="0"/>
        <v>0.66666666666666663</v>
      </c>
      <c r="R13" s="6" t="s">
        <v>45</v>
      </c>
      <c r="S13" s="2">
        <f t="shared" si="4"/>
        <v>0.5</v>
      </c>
      <c r="T13">
        <v>39</v>
      </c>
      <c r="U13">
        <v>17</v>
      </c>
      <c r="V13">
        <v>1</v>
      </c>
      <c r="W13" s="3">
        <f t="shared" si="1"/>
        <v>26.410564102564113</v>
      </c>
      <c r="X13" s="4">
        <f t="shared" si="2"/>
        <v>53.8</v>
      </c>
      <c r="Y13" s="4">
        <f t="shared" si="3"/>
        <v>19.900000000000002</v>
      </c>
      <c r="Z13">
        <v>1</v>
      </c>
    </row>
    <row r="14" spans="1:26" x14ac:dyDescent="0.3">
      <c r="A14" s="1" t="str">
        <f>'Killian Hayes'!A14</f>
        <v>vs DNK</v>
      </c>
      <c r="B14">
        <v>23</v>
      </c>
      <c r="C14">
        <v>13</v>
      </c>
      <c r="D14">
        <v>3</v>
      </c>
      <c r="E14">
        <v>1</v>
      </c>
      <c r="F14">
        <v>1</v>
      </c>
      <c r="G14">
        <v>0</v>
      </c>
      <c r="H14">
        <v>9</v>
      </c>
      <c r="I14">
        <v>14</v>
      </c>
      <c r="J14">
        <v>0</v>
      </c>
      <c r="K14">
        <v>0</v>
      </c>
      <c r="L14">
        <v>5</v>
      </c>
      <c r="M14">
        <v>9</v>
      </c>
      <c r="N14">
        <v>5</v>
      </c>
      <c r="O14">
        <v>4</v>
      </c>
      <c r="P14">
        <v>-1</v>
      </c>
      <c r="Q14" s="2">
        <f t="shared" si="0"/>
        <v>0.6428571428571429</v>
      </c>
      <c r="R14" s="6" t="s">
        <v>45</v>
      </c>
      <c r="S14" s="2">
        <f t="shared" si="4"/>
        <v>0.55555555555555558</v>
      </c>
      <c r="T14">
        <v>47</v>
      </c>
      <c r="U14">
        <v>29</v>
      </c>
      <c r="V14">
        <v>2</v>
      </c>
      <c r="W14" s="3">
        <f t="shared" si="1"/>
        <v>24.960191489361701</v>
      </c>
      <c r="X14" s="4">
        <f t="shared" si="2"/>
        <v>49.1</v>
      </c>
      <c r="Y14" s="4">
        <f t="shared" si="3"/>
        <v>23.3</v>
      </c>
      <c r="Z14">
        <v>0</v>
      </c>
    </row>
    <row r="15" spans="1:26" x14ac:dyDescent="0.3">
      <c r="A15" s="1" t="str">
        <f>'Killian Hayes'!A15</f>
        <v>@ IMP</v>
      </c>
      <c r="B15">
        <v>18</v>
      </c>
      <c r="C15">
        <v>10</v>
      </c>
      <c r="D15">
        <v>2</v>
      </c>
      <c r="E15">
        <v>2</v>
      </c>
      <c r="F15">
        <v>0</v>
      </c>
      <c r="G15">
        <v>1</v>
      </c>
      <c r="H15">
        <v>7</v>
      </c>
      <c r="I15">
        <v>10</v>
      </c>
      <c r="J15">
        <v>0</v>
      </c>
      <c r="K15">
        <v>0</v>
      </c>
      <c r="L15">
        <v>4</v>
      </c>
      <c r="M15">
        <v>6</v>
      </c>
      <c r="N15">
        <v>1</v>
      </c>
      <c r="O15">
        <v>1</v>
      </c>
      <c r="P15">
        <v>-5</v>
      </c>
      <c r="Q15" s="2">
        <f t="shared" si="0"/>
        <v>0.7</v>
      </c>
      <c r="R15" s="6" t="s">
        <v>45</v>
      </c>
      <c r="S15" s="2">
        <f t="shared" si="4"/>
        <v>0.66666666666666663</v>
      </c>
      <c r="T15">
        <v>40</v>
      </c>
      <c r="U15">
        <v>22</v>
      </c>
      <c r="V15">
        <v>1</v>
      </c>
      <c r="W15" s="3">
        <f t="shared" si="1"/>
        <v>21.980350000000001</v>
      </c>
      <c r="X15" s="4">
        <f t="shared" si="2"/>
        <v>38</v>
      </c>
      <c r="Y15" s="4">
        <f t="shared" si="3"/>
        <v>17.799999999999997</v>
      </c>
      <c r="Z15">
        <v>0</v>
      </c>
    </row>
    <row r="16" spans="1:26" x14ac:dyDescent="0.3">
      <c r="A16" s="1" t="str">
        <f>'Killian Hayes'!A16</f>
        <v>vs 3PT</v>
      </c>
      <c r="B16">
        <v>29</v>
      </c>
      <c r="C16">
        <v>12</v>
      </c>
      <c r="D16">
        <v>2</v>
      </c>
      <c r="E16">
        <v>2</v>
      </c>
      <c r="F16">
        <v>0</v>
      </c>
      <c r="G16">
        <v>1</v>
      </c>
      <c r="H16">
        <v>13</v>
      </c>
      <c r="I16">
        <v>19</v>
      </c>
      <c r="J16">
        <v>0</v>
      </c>
      <c r="K16">
        <v>0</v>
      </c>
      <c r="L16">
        <v>3</v>
      </c>
      <c r="M16">
        <v>5</v>
      </c>
      <c r="N16">
        <v>4</v>
      </c>
      <c r="O16">
        <v>1</v>
      </c>
      <c r="P16">
        <v>-19</v>
      </c>
      <c r="Q16" s="2">
        <f t="shared" si="0"/>
        <v>0.68421052631578949</v>
      </c>
      <c r="R16" s="6" t="s">
        <v>45</v>
      </c>
      <c r="S16" s="2">
        <f t="shared" si="4"/>
        <v>0.6</v>
      </c>
      <c r="T16">
        <v>37</v>
      </c>
      <c r="U16">
        <v>34</v>
      </c>
      <c r="V16">
        <v>0</v>
      </c>
      <c r="W16" s="3">
        <f t="shared" si="1"/>
        <v>36.030324324324319</v>
      </c>
      <c r="X16" s="4">
        <f t="shared" si="2"/>
        <v>51.4</v>
      </c>
      <c r="Y16" s="4">
        <f t="shared" si="3"/>
        <v>26.700000000000003</v>
      </c>
      <c r="Z16">
        <v>0</v>
      </c>
    </row>
    <row r="17" spans="1:26" x14ac:dyDescent="0.3">
      <c r="A17" s="1" t="str">
        <f>'Killian Hayes'!A17</f>
        <v>@ DEF</v>
      </c>
      <c r="B17">
        <v>16</v>
      </c>
      <c r="C17">
        <v>5</v>
      </c>
      <c r="D17">
        <v>1</v>
      </c>
      <c r="E17">
        <v>3</v>
      </c>
      <c r="F17">
        <v>2</v>
      </c>
      <c r="G17">
        <v>1</v>
      </c>
      <c r="H17">
        <v>7</v>
      </c>
      <c r="I17">
        <v>8</v>
      </c>
      <c r="J17">
        <v>0</v>
      </c>
      <c r="K17">
        <v>0</v>
      </c>
      <c r="L17">
        <v>2</v>
      </c>
      <c r="M17">
        <v>3</v>
      </c>
      <c r="N17">
        <v>2</v>
      </c>
      <c r="O17">
        <v>4</v>
      </c>
      <c r="P17">
        <v>-2</v>
      </c>
      <c r="Q17" s="2">
        <f t="shared" si="0"/>
        <v>0.875</v>
      </c>
      <c r="R17" s="6" t="s">
        <v>45</v>
      </c>
      <c r="S17" s="2">
        <f t="shared" si="4"/>
        <v>0.66666666666666663</v>
      </c>
      <c r="T17">
        <v>33</v>
      </c>
      <c r="U17">
        <v>18</v>
      </c>
      <c r="V17">
        <v>2</v>
      </c>
      <c r="W17" s="3">
        <f t="shared" si="1"/>
        <v>27.143272727272727</v>
      </c>
      <c r="X17" s="4">
        <f t="shared" si="2"/>
        <v>37.5</v>
      </c>
      <c r="Y17" s="4">
        <f t="shared" si="3"/>
        <v>17.299999999999997</v>
      </c>
      <c r="Z17">
        <v>0</v>
      </c>
    </row>
    <row r="18" spans="1:26" x14ac:dyDescent="0.3">
      <c r="A18" s="1" t="str">
        <f>'Killian Hayes'!A18</f>
        <v>vs OCE</v>
      </c>
      <c r="B18">
        <v>20</v>
      </c>
      <c r="C18">
        <v>8</v>
      </c>
      <c r="D18">
        <v>2</v>
      </c>
      <c r="E18">
        <v>1</v>
      </c>
      <c r="F18">
        <v>0</v>
      </c>
      <c r="G18">
        <v>2</v>
      </c>
      <c r="H18">
        <v>9</v>
      </c>
      <c r="I18">
        <v>11</v>
      </c>
      <c r="J18">
        <v>0</v>
      </c>
      <c r="K18">
        <v>0</v>
      </c>
      <c r="L18">
        <v>2</v>
      </c>
      <c r="M18">
        <v>4</v>
      </c>
      <c r="N18">
        <v>3</v>
      </c>
      <c r="O18">
        <v>0</v>
      </c>
      <c r="P18">
        <v>20</v>
      </c>
      <c r="Q18" s="2">
        <f t="shared" si="0"/>
        <v>0.81818181818181823</v>
      </c>
      <c r="R18" s="6" t="s">
        <v>45</v>
      </c>
      <c r="S18" s="2">
        <f t="shared" si="4"/>
        <v>0.5</v>
      </c>
      <c r="T18">
        <v>37</v>
      </c>
      <c r="U18">
        <v>25</v>
      </c>
      <c r="V18">
        <v>1</v>
      </c>
      <c r="W18" s="3">
        <f t="shared" si="1"/>
        <v>25.410081081081085</v>
      </c>
      <c r="X18" s="4">
        <f t="shared" si="2"/>
        <v>33.6</v>
      </c>
      <c r="Y18" s="4">
        <f t="shared" si="3"/>
        <v>18.8</v>
      </c>
      <c r="Z18">
        <v>1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ref="R18:R46" si="5">J19/K19</f>
        <v>#DIV/0!</v>
      </c>
      <c r="S19" s="2" t="e">
        <f t="shared" si="4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18.470588235294116</v>
      </c>
      <c r="C47" s="4">
        <f t="shared" ref="C47:P47" si="6">AVERAGE(C2:C46)</f>
        <v>10.764705882352942</v>
      </c>
      <c r="D47" s="4">
        <f t="shared" si="6"/>
        <v>1.2941176470588236</v>
      </c>
      <c r="E47" s="4">
        <f t="shared" si="6"/>
        <v>1.588235294117647</v>
      </c>
      <c r="F47" s="4">
        <f t="shared" si="6"/>
        <v>0.88235294117647056</v>
      </c>
      <c r="G47" s="4">
        <f t="shared" si="6"/>
        <v>0.70588235294117652</v>
      </c>
      <c r="H47" s="4">
        <f t="shared" si="6"/>
        <v>8</v>
      </c>
      <c r="I47" s="4">
        <f t="shared" si="6"/>
        <v>11.941176470588236</v>
      </c>
      <c r="J47" s="4">
        <f t="shared" si="6"/>
        <v>0</v>
      </c>
      <c r="K47" s="4">
        <f t="shared" si="6"/>
        <v>0</v>
      </c>
      <c r="L47" s="4">
        <f t="shared" si="6"/>
        <v>2.4705882352941178</v>
      </c>
      <c r="M47" s="4">
        <f t="shared" si="6"/>
        <v>4.117647058823529</v>
      </c>
      <c r="N47" s="4">
        <f t="shared" si="6"/>
        <v>3.2352941176470589</v>
      </c>
      <c r="O47" s="4">
        <f t="shared" si="6"/>
        <v>2.4117647058823528</v>
      </c>
      <c r="P47" s="4">
        <f t="shared" si="6"/>
        <v>-0.41176470588235292</v>
      </c>
      <c r="Q47" s="2">
        <f>SUM(H2:H46)/SUM(I2:I46)</f>
        <v>0.66995073891625612</v>
      </c>
      <c r="R47" s="2" t="e">
        <f>SUM(J2:J46)/SUM(K2:K46)</f>
        <v>#DIV/0!</v>
      </c>
      <c r="S47" s="2">
        <f>SUM(L2:L46)/SUM(M2:M46)</f>
        <v>0.6</v>
      </c>
      <c r="T47" s="4">
        <f t="shared" ref="T47:V47" si="7">AVERAGE(T2:T46)</f>
        <v>39.176470588235297</v>
      </c>
      <c r="U47" s="4">
        <f t="shared" si="7"/>
        <v>21.588235294117649</v>
      </c>
      <c r="V47" s="4">
        <f t="shared" si="7"/>
        <v>1.2941176470588236</v>
      </c>
      <c r="W47" s="3">
        <f>((H49*85.91) +(F49*53.897)+(J49*51.757)+(L49*46.845)+(E49*39.19)+(N49*39.19)+(D49*34.677)+((C49-N49)*14.707)-(O49*17.174)-((M49-L49)*20.091)-((I49-H49)*39.19)-(G49*53.897))/T49</f>
        <v>23.692941441441441</v>
      </c>
      <c r="X47" s="4">
        <f t="shared" ref="X47" si="8">B47+(C47*1.2)+(D47*1.5)+(E47*3)+(F47*3)-G47</f>
        <v>40.035294117647062</v>
      </c>
      <c r="Y47" s="4">
        <f t="shared" ref="Y47" si="9">B47+0.4*H47-0.7*I47-0.4*(M47-L47)+0.7*N47+0.3*(C47-N47)+F47+D47*0.7+0.7*E47-0.4*O47-G47</f>
        <v>18.405882352941173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314</v>
      </c>
      <c r="C49">
        <f t="shared" ref="C49:P49" si="10">SUM(C2:C46)</f>
        <v>183</v>
      </c>
      <c r="D49">
        <f t="shared" si="10"/>
        <v>22</v>
      </c>
      <c r="E49">
        <f t="shared" si="10"/>
        <v>27</v>
      </c>
      <c r="F49">
        <f t="shared" si="10"/>
        <v>15</v>
      </c>
      <c r="G49">
        <f t="shared" si="10"/>
        <v>12</v>
      </c>
      <c r="H49">
        <f t="shared" si="10"/>
        <v>136</v>
      </c>
      <c r="I49">
        <f t="shared" si="10"/>
        <v>203</v>
      </c>
      <c r="J49">
        <f t="shared" si="10"/>
        <v>0</v>
      </c>
      <c r="K49">
        <f t="shared" si="10"/>
        <v>0</v>
      </c>
      <c r="L49">
        <f t="shared" si="10"/>
        <v>42</v>
      </c>
      <c r="M49">
        <f t="shared" si="10"/>
        <v>70</v>
      </c>
      <c r="N49">
        <f t="shared" si="10"/>
        <v>55</v>
      </c>
      <c r="O49">
        <f t="shared" si="10"/>
        <v>41</v>
      </c>
      <c r="P49">
        <f t="shared" si="10"/>
        <v>-7</v>
      </c>
      <c r="T49">
        <f>SUM(T2:T46)</f>
        <v>666</v>
      </c>
      <c r="U49">
        <f>SUM(U2:U46)</f>
        <v>367</v>
      </c>
      <c r="V49">
        <f>SUM(V2:V46)</f>
        <v>22</v>
      </c>
      <c r="X49" s="4">
        <f>SUM(X2:X46)</f>
        <v>680.6</v>
      </c>
      <c r="Z49">
        <f>SUM(Z2:Z46)</f>
        <v>5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13</v>
      </c>
      <c r="C2">
        <v>1</v>
      </c>
      <c r="D2">
        <v>1</v>
      </c>
      <c r="E2">
        <v>0</v>
      </c>
      <c r="F2">
        <v>0</v>
      </c>
      <c r="G2">
        <v>1</v>
      </c>
      <c r="H2">
        <v>5</v>
      </c>
      <c r="I2">
        <v>9</v>
      </c>
      <c r="J2">
        <v>2</v>
      </c>
      <c r="K2">
        <v>3</v>
      </c>
      <c r="L2">
        <v>1</v>
      </c>
      <c r="M2">
        <v>2</v>
      </c>
      <c r="N2">
        <v>0</v>
      </c>
      <c r="O2">
        <v>2</v>
      </c>
      <c r="P2">
        <v>8</v>
      </c>
      <c r="Q2" s="2">
        <f t="shared" ref="Q2:Q46" si="0">H2/I2</f>
        <v>0.55555555555555558</v>
      </c>
      <c r="R2" s="2">
        <f t="shared" ref="R2:R46" si="1">J2/K2</f>
        <v>0.66666666666666663</v>
      </c>
      <c r="S2" s="2">
        <f>L2/M2</f>
        <v>0.5</v>
      </c>
      <c r="T2">
        <v>15</v>
      </c>
      <c r="U2">
        <v>16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24.279800000000005</v>
      </c>
      <c r="X2" s="4">
        <f t="shared" ref="X2:X46" si="3">B2+(C2*1.2)+(D2*1.5)+(E2*3)+(F2*3)-G2</f>
        <v>14.7</v>
      </c>
      <c r="Y2" s="4">
        <f t="shared" ref="Y2:Y46" si="4">B2+0.4*H2-0.7*I2-0.4*(M2-L2)+0.7*N2+0.3*(C2-N2)+F2+D2*0.7+0.7*E2-0.4*O2-G2</f>
        <v>7.4999999999999982</v>
      </c>
      <c r="Z2">
        <v>0</v>
      </c>
    </row>
    <row r="3" spans="1:26" x14ac:dyDescent="0.3">
      <c r="A3" s="1" t="str">
        <f>'Killian Hayes'!A3</f>
        <v>@ OCE</v>
      </c>
      <c r="B3">
        <v>15</v>
      </c>
      <c r="C3">
        <v>1</v>
      </c>
      <c r="D3">
        <v>1</v>
      </c>
      <c r="E3">
        <v>1</v>
      </c>
      <c r="F3">
        <v>0</v>
      </c>
      <c r="G3">
        <v>0</v>
      </c>
      <c r="H3">
        <v>6</v>
      </c>
      <c r="I3">
        <v>10</v>
      </c>
      <c r="J3">
        <v>2</v>
      </c>
      <c r="K3">
        <v>4</v>
      </c>
      <c r="L3">
        <v>1</v>
      </c>
      <c r="M3">
        <v>1</v>
      </c>
      <c r="N3">
        <v>0</v>
      </c>
      <c r="O3">
        <v>0</v>
      </c>
      <c r="P3">
        <v>6</v>
      </c>
      <c r="Q3" s="2">
        <f t="shared" si="0"/>
        <v>0.6</v>
      </c>
      <c r="R3" s="2">
        <f t="shared" si="1"/>
        <v>0.5</v>
      </c>
      <c r="S3" s="2">
        <f>L3/M3</f>
        <v>1</v>
      </c>
      <c r="T3">
        <v>19</v>
      </c>
      <c r="U3">
        <v>17</v>
      </c>
      <c r="V3">
        <v>0</v>
      </c>
      <c r="W3" s="3">
        <f t="shared" si="2"/>
        <v>31.454368421052635</v>
      </c>
      <c r="X3" s="4">
        <f t="shared" si="3"/>
        <v>20.7</v>
      </c>
      <c r="Y3" s="4">
        <f t="shared" si="4"/>
        <v>12.099999999999998</v>
      </c>
      <c r="Z3">
        <v>0</v>
      </c>
    </row>
    <row r="4" spans="1:26" x14ac:dyDescent="0.3">
      <c r="A4" s="1" t="str">
        <f>'Killian Hayes'!A4</f>
        <v>vs CHI</v>
      </c>
      <c r="B4">
        <v>8</v>
      </c>
      <c r="C4">
        <v>2</v>
      </c>
      <c r="D4">
        <v>0</v>
      </c>
      <c r="E4">
        <v>1</v>
      </c>
      <c r="F4">
        <v>0</v>
      </c>
      <c r="G4">
        <v>0</v>
      </c>
      <c r="H4">
        <v>2</v>
      </c>
      <c r="I4">
        <v>6</v>
      </c>
      <c r="J4">
        <v>2</v>
      </c>
      <c r="K4">
        <v>5</v>
      </c>
      <c r="L4">
        <v>2</v>
      </c>
      <c r="M4">
        <v>2</v>
      </c>
      <c r="N4">
        <v>0</v>
      </c>
      <c r="O4">
        <v>1</v>
      </c>
      <c r="P4">
        <v>-3</v>
      </c>
      <c r="Q4" s="2">
        <f t="shared" si="0"/>
        <v>0.33333333333333331</v>
      </c>
      <c r="R4" s="2">
        <f t="shared" si="1"/>
        <v>0.4</v>
      </c>
      <c r="S4" s="2">
        <f>L4/M4</f>
        <v>1</v>
      </c>
      <c r="T4">
        <v>20</v>
      </c>
      <c r="U4">
        <v>8</v>
      </c>
      <c r="V4">
        <v>0</v>
      </c>
      <c r="W4" s="3">
        <f t="shared" si="2"/>
        <v>13.184700000000001</v>
      </c>
      <c r="X4" s="4">
        <f t="shared" si="3"/>
        <v>13.4</v>
      </c>
      <c r="Y4" s="4">
        <f t="shared" si="4"/>
        <v>5.5000000000000009</v>
      </c>
      <c r="Z4">
        <v>0</v>
      </c>
    </row>
    <row r="5" spans="1:26" x14ac:dyDescent="0.3">
      <c r="A5" s="1" t="str">
        <f>'Killian Hayes'!A5</f>
        <v>vs INJ</v>
      </c>
      <c r="B5">
        <v>19</v>
      </c>
      <c r="C5">
        <v>2</v>
      </c>
      <c r="D5">
        <v>0</v>
      </c>
      <c r="E5">
        <v>0</v>
      </c>
      <c r="F5">
        <v>1</v>
      </c>
      <c r="G5">
        <v>2</v>
      </c>
      <c r="H5">
        <v>7</v>
      </c>
      <c r="I5">
        <v>13</v>
      </c>
      <c r="J5">
        <v>5</v>
      </c>
      <c r="K5">
        <v>6</v>
      </c>
      <c r="L5">
        <v>0</v>
      </c>
      <c r="M5">
        <v>0</v>
      </c>
      <c r="N5">
        <v>0</v>
      </c>
      <c r="O5">
        <v>0</v>
      </c>
      <c r="P5">
        <v>-5</v>
      </c>
      <c r="Q5" s="2">
        <f t="shared" si="0"/>
        <v>0.53846153846153844</v>
      </c>
      <c r="R5" s="2">
        <f t="shared" si="1"/>
        <v>0.83333333333333337</v>
      </c>
      <c r="S5" s="6" t="s">
        <v>45</v>
      </c>
      <c r="T5">
        <v>20</v>
      </c>
      <c r="U5">
        <v>19</v>
      </c>
      <c r="V5">
        <v>0</v>
      </c>
      <c r="W5" s="3">
        <f t="shared" si="2"/>
        <v>30.026600000000002</v>
      </c>
      <c r="X5" s="4">
        <f t="shared" si="3"/>
        <v>22.4</v>
      </c>
      <c r="Y5" s="4">
        <f t="shared" si="4"/>
        <v>12.3</v>
      </c>
      <c r="Z5">
        <v>0</v>
      </c>
    </row>
    <row r="6" spans="1:26" x14ac:dyDescent="0.3">
      <c r="A6" s="1" t="str">
        <f>'Killian Hayes'!A6</f>
        <v>@ EUR</v>
      </c>
      <c r="B6">
        <v>4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4</v>
      </c>
      <c r="J6">
        <v>1</v>
      </c>
      <c r="K6">
        <v>2</v>
      </c>
      <c r="L6">
        <v>1</v>
      </c>
      <c r="M6">
        <v>2</v>
      </c>
      <c r="N6">
        <v>0</v>
      </c>
      <c r="O6">
        <v>1</v>
      </c>
      <c r="P6">
        <v>-2</v>
      </c>
      <c r="Q6" s="2">
        <f t="shared" si="0"/>
        <v>0.25</v>
      </c>
      <c r="R6" s="2">
        <f t="shared" si="1"/>
        <v>0.5</v>
      </c>
      <c r="S6" s="2">
        <f t="shared" ref="S6:S46" si="5">L6/M6</f>
        <v>0.5</v>
      </c>
      <c r="T6">
        <v>15</v>
      </c>
      <c r="U6">
        <v>7</v>
      </c>
      <c r="V6">
        <v>0</v>
      </c>
      <c r="W6" s="3">
        <f t="shared" si="2"/>
        <v>1.6775999999999986</v>
      </c>
      <c r="X6" s="4">
        <f t="shared" si="3"/>
        <v>5.7</v>
      </c>
      <c r="Y6" s="4">
        <f t="shared" si="4"/>
        <v>0.80000000000000071</v>
      </c>
      <c r="Z6">
        <v>0</v>
      </c>
    </row>
    <row r="7" spans="1:26" x14ac:dyDescent="0.3">
      <c r="A7" s="1" t="str">
        <f>'Killian Hayes'!A7</f>
        <v>@ RKS</v>
      </c>
      <c r="B7">
        <v>10</v>
      </c>
      <c r="C7">
        <v>1</v>
      </c>
      <c r="D7">
        <v>0</v>
      </c>
      <c r="E7">
        <v>0</v>
      </c>
      <c r="F7">
        <v>0</v>
      </c>
      <c r="G7">
        <v>2</v>
      </c>
      <c r="H7">
        <v>4</v>
      </c>
      <c r="I7">
        <v>8</v>
      </c>
      <c r="J7">
        <v>2</v>
      </c>
      <c r="K7">
        <v>3</v>
      </c>
      <c r="L7">
        <v>0</v>
      </c>
      <c r="M7">
        <v>1</v>
      </c>
      <c r="N7">
        <v>0</v>
      </c>
      <c r="O7">
        <v>0</v>
      </c>
      <c r="P7">
        <v>-13</v>
      </c>
      <c r="Q7" s="2">
        <f t="shared" si="0"/>
        <v>0.5</v>
      </c>
      <c r="R7" s="2">
        <f t="shared" si="1"/>
        <v>0.66666666666666663</v>
      </c>
      <c r="S7" s="2">
        <f t="shared" si="5"/>
        <v>0</v>
      </c>
      <c r="T7">
        <v>18</v>
      </c>
      <c r="U7">
        <v>10</v>
      </c>
      <c r="V7">
        <v>0</v>
      </c>
      <c r="W7" s="3">
        <f t="shared" si="2"/>
        <v>9.8453333333333344</v>
      </c>
      <c r="X7" s="4">
        <f t="shared" si="3"/>
        <v>9.1999999999999993</v>
      </c>
      <c r="Y7" s="4">
        <f t="shared" si="4"/>
        <v>3.8999999999999995</v>
      </c>
      <c r="Z7">
        <v>0</v>
      </c>
    </row>
    <row r="8" spans="1:26" x14ac:dyDescent="0.3">
      <c r="A8" s="1" t="str">
        <f>'Killian Hayes'!A8</f>
        <v>vs AFR</v>
      </c>
      <c r="B8">
        <v>13</v>
      </c>
      <c r="C8">
        <v>0</v>
      </c>
      <c r="D8">
        <v>1</v>
      </c>
      <c r="E8">
        <v>0</v>
      </c>
      <c r="F8">
        <v>1</v>
      </c>
      <c r="G8">
        <v>0</v>
      </c>
      <c r="H8">
        <v>5</v>
      </c>
      <c r="I8">
        <v>8</v>
      </c>
      <c r="J8">
        <v>1</v>
      </c>
      <c r="K8">
        <v>1</v>
      </c>
      <c r="L8">
        <v>2</v>
      </c>
      <c r="M8">
        <v>2</v>
      </c>
      <c r="N8">
        <v>0</v>
      </c>
      <c r="O8">
        <v>2</v>
      </c>
      <c r="P8">
        <v>3</v>
      </c>
      <c r="Q8" s="2">
        <f t="shared" si="0"/>
        <v>0.625</v>
      </c>
      <c r="R8" s="2">
        <f t="shared" si="1"/>
        <v>1</v>
      </c>
      <c r="S8" s="2">
        <f t="shared" si="5"/>
        <v>1</v>
      </c>
      <c r="T8">
        <v>14</v>
      </c>
      <c r="U8">
        <v>15</v>
      </c>
      <c r="V8">
        <v>0</v>
      </c>
      <c r="W8" s="3">
        <f t="shared" si="2"/>
        <v>36.546642857142864</v>
      </c>
      <c r="X8" s="4">
        <f t="shared" si="3"/>
        <v>17.5</v>
      </c>
      <c r="Y8" s="4">
        <f t="shared" si="4"/>
        <v>10.299999999999999</v>
      </c>
      <c r="Z8">
        <v>0</v>
      </c>
    </row>
    <row r="9" spans="1:26" x14ac:dyDescent="0.3">
      <c r="A9" s="1" t="str">
        <f>'Killian Hayes'!A9</f>
        <v>@ OLD</v>
      </c>
      <c r="B9">
        <v>13</v>
      </c>
      <c r="C9">
        <v>2</v>
      </c>
      <c r="D9">
        <v>0</v>
      </c>
      <c r="E9">
        <v>0</v>
      </c>
      <c r="F9">
        <v>1</v>
      </c>
      <c r="G9">
        <v>0</v>
      </c>
      <c r="H9">
        <v>4</v>
      </c>
      <c r="I9">
        <v>7</v>
      </c>
      <c r="J9">
        <v>3</v>
      </c>
      <c r="K9">
        <v>5</v>
      </c>
      <c r="L9">
        <v>2</v>
      </c>
      <c r="M9">
        <v>2</v>
      </c>
      <c r="N9">
        <v>0</v>
      </c>
      <c r="O9">
        <v>1</v>
      </c>
      <c r="P9">
        <v>2</v>
      </c>
      <c r="Q9" s="2">
        <f t="shared" si="0"/>
        <v>0.5714285714285714</v>
      </c>
      <c r="R9" s="2">
        <f t="shared" si="1"/>
        <v>0.6</v>
      </c>
      <c r="S9" s="2">
        <f t="shared" si="5"/>
        <v>1</v>
      </c>
      <c r="T9">
        <v>21</v>
      </c>
      <c r="U9">
        <v>13</v>
      </c>
      <c r="V9">
        <v>1</v>
      </c>
      <c r="W9" s="3">
        <f t="shared" si="2"/>
        <v>25.769904761904769</v>
      </c>
      <c r="X9" s="4">
        <f t="shared" si="3"/>
        <v>18.399999999999999</v>
      </c>
      <c r="Y9" s="4">
        <f t="shared" si="4"/>
        <v>10.899999999999999</v>
      </c>
      <c r="Z9">
        <v>0</v>
      </c>
    </row>
    <row r="10" spans="1:26" x14ac:dyDescent="0.3">
      <c r="A10" s="1" t="str">
        <f>'Killian Hayes'!A10</f>
        <v>vs USA</v>
      </c>
      <c r="B10">
        <v>12</v>
      </c>
      <c r="C10">
        <v>2</v>
      </c>
      <c r="D10">
        <v>1</v>
      </c>
      <c r="E10">
        <v>0</v>
      </c>
      <c r="F10">
        <v>0</v>
      </c>
      <c r="G10">
        <v>0</v>
      </c>
      <c r="H10">
        <v>4</v>
      </c>
      <c r="I10">
        <v>7</v>
      </c>
      <c r="J10">
        <v>2</v>
      </c>
      <c r="K10">
        <v>3</v>
      </c>
      <c r="L10">
        <v>2</v>
      </c>
      <c r="M10">
        <v>2</v>
      </c>
      <c r="N10">
        <v>0</v>
      </c>
      <c r="O10">
        <v>1</v>
      </c>
      <c r="P10">
        <v>4</v>
      </c>
      <c r="Q10" s="2">
        <f t="shared" si="0"/>
        <v>0.5714285714285714</v>
      </c>
      <c r="R10" s="2">
        <f t="shared" si="1"/>
        <v>0.66666666666666663</v>
      </c>
      <c r="S10" s="2">
        <f t="shared" si="5"/>
        <v>1</v>
      </c>
      <c r="T10">
        <v>18</v>
      </c>
      <c r="U10">
        <v>14</v>
      </c>
      <c r="V10">
        <v>1</v>
      </c>
      <c r="W10" s="3">
        <f t="shared" si="2"/>
        <v>26.121722222222228</v>
      </c>
      <c r="X10" s="4">
        <f t="shared" si="3"/>
        <v>15.9</v>
      </c>
      <c r="Y10" s="4">
        <f t="shared" si="4"/>
        <v>9.5999999999999979</v>
      </c>
      <c r="Z10">
        <v>0</v>
      </c>
    </row>
    <row r="11" spans="1:26" x14ac:dyDescent="0.3">
      <c r="A11" s="1" t="str">
        <f>'Killian Hayes'!A11</f>
        <v>@ SPA</v>
      </c>
      <c r="B11">
        <v>14</v>
      </c>
      <c r="C11">
        <v>1</v>
      </c>
      <c r="D11">
        <v>2</v>
      </c>
      <c r="E11">
        <v>0</v>
      </c>
      <c r="F11">
        <v>0</v>
      </c>
      <c r="G11">
        <v>0</v>
      </c>
      <c r="H11">
        <v>3</v>
      </c>
      <c r="I11">
        <v>6</v>
      </c>
      <c r="J11">
        <v>1</v>
      </c>
      <c r="K11">
        <v>1</v>
      </c>
      <c r="L11">
        <v>7</v>
      </c>
      <c r="M11">
        <v>8</v>
      </c>
      <c r="N11">
        <v>0</v>
      </c>
      <c r="O11">
        <v>1</v>
      </c>
      <c r="P11">
        <v>4</v>
      </c>
      <c r="Q11" s="2">
        <f t="shared" si="0"/>
        <v>0.5</v>
      </c>
      <c r="R11" s="2">
        <f t="shared" si="1"/>
        <v>1</v>
      </c>
      <c r="S11" s="2">
        <f t="shared" si="5"/>
        <v>0.875</v>
      </c>
      <c r="T11">
        <v>18</v>
      </c>
      <c r="U11">
        <v>18</v>
      </c>
      <c r="V11">
        <v>0</v>
      </c>
      <c r="W11" s="3">
        <f t="shared" si="2"/>
        <v>31.479333333333344</v>
      </c>
      <c r="X11" s="4">
        <f t="shared" si="3"/>
        <v>18.2</v>
      </c>
      <c r="Y11" s="4">
        <f t="shared" si="4"/>
        <v>11.9</v>
      </c>
      <c r="Z11">
        <v>0</v>
      </c>
    </row>
    <row r="12" spans="1:26" x14ac:dyDescent="0.3">
      <c r="A12" s="1" t="str">
        <f>'Killian Hayes'!A12</f>
        <v>vs 6TH</v>
      </c>
      <c r="B12">
        <v>9</v>
      </c>
      <c r="C12">
        <v>2</v>
      </c>
      <c r="D12">
        <v>3</v>
      </c>
      <c r="E12">
        <v>0</v>
      </c>
      <c r="F12">
        <v>0</v>
      </c>
      <c r="G12">
        <v>0</v>
      </c>
      <c r="H12">
        <v>4</v>
      </c>
      <c r="I12">
        <v>10</v>
      </c>
      <c r="J12">
        <v>1</v>
      </c>
      <c r="K12">
        <v>5</v>
      </c>
      <c r="L12">
        <v>0</v>
      </c>
      <c r="M12">
        <v>0</v>
      </c>
      <c r="N12">
        <v>0</v>
      </c>
      <c r="O12">
        <v>0</v>
      </c>
      <c r="P12">
        <v>-5</v>
      </c>
      <c r="Q12" s="2">
        <f t="shared" si="0"/>
        <v>0.4</v>
      </c>
      <c r="R12" s="2">
        <f t="shared" si="1"/>
        <v>0.2</v>
      </c>
      <c r="S12" s="6" t="s">
        <v>45</v>
      </c>
      <c r="T12">
        <v>19</v>
      </c>
      <c r="U12">
        <v>16</v>
      </c>
      <c r="V12">
        <v>0</v>
      </c>
      <c r="W12" s="3">
        <f t="shared" si="2"/>
        <v>15.458</v>
      </c>
      <c r="X12" s="4">
        <f t="shared" si="3"/>
        <v>15.9</v>
      </c>
      <c r="Y12" s="4">
        <f t="shared" si="4"/>
        <v>6.2999999999999989</v>
      </c>
      <c r="Z12">
        <v>0</v>
      </c>
    </row>
    <row r="13" spans="1:26" x14ac:dyDescent="0.3">
      <c r="A13" s="1" t="str">
        <f>'Killian Hayes'!A13</f>
        <v>@ CAN</v>
      </c>
      <c r="B13">
        <v>11</v>
      </c>
      <c r="C13">
        <v>1</v>
      </c>
      <c r="D13">
        <v>0</v>
      </c>
      <c r="E13">
        <v>0</v>
      </c>
      <c r="F13">
        <v>0</v>
      </c>
      <c r="G13">
        <v>0</v>
      </c>
      <c r="H13">
        <v>5</v>
      </c>
      <c r="I13">
        <v>5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-4</v>
      </c>
      <c r="Q13" s="2">
        <f t="shared" si="0"/>
        <v>1</v>
      </c>
      <c r="R13" s="2">
        <f t="shared" si="1"/>
        <v>1</v>
      </c>
      <c r="S13" s="6" t="s">
        <v>45</v>
      </c>
      <c r="T13">
        <v>14</v>
      </c>
      <c r="U13">
        <v>11</v>
      </c>
      <c r="V13">
        <v>0</v>
      </c>
      <c r="W13" s="3">
        <f t="shared" si="2"/>
        <v>35.429571428571428</v>
      </c>
      <c r="X13" s="4">
        <f t="shared" si="3"/>
        <v>12.2</v>
      </c>
      <c r="Y13" s="4">
        <f t="shared" si="4"/>
        <v>9.8000000000000007</v>
      </c>
      <c r="Z13">
        <v>0</v>
      </c>
    </row>
    <row r="14" spans="1:26" x14ac:dyDescent="0.3">
      <c r="A14" s="1" t="str">
        <f>'Killian Hayes'!A14</f>
        <v>vs DNK</v>
      </c>
      <c r="B14">
        <v>2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6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 s="2">
        <f t="shared" si="0"/>
        <v>0.16666666666666666</v>
      </c>
      <c r="R14" s="2">
        <f t="shared" si="1"/>
        <v>0</v>
      </c>
      <c r="S14" s="6" t="s">
        <v>45</v>
      </c>
      <c r="T14">
        <v>14</v>
      </c>
      <c r="U14">
        <v>5</v>
      </c>
      <c r="V14">
        <v>0</v>
      </c>
      <c r="W14" s="3">
        <f t="shared" si="2"/>
        <v>-9.2328571428571422</v>
      </c>
      <c r="X14" s="4">
        <f t="shared" si="3"/>
        <v>2.5</v>
      </c>
      <c r="Y14" s="4">
        <f t="shared" si="4"/>
        <v>-2.0999999999999996</v>
      </c>
      <c r="Z14">
        <v>0</v>
      </c>
    </row>
    <row r="15" spans="1:26" x14ac:dyDescent="0.3">
      <c r="A15" s="1" t="str">
        <f>'Killian Hayes'!A15</f>
        <v>@ IMP</v>
      </c>
      <c r="B15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5</v>
      </c>
      <c r="I15">
        <v>10</v>
      </c>
      <c r="J15">
        <v>1</v>
      </c>
      <c r="K15">
        <v>2</v>
      </c>
      <c r="L15">
        <v>1</v>
      </c>
      <c r="M15">
        <v>1</v>
      </c>
      <c r="N15">
        <v>0</v>
      </c>
      <c r="O15">
        <v>0</v>
      </c>
      <c r="P15">
        <v>-5</v>
      </c>
      <c r="Q15" s="2">
        <f t="shared" si="0"/>
        <v>0.5</v>
      </c>
      <c r="R15" s="2">
        <f t="shared" si="1"/>
        <v>0.5</v>
      </c>
      <c r="S15" s="2">
        <f t="shared" si="5"/>
        <v>1</v>
      </c>
      <c r="T15">
        <v>21</v>
      </c>
      <c r="U15">
        <v>12</v>
      </c>
      <c r="V15">
        <v>0</v>
      </c>
      <c r="W15" s="3">
        <f t="shared" si="2"/>
        <v>16.519476190476187</v>
      </c>
      <c r="X15" s="4">
        <f t="shared" si="3"/>
        <v>13.2</v>
      </c>
      <c r="Y15" s="4">
        <f t="shared" si="4"/>
        <v>7.3</v>
      </c>
      <c r="Z15">
        <v>0</v>
      </c>
    </row>
    <row r="16" spans="1:26" x14ac:dyDescent="0.3">
      <c r="A16" s="1" t="str">
        <f>'Killian Hayes'!A16</f>
        <v>vs 3PT</v>
      </c>
      <c r="B16">
        <v>19</v>
      </c>
      <c r="C16">
        <v>2</v>
      </c>
      <c r="D16">
        <v>1</v>
      </c>
      <c r="E16">
        <v>0</v>
      </c>
      <c r="F16">
        <v>1</v>
      </c>
      <c r="G16">
        <v>0</v>
      </c>
      <c r="H16">
        <v>8</v>
      </c>
      <c r="I16">
        <v>15</v>
      </c>
      <c r="J16">
        <v>1</v>
      </c>
      <c r="K16">
        <v>4</v>
      </c>
      <c r="L16">
        <v>2</v>
      </c>
      <c r="M16">
        <v>2</v>
      </c>
      <c r="N16">
        <v>0</v>
      </c>
      <c r="O16">
        <v>1</v>
      </c>
      <c r="P16">
        <v>0</v>
      </c>
      <c r="Q16" s="2">
        <f t="shared" si="0"/>
        <v>0.53333333333333333</v>
      </c>
      <c r="R16" s="2">
        <f t="shared" si="1"/>
        <v>0.25</v>
      </c>
      <c r="S16" s="2">
        <f t="shared" si="5"/>
        <v>1</v>
      </c>
      <c r="T16">
        <v>19</v>
      </c>
      <c r="U16">
        <v>22</v>
      </c>
      <c r="V16">
        <v>2</v>
      </c>
      <c r="W16" s="3">
        <f t="shared" si="2"/>
        <v>34.695315789473682</v>
      </c>
      <c r="X16" s="4">
        <f t="shared" si="3"/>
        <v>25.9</v>
      </c>
      <c r="Y16" s="4">
        <f t="shared" si="4"/>
        <v>13.599999999999998</v>
      </c>
      <c r="Z16">
        <v>0</v>
      </c>
    </row>
    <row r="17" spans="1:26" x14ac:dyDescent="0.3">
      <c r="A17" s="1" t="str">
        <f>'Killian Hayes'!A17</f>
        <v>@ DEF</v>
      </c>
      <c r="B17">
        <v>13</v>
      </c>
      <c r="C17">
        <v>1</v>
      </c>
      <c r="D17">
        <v>0</v>
      </c>
      <c r="E17">
        <v>0</v>
      </c>
      <c r="F17">
        <v>0</v>
      </c>
      <c r="G17">
        <v>4</v>
      </c>
      <c r="H17">
        <v>5</v>
      </c>
      <c r="I17">
        <v>9</v>
      </c>
      <c r="J17">
        <v>3</v>
      </c>
      <c r="K17">
        <v>5</v>
      </c>
      <c r="L17">
        <v>0</v>
      </c>
      <c r="M17">
        <v>0</v>
      </c>
      <c r="N17">
        <v>0</v>
      </c>
      <c r="O17">
        <v>0</v>
      </c>
      <c r="P17">
        <v>-9</v>
      </c>
      <c r="Q17" s="2">
        <f t="shared" si="0"/>
        <v>0.55555555555555558</v>
      </c>
      <c r="R17" s="2">
        <f t="shared" si="1"/>
        <v>0.6</v>
      </c>
      <c r="S17" s="6" t="s">
        <v>45</v>
      </c>
      <c r="T17">
        <v>19</v>
      </c>
      <c r="U17">
        <v>13</v>
      </c>
      <c r="V17">
        <v>0</v>
      </c>
      <c r="W17" s="3">
        <f t="shared" si="2"/>
        <v>11.956842105263155</v>
      </c>
      <c r="X17" s="4">
        <f t="shared" si="3"/>
        <v>10.199999999999999</v>
      </c>
      <c r="Y17" s="4">
        <f t="shared" si="4"/>
        <v>5</v>
      </c>
      <c r="Z17">
        <v>0</v>
      </c>
    </row>
    <row r="18" spans="1:26" x14ac:dyDescent="0.3">
      <c r="A18" s="1" t="str">
        <f>'Killian Hayes'!A18</f>
        <v>vs OCE</v>
      </c>
      <c r="B18">
        <v>15</v>
      </c>
      <c r="C18">
        <v>2</v>
      </c>
      <c r="D18">
        <v>0</v>
      </c>
      <c r="E18">
        <v>1</v>
      </c>
      <c r="F18">
        <v>0</v>
      </c>
      <c r="G18">
        <v>0</v>
      </c>
      <c r="H18">
        <v>5</v>
      </c>
      <c r="I18">
        <v>9</v>
      </c>
      <c r="J18">
        <v>3</v>
      </c>
      <c r="K18">
        <v>5</v>
      </c>
      <c r="L18">
        <v>2</v>
      </c>
      <c r="M18">
        <v>2</v>
      </c>
      <c r="N18">
        <v>0</v>
      </c>
      <c r="O18">
        <v>1</v>
      </c>
      <c r="P18">
        <v>4</v>
      </c>
      <c r="Q18" s="2">
        <f t="shared" si="0"/>
        <v>0.55555555555555558</v>
      </c>
      <c r="R18" s="2">
        <f t="shared" si="1"/>
        <v>0.6</v>
      </c>
      <c r="S18" s="2">
        <f t="shared" si="5"/>
        <v>1</v>
      </c>
      <c r="T18">
        <v>21</v>
      </c>
      <c r="U18">
        <v>15</v>
      </c>
      <c r="V18">
        <v>0</v>
      </c>
      <c r="W18" s="3">
        <f t="shared" si="2"/>
        <v>27.294333333333334</v>
      </c>
      <c r="X18" s="4">
        <f t="shared" si="3"/>
        <v>20.399999999999999</v>
      </c>
      <c r="Y18" s="4">
        <f t="shared" si="4"/>
        <v>11.599999999999998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11.882352941176471</v>
      </c>
      <c r="C47" s="4">
        <f t="shared" ref="C47:P47" si="6">AVERAGE(C2:C46)</f>
        <v>1.2941176470588236</v>
      </c>
      <c r="D47" s="4">
        <f t="shared" si="6"/>
        <v>0.70588235294117652</v>
      </c>
      <c r="E47" s="4">
        <f t="shared" si="6"/>
        <v>0.17647058823529413</v>
      </c>
      <c r="F47" s="4">
        <f t="shared" si="6"/>
        <v>0.23529411764705882</v>
      </c>
      <c r="G47" s="4">
        <f t="shared" si="6"/>
        <v>0.6470588235294118</v>
      </c>
      <c r="H47" s="4">
        <f t="shared" si="6"/>
        <v>4.3529411764705879</v>
      </c>
      <c r="I47" s="4">
        <f t="shared" si="6"/>
        <v>8.3529411764705888</v>
      </c>
      <c r="J47" s="4">
        <f t="shared" si="6"/>
        <v>1.8235294117647058</v>
      </c>
      <c r="K47" s="4">
        <f t="shared" si="6"/>
        <v>3.4117647058823528</v>
      </c>
      <c r="L47" s="4">
        <f t="shared" si="6"/>
        <v>1.3529411764705883</v>
      </c>
      <c r="M47" s="4">
        <f t="shared" si="6"/>
        <v>1.588235294117647</v>
      </c>
      <c r="N47" s="4">
        <f t="shared" si="6"/>
        <v>0</v>
      </c>
      <c r="O47" s="4">
        <f t="shared" si="6"/>
        <v>0.6470588235294118</v>
      </c>
      <c r="P47" s="4">
        <f t="shared" si="6"/>
        <v>-0.76470588235294112</v>
      </c>
      <c r="Q47" s="2">
        <f>SUM(H2:H46)/SUM(I2:I46)</f>
        <v>0.52112676056338025</v>
      </c>
      <c r="R47" s="2">
        <f>SUM(J2:J46)/SUM(K2:K46)</f>
        <v>0.53448275862068961</v>
      </c>
      <c r="S47" s="2">
        <f>SUM(L2:L46)/SUM(M2:M46)</f>
        <v>0.85185185185185186</v>
      </c>
      <c r="T47" s="4">
        <f t="shared" ref="T47:V47" si="7">AVERAGE(T2:T46)</f>
        <v>17.941176470588236</v>
      </c>
      <c r="U47" s="4">
        <f t="shared" si="7"/>
        <v>13.588235294117647</v>
      </c>
      <c r="V47" s="4">
        <f t="shared" si="7"/>
        <v>0.23529411764705882</v>
      </c>
      <c r="W47" s="3">
        <f>((H49*85.91) +(F49*53.897)+(J49*51.757)+(L49*46.845)+(E49*39.19)+(N49*39.19)+(D49*34.677)+((C49-N49)*14.707)-(O49*17.174)-((M49-L49)*20.091)-((I49-H49)*39.19)-(G49*53.897))/T49</f>
        <v>21.590206557377044</v>
      </c>
      <c r="X47" s="4">
        <f t="shared" ref="X47" si="8">B47+(C47*1.2)+(D47*1.5)+(E47*3)+(F47*3)-G47</f>
        <v>15.08235294117647</v>
      </c>
      <c r="Y47" s="4">
        <f t="shared" ref="Y47" si="9">B47+0.4*H47-0.7*I47-0.4*(M47-L47)+0.7*N47+0.3*(C47-N47)+F47+D47*0.7+0.7*E47-0.4*O47-G47</f>
        <v>8.0176470588235293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202</v>
      </c>
      <c r="C49">
        <f t="shared" ref="C49:P49" si="10">SUM(C2:C46)</f>
        <v>22</v>
      </c>
      <c r="D49">
        <f t="shared" si="10"/>
        <v>12</v>
      </c>
      <c r="E49">
        <f t="shared" si="10"/>
        <v>3</v>
      </c>
      <c r="F49">
        <f t="shared" si="10"/>
        <v>4</v>
      </c>
      <c r="G49">
        <f t="shared" si="10"/>
        <v>11</v>
      </c>
      <c r="H49">
        <f t="shared" si="10"/>
        <v>74</v>
      </c>
      <c r="I49">
        <f t="shared" si="10"/>
        <v>142</v>
      </c>
      <c r="J49">
        <f t="shared" si="10"/>
        <v>31</v>
      </c>
      <c r="K49">
        <f t="shared" si="10"/>
        <v>58</v>
      </c>
      <c r="L49">
        <f t="shared" si="10"/>
        <v>23</v>
      </c>
      <c r="M49">
        <f t="shared" si="10"/>
        <v>27</v>
      </c>
      <c r="N49">
        <f t="shared" si="10"/>
        <v>0</v>
      </c>
      <c r="O49">
        <f t="shared" si="10"/>
        <v>11</v>
      </c>
      <c r="P49">
        <f t="shared" si="10"/>
        <v>-13</v>
      </c>
      <c r="T49">
        <f>SUM(T2:T46)</f>
        <v>305</v>
      </c>
      <c r="U49">
        <f>SUM(U2:U46)</f>
        <v>231</v>
      </c>
      <c r="V49">
        <f>SUM(V2:V46)</f>
        <v>4</v>
      </c>
      <c r="X49" s="4">
        <f>SUM(X2:X46)</f>
        <v>256.39999999999998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3</v>
      </c>
      <c r="C2">
        <v>3</v>
      </c>
      <c r="D2">
        <v>1</v>
      </c>
      <c r="E2">
        <v>2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2</v>
      </c>
      <c r="N2">
        <v>1</v>
      </c>
      <c r="O2">
        <v>1</v>
      </c>
      <c r="P2">
        <v>2</v>
      </c>
      <c r="Q2" s="2">
        <f t="shared" ref="Q2:Q46" si="0">H2/I2</f>
        <v>1</v>
      </c>
      <c r="R2" s="6" t="s">
        <v>45</v>
      </c>
      <c r="S2" s="2">
        <f>L2/M2</f>
        <v>0.5</v>
      </c>
      <c r="T2">
        <v>14</v>
      </c>
      <c r="U2">
        <v>6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23.646285714285714</v>
      </c>
      <c r="X2" s="4">
        <f t="shared" ref="X2:X46" si="2">B2+(C2*1.2)+(D2*1.5)+(E2*3)+(F2*3)-G2</f>
        <v>17.100000000000001</v>
      </c>
      <c r="Y2" s="4">
        <f t="shared" ref="Y2:Y46" si="3">B2+0.4*H2-0.7*I2-0.4*(M2-L2)+0.7*N2+0.3*(C2-N2)+F2+D2*0.7+0.7*E2-0.4*O2-G2</f>
        <v>6.2999999999999989</v>
      </c>
      <c r="Z2">
        <v>0</v>
      </c>
    </row>
    <row r="3" spans="1:26" x14ac:dyDescent="0.3">
      <c r="A3" s="1" t="str">
        <f>'Killian Hayes'!A3</f>
        <v>@ OCE</v>
      </c>
      <c r="B3">
        <v>2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</v>
      </c>
      <c r="N3">
        <v>1</v>
      </c>
      <c r="O3">
        <v>2</v>
      </c>
      <c r="P3">
        <v>-6</v>
      </c>
      <c r="Q3" s="6" t="s">
        <v>45</v>
      </c>
      <c r="R3" s="6" t="s">
        <v>45</v>
      </c>
      <c r="S3" s="2">
        <f>L3/M3</f>
        <v>1</v>
      </c>
      <c r="T3">
        <v>10</v>
      </c>
      <c r="U3">
        <v>2</v>
      </c>
      <c r="V3">
        <v>0</v>
      </c>
      <c r="W3" s="3">
        <f t="shared" si="1"/>
        <v>12.794599999999999</v>
      </c>
      <c r="X3" s="4">
        <f t="shared" si="2"/>
        <v>5.6</v>
      </c>
      <c r="Y3" s="4">
        <f t="shared" si="3"/>
        <v>2.5</v>
      </c>
      <c r="Z3">
        <v>0</v>
      </c>
    </row>
    <row r="4" spans="1:26" x14ac:dyDescent="0.3">
      <c r="A4" s="1" t="str">
        <f>'Killian Hayes'!A4</f>
        <v>vs CHI</v>
      </c>
      <c r="B4">
        <v>5</v>
      </c>
      <c r="C4">
        <v>4</v>
      </c>
      <c r="D4">
        <v>0</v>
      </c>
      <c r="E4">
        <v>0</v>
      </c>
      <c r="F4">
        <v>0</v>
      </c>
      <c r="G4">
        <v>0</v>
      </c>
      <c r="H4">
        <v>2</v>
      </c>
      <c r="I4">
        <v>5</v>
      </c>
      <c r="J4">
        <v>0</v>
      </c>
      <c r="K4">
        <v>0</v>
      </c>
      <c r="L4">
        <v>1</v>
      </c>
      <c r="M4">
        <v>2</v>
      </c>
      <c r="N4">
        <v>1</v>
      </c>
      <c r="O4">
        <v>1</v>
      </c>
      <c r="P4">
        <v>1</v>
      </c>
      <c r="Q4" s="2">
        <f t="shared" si="0"/>
        <v>0.4</v>
      </c>
      <c r="R4" s="6" t="s">
        <v>45</v>
      </c>
      <c r="S4" s="2">
        <f>L4/M4</f>
        <v>0.5</v>
      </c>
      <c r="T4">
        <v>14</v>
      </c>
      <c r="U4">
        <v>5</v>
      </c>
      <c r="V4">
        <v>0</v>
      </c>
      <c r="W4" s="3">
        <f t="shared" si="1"/>
        <v>10.510071428571431</v>
      </c>
      <c r="X4" s="4">
        <f t="shared" si="2"/>
        <v>9.8000000000000007</v>
      </c>
      <c r="Y4" s="4">
        <f t="shared" si="3"/>
        <v>3.0999999999999996</v>
      </c>
      <c r="Z4">
        <v>0</v>
      </c>
    </row>
    <row r="5" spans="1:26" x14ac:dyDescent="0.3">
      <c r="A5" s="1" t="str">
        <f>'Killian Hayes'!A5</f>
        <v>vs INJ</v>
      </c>
      <c r="B5">
        <v>4</v>
      </c>
      <c r="C5">
        <v>5</v>
      </c>
      <c r="D5">
        <v>1</v>
      </c>
      <c r="E5">
        <v>1</v>
      </c>
      <c r="F5">
        <v>0</v>
      </c>
      <c r="G5">
        <v>0</v>
      </c>
      <c r="H5">
        <v>2</v>
      </c>
      <c r="I5">
        <v>3</v>
      </c>
      <c r="J5">
        <v>0</v>
      </c>
      <c r="K5">
        <v>0</v>
      </c>
      <c r="L5">
        <v>0</v>
      </c>
      <c r="M5">
        <v>0</v>
      </c>
      <c r="N5">
        <v>3</v>
      </c>
      <c r="O5">
        <v>1</v>
      </c>
      <c r="P5">
        <v>6</v>
      </c>
      <c r="Q5" s="2">
        <f t="shared" si="0"/>
        <v>0.66666666666666663</v>
      </c>
      <c r="R5" s="6" t="s">
        <v>45</v>
      </c>
      <c r="S5" s="6" t="s">
        <v>45</v>
      </c>
      <c r="T5">
        <v>11</v>
      </c>
      <c r="U5">
        <v>7</v>
      </c>
      <c r="V5">
        <v>0</v>
      </c>
      <c r="W5" s="3">
        <f t="shared" si="1"/>
        <v>30.573363636363638</v>
      </c>
      <c r="X5" s="4">
        <f t="shared" si="2"/>
        <v>14.5</v>
      </c>
      <c r="Y5" s="4">
        <f t="shared" si="3"/>
        <v>6.3999999999999995</v>
      </c>
      <c r="Z5">
        <v>0</v>
      </c>
    </row>
    <row r="6" spans="1:26" x14ac:dyDescent="0.3">
      <c r="A6" s="1" t="str">
        <f>'Killian Hayes'!A6</f>
        <v>@ EUR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7</v>
      </c>
      <c r="Q6" s="2">
        <f t="shared" si="0"/>
        <v>1</v>
      </c>
      <c r="R6" s="6" t="s">
        <v>45</v>
      </c>
      <c r="S6" s="6" t="s">
        <v>45</v>
      </c>
      <c r="T6">
        <v>10</v>
      </c>
      <c r="U6">
        <v>5</v>
      </c>
      <c r="V6">
        <v>1</v>
      </c>
      <c r="W6" s="3">
        <f t="shared" si="1"/>
        <v>17.448399999999999</v>
      </c>
      <c r="X6" s="4">
        <f t="shared" si="2"/>
        <v>5.9</v>
      </c>
      <c r="Y6" s="4">
        <f t="shared" si="3"/>
        <v>3.3999999999999995</v>
      </c>
      <c r="Z6">
        <v>0</v>
      </c>
    </row>
    <row r="7" spans="1:26" x14ac:dyDescent="0.3">
      <c r="A7" s="1" t="str">
        <f>'Killian Hayes'!A7</f>
        <v>@ RKS</v>
      </c>
      <c r="B7">
        <v>2</v>
      </c>
      <c r="C7">
        <v>3</v>
      </c>
      <c r="D7">
        <v>0</v>
      </c>
      <c r="E7">
        <v>1</v>
      </c>
      <c r="F7">
        <v>0</v>
      </c>
      <c r="G7">
        <v>0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-1</v>
      </c>
      <c r="Q7" s="2">
        <f t="shared" si="0"/>
        <v>0.5</v>
      </c>
      <c r="R7" s="6" t="s">
        <v>45</v>
      </c>
      <c r="S7" s="6" t="s">
        <v>45</v>
      </c>
      <c r="T7">
        <v>11</v>
      </c>
      <c r="U7">
        <v>2</v>
      </c>
      <c r="V7">
        <v>0</v>
      </c>
      <c r="W7" s="3">
        <f t="shared" si="1"/>
        <v>10.259727272727273</v>
      </c>
      <c r="X7" s="4">
        <f t="shared" si="2"/>
        <v>8.6</v>
      </c>
      <c r="Y7" s="4">
        <f t="shared" si="3"/>
        <v>2.1999999999999997</v>
      </c>
      <c r="Z7">
        <v>0</v>
      </c>
    </row>
    <row r="8" spans="1:26" x14ac:dyDescent="0.3">
      <c r="A8" s="1" t="str">
        <f>'Killian Hayes'!A8</f>
        <v>vs AFR</v>
      </c>
      <c r="B8">
        <v>2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3</v>
      </c>
      <c r="Q8" s="2">
        <f t="shared" si="0"/>
        <v>0.5</v>
      </c>
      <c r="R8" s="6" t="s">
        <v>45</v>
      </c>
      <c r="S8" s="6" t="s">
        <v>45</v>
      </c>
      <c r="T8">
        <v>13</v>
      </c>
      <c r="U8">
        <v>2</v>
      </c>
      <c r="V8">
        <v>0</v>
      </c>
      <c r="W8" s="3">
        <f t="shared" si="1"/>
        <v>9.6230769230769226</v>
      </c>
      <c r="X8" s="4">
        <f t="shared" si="2"/>
        <v>6.2</v>
      </c>
      <c r="Y8" s="4">
        <f t="shared" si="3"/>
        <v>2.4</v>
      </c>
      <c r="Z8">
        <v>0</v>
      </c>
    </row>
    <row r="9" spans="1:26" x14ac:dyDescent="0.3">
      <c r="A9" s="1" t="str">
        <f>'Killian Hayes'!A9</f>
        <v>@ OLD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-6</v>
      </c>
      <c r="Q9" s="6" t="s">
        <v>45</v>
      </c>
      <c r="R9" s="6" t="s">
        <v>45</v>
      </c>
      <c r="S9" s="6" t="s">
        <v>45</v>
      </c>
      <c r="T9">
        <v>10</v>
      </c>
      <c r="U9">
        <v>0</v>
      </c>
      <c r="V9">
        <v>0</v>
      </c>
      <c r="W9" s="3">
        <f t="shared" si="1"/>
        <v>1.4707000000000001</v>
      </c>
      <c r="X9" s="4">
        <f t="shared" si="2"/>
        <v>1.2</v>
      </c>
      <c r="Y9" s="4">
        <f t="shared" si="3"/>
        <v>0.3</v>
      </c>
      <c r="Z9">
        <v>0</v>
      </c>
    </row>
    <row r="10" spans="1:26" x14ac:dyDescent="0.3">
      <c r="A10" s="1" t="str">
        <f>'Killian Hayes'!A10</f>
        <v>vs USA</v>
      </c>
      <c r="B10">
        <v>1</v>
      </c>
      <c r="C10">
        <v>4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2</v>
      </c>
      <c r="N10">
        <v>0</v>
      </c>
      <c r="O10">
        <v>1</v>
      </c>
      <c r="P10">
        <v>-1</v>
      </c>
      <c r="Q10" s="2">
        <f t="shared" si="0"/>
        <v>0</v>
      </c>
      <c r="R10" s="6" t="s">
        <v>45</v>
      </c>
      <c r="S10" s="2">
        <f t="shared" ref="S10:S46" si="4">L10/M10</f>
        <v>0.5</v>
      </c>
      <c r="T10">
        <v>14</v>
      </c>
      <c r="U10">
        <v>1</v>
      </c>
      <c r="V10">
        <v>0</v>
      </c>
      <c r="W10" s="3">
        <f t="shared" si="1"/>
        <v>4.8862857142857132</v>
      </c>
      <c r="X10" s="4">
        <f t="shared" si="2"/>
        <v>8.8000000000000007</v>
      </c>
      <c r="Y10" s="4">
        <f t="shared" si="3"/>
        <v>1.4</v>
      </c>
      <c r="Z10">
        <v>0</v>
      </c>
    </row>
    <row r="11" spans="1:26" x14ac:dyDescent="0.3">
      <c r="A11" s="1" t="str">
        <f>'Killian Hayes'!A11</f>
        <v>@ SPA</v>
      </c>
      <c r="B11">
        <v>6</v>
      </c>
      <c r="C11">
        <v>5</v>
      </c>
      <c r="D11">
        <v>0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0</v>
      </c>
      <c r="L11">
        <v>0</v>
      </c>
      <c r="M11">
        <v>0</v>
      </c>
      <c r="N11">
        <v>2</v>
      </c>
      <c r="O11">
        <v>1</v>
      </c>
      <c r="P11">
        <v>-3</v>
      </c>
      <c r="Q11" s="2">
        <f t="shared" si="0"/>
        <v>0.75</v>
      </c>
      <c r="R11" s="6" t="s">
        <v>45</v>
      </c>
      <c r="S11" s="6" t="s">
        <v>45</v>
      </c>
      <c r="T11">
        <v>13</v>
      </c>
      <c r="U11">
        <v>6</v>
      </c>
      <c r="V11">
        <v>1</v>
      </c>
      <c r="W11" s="3">
        <f t="shared" si="1"/>
        <v>27.927461538461539</v>
      </c>
      <c r="X11" s="4">
        <f t="shared" si="2"/>
        <v>15</v>
      </c>
      <c r="Y11" s="4">
        <f t="shared" si="3"/>
        <v>7.0000000000000009</v>
      </c>
      <c r="Z11">
        <v>0</v>
      </c>
    </row>
    <row r="12" spans="1:26" x14ac:dyDescent="0.3">
      <c r="A12" s="1" t="str">
        <f>'Killian Hayes'!A12</f>
        <v>vs 6TH</v>
      </c>
      <c r="B12">
        <v>2</v>
      </c>
      <c r="C12">
        <v>2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-7</v>
      </c>
      <c r="Q12" s="2">
        <f t="shared" si="0"/>
        <v>1</v>
      </c>
      <c r="R12" s="6" t="s">
        <v>45</v>
      </c>
      <c r="S12" s="6" t="s">
        <v>45</v>
      </c>
      <c r="T12">
        <v>9</v>
      </c>
      <c r="U12">
        <v>2</v>
      </c>
      <c r="V12">
        <v>0</v>
      </c>
      <c r="W12" s="3">
        <f t="shared" si="1"/>
        <v>3.008777777777778</v>
      </c>
      <c r="X12" s="4">
        <f t="shared" si="2"/>
        <v>3.4000000000000004</v>
      </c>
      <c r="Y12" s="4">
        <f t="shared" si="3"/>
        <v>0.49999999999999978</v>
      </c>
      <c r="Z12">
        <v>0</v>
      </c>
    </row>
    <row r="13" spans="1:26" x14ac:dyDescent="0.3">
      <c r="A13" s="1" t="str">
        <f>'Killian Hayes'!A13</f>
        <v>@ CAN</v>
      </c>
      <c r="B13">
        <v>4</v>
      </c>
      <c r="C13">
        <v>2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2</v>
      </c>
      <c r="M13">
        <v>2</v>
      </c>
      <c r="N13">
        <v>1</v>
      </c>
      <c r="O13">
        <v>0</v>
      </c>
      <c r="P13">
        <v>3</v>
      </c>
      <c r="Q13" s="2">
        <f t="shared" si="0"/>
        <v>1</v>
      </c>
      <c r="R13" s="6" t="s">
        <v>45</v>
      </c>
      <c r="S13" s="2">
        <f t="shared" si="4"/>
        <v>1</v>
      </c>
      <c r="T13">
        <v>9</v>
      </c>
      <c r="U13">
        <v>4</v>
      </c>
      <c r="V13">
        <v>0</v>
      </c>
      <c r="W13" s="3">
        <f t="shared" si="1"/>
        <v>25.944111111111109</v>
      </c>
      <c r="X13" s="4">
        <f t="shared" si="2"/>
        <v>6.4</v>
      </c>
      <c r="Y13" s="4">
        <f t="shared" si="3"/>
        <v>4.7</v>
      </c>
      <c r="Z13">
        <v>0</v>
      </c>
    </row>
    <row r="14" spans="1:26" x14ac:dyDescent="0.3">
      <c r="A14" s="1" t="str">
        <f>'Killian Hayes'!A14</f>
        <v>vs DNK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 s="6" t="s">
        <v>45</v>
      </c>
      <c r="R14" s="6" t="s">
        <v>45</v>
      </c>
      <c r="S14" s="6" t="s">
        <v>45</v>
      </c>
      <c r="T14">
        <v>6</v>
      </c>
      <c r="U14">
        <v>0</v>
      </c>
      <c r="V14">
        <v>0</v>
      </c>
      <c r="W14" s="3">
        <f t="shared" si="1"/>
        <v>8.9828333333333337</v>
      </c>
      <c r="X14" s="4">
        <f t="shared" si="2"/>
        <v>3</v>
      </c>
      <c r="Y14" s="4">
        <f t="shared" si="3"/>
        <v>1</v>
      </c>
      <c r="Z14">
        <v>0</v>
      </c>
    </row>
    <row r="15" spans="1:26" x14ac:dyDescent="0.3">
      <c r="A15" s="1" t="str">
        <f>'Killian Hayes'!A15</f>
        <v>@ IMP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-11</v>
      </c>
      <c r="Q15" s="2">
        <f t="shared" si="0"/>
        <v>0.5</v>
      </c>
      <c r="R15" s="2">
        <f t="shared" ref="R15:R46" si="5">J15/K15</f>
        <v>0</v>
      </c>
      <c r="S15" s="6" t="s">
        <v>45</v>
      </c>
      <c r="T15">
        <v>12</v>
      </c>
      <c r="U15">
        <v>2</v>
      </c>
      <c r="V15">
        <v>1</v>
      </c>
      <c r="W15" s="3">
        <f t="shared" si="1"/>
        <v>11.445</v>
      </c>
      <c r="X15" s="4">
        <f t="shared" si="2"/>
        <v>8.6</v>
      </c>
      <c r="Y15" s="4">
        <f t="shared" si="3"/>
        <v>2.6</v>
      </c>
      <c r="Z15">
        <v>0</v>
      </c>
    </row>
    <row r="16" spans="1:26" x14ac:dyDescent="0.3">
      <c r="A16" s="1" t="str">
        <f>'Killian Hayes'!A16</f>
        <v>vs 3PT</v>
      </c>
      <c r="B16">
        <v>2</v>
      </c>
      <c r="C16">
        <v>4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2</v>
      </c>
      <c r="M16">
        <v>2</v>
      </c>
      <c r="N16">
        <v>1</v>
      </c>
      <c r="O16">
        <v>0</v>
      </c>
      <c r="P16">
        <v>7</v>
      </c>
      <c r="Q16" s="6" t="s">
        <v>45</v>
      </c>
      <c r="R16" s="6" t="s">
        <v>45</v>
      </c>
      <c r="S16" s="2">
        <f t="shared" si="4"/>
        <v>1</v>
      </c>
      <c r="T16">
        <v>11</v>
      </c>
      <c r="U16">
        <v>2</v>
      </c>
      <c r="V16">
        <v>0</v>
      </c>
      <c r="W16" s="3">
        <f t="shared" si="1"/>
        <v>6.2915454545454557</v>
      </c>
      <c r="X16" s="4">
        <f t="shared" si="2"/>
        <v>4.8</v>
      </c>
      <c r="Y16" s="4">
        <f t="shared" si="3"/>
        <v>1.6</v>
      </c>
      <c r="Z16">
        <v>0</v>
      </c>
    </row>
    <row r="17" spans="1:26" x14ac:dyDescent="0.3">
      <c r="A17" s="1" t="str">
        <f>'Killian Hayes'!A17</f>
        <v>@ DEF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-8</v>
      </c>
      <c r="Q17" s="6" t="s">
        <v>45</v>
      </c>
      <c r="R17" s="6" t="s">
        <v>45</v>
      </c>
      <c r="S17" s="6" t="s">
        <v>45</v>
      </c>
      <c r="T17">
        <v>14</v>
      </c>
      <c r="U17">
        <v>0</v>
      </c>
      <c r="V17">
        <v>0</v>
      </c>
      <c r="W17" s="3">
        <f t="shared" si="1"/>
        <v>4.9002857142857144</v>
      </c>
      <c r="X17" s="4">
        <f t="shared" si="2"/>
        <v>4.2</v>
      </c>
      <c r="Y17" s="4">
        <f t="shared" si="3"/>
        <v>1.3</v>
      </c>
      <c r="Z17">
        <v>0</v>
      </c>
    </row>
    <row r="18" spans="1:26" x14ac:dyDescent="0.3">
      <c r="A18" s="1" t="str">
        <f>'Killian Hayes'!A18</f>
        <v>vs OCE</v>
      </c>
      <c r="B18">
        <v>7</v>
      </c>
      <c r="C18">
        <v>5</v>
      </c>
      <c r="D18">
        <v>0</v>
      </c>
      <c r="E18">
        <v>0</v>
      </c>
      <c r="F18">
        <v>2</v>
      </c>
      <c r="G18">
        <v>0</v>
      </c>
      <c r="H18">
        <v>3</v>
      </c>
      <c r="I18">
        <v>6</v>
      </c>
      <c r="J18">
        <v>0</v>
      </c>
      <c r="K18">
        <v>0</v>
      </c>
      <c r="L18">
        <v>1</v>
      </c>
      <c r="M18">
        <v>1</v>
      </c>
      <c r="N18">
        <v>3</v>
      </c>
      <c r="O18">
        <v>0</v>
      </c>
      <c r="P18">
        <v>7</v>
      </c>
      <c r="Q18" s="2">
        <f t="shared" si="0"/>
        <v>0.5</v>
      </c>
      <c r="R18" s="6" t="s">
        <v>45</v>
      </c>
      <c r="S18" s="2">
        <f t="shared" si="4"/>
        <v>1</v>
      </c>
      <c r="T18">
        <v>13</v>
      </c>
      <c r="U18">
        <v>7</v>
      </c>
      <c r="V18">
        <v>1</v>
      </c>
      <c r="W18" s="3">
        <f t="shared" si="1"/>
        <v>33.983307692307697</v>
      </c>
      <c r="X18" s="4">
        <f t="shared" si="2"/>
        <v>19</v>
      </c>
      <c r="Y18" s="4">
        <f t="shared" si="3"/>
        <v>8.6999999999999993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5"/>
        <v>#DIV/0!</v>
      </c>
      <c r="S19" s="2" t="e">
        <f t="shared" si="4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2.5882352941176472</v>
      </c>
      <c r="C47" s="4">
        <f t="shared" ref="C47:P47" si="6">AVERAGE(C2:C46)</f>
        <v>2.8235294117647061</v>
      </c>
      <c r="D47" s="4">
        <f t="shared" si="6"/>
        <v>0.17647058823529413</v>
      </c>
      <c r="E47" s="4">
        <f t="shared" si="6"/>
        <v>0.47058823529411764</v>
      </c>
      <c r="F47" s="4">
        <f t="shared" si="6"/>
        <v>0.29411764705882354</v>
      </c>
      <c r="G47" s="4">
        <f t="shared" si="6"/>
        <v>0.17647058823529413</v>
      </c>
      <c r="H47" s="4">
        <f t="shared" si="6"/>
        <v>1</v>
      </c>
      <c r="I47" s="4">
        <f t="shared" si="6"/>
        <v>1.7058823529411764</v>
      </c>
      <c r="J47" s="4">
        <f t="shared" si="6"/>
        <v>0</v>
      </c>
      <c r="K47" s="4">
        <f t="shared" si="6"/>
        <v>5.8823529411764705E-2</v>
      </c>
      <c r="L47" s="4">
        <f t="shared" si="6"/>
        <v>0.58823529411764708</v>
      </c>
      <c r="M47" s="4">
        <f t="shared" si="6"/>
        <v>0.76470588235294112</v>
      </c>
      <c r="N47" s="4">
        <f t="shared" si="6"/>
        <v>0.94117647058823528</v>
      </c>
      <c r="O47" s="4">
        <f t="shared" si="6"/>
        <v>0.6470588235294118</v>
      </c>
      <c r="P47" s="4">
        <f t="shared" si="6"/>
        <v>-0.11764705882352941</v>
      </c>
      <c r="Q47" s="2">
        <f>SUM(H2:H46)/SUM(I2:I46)</f>
        <v>0.58620689655172409</v>
      </c>
      <c r="R47" s="2">
        <f>SUM(J2:J46)/SUM(K2:K46)</f>
        <v>0</v>
      </c>
      <c r="S47" s="2">
        <f>SUM(L2:L46)/SUM(M2:M46)</f>
        <v>0.76923076923076927</v>
      </c>
      <c r="T47" s="4">
        <f t="shared" ref="T47:V47" si="7">AVERAGE(T2:T46)</f>
        <v>11.411764705882353</v>
      </c>
      <c r="U47" s="4">
        <f t="shared" si="7"/>
        <v>3.1176470588235294</v>
      </c>
      <c r="V47" s="4">
        <f t="shared" si="7"/>
        <v>0.23529411764705882</v>
      </c>
      <c r="W47" s="3">
        <f>((H49*85.91) +(F49*53.897)+(J49*51.757)+(L49*46.845)+(E49*39.19)+(N49*39.19)+(D49*34.677)+((C49-N49)*14.707)-(O49*17.174)-((M49-L49)*20.091)-((I49-H49)*39.19)-(G49*53.897))/T49</f>
        <v>14.600319587628869</v>
      </c>
      <c r="X47" s="4">
        <f t="shared" ref="X47" si="8">B47+(C47*1.2)+(D47*1.5)+(E47*3)+(F47*3)-G47</f>
        <v>8.3588235294117652</v>
      </c>
      <c r="Y47" s="4">
        <f t="shared" ref="Y47" si="9">B47+0.4*H47-0.7*I47-0.4*(M47-L47)+0.7*N47+0.3*(C47-N47)+F47+D47*0.7+0.7*E47-0.4*O47-G47</f>
        <v>3.2588235294117651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44</v>
      </c>
      <c r="C49">
        <f t="shared" ref="C49:P49" si="10">SUM(C2:C46)</f>
        <v>48</v>
      </c>
      <c r="D49">
        <f t="shared" si="10"/>
        <v>3</v>
      </c>
      <c r="E49">
        <f t="shared" si="10"/>
        <v>8</v>
      </c>
      <c r="F49">
        <f t="shared" si="10"/>
        <v>5</v>
      </c>
      <c r="G49">
        <f t="shared" si="10"/>
        <v>3</v>
      </c>
      <c r="H49">
        <f t="shared" si="10"/>
        <v>17</v>
      </c>
      <c r="I49">
        <f t="shared" si="10"/>
        <v>29</v>
      </c>
      <c r="J49">
        <f t="shared" si="10"/>
        <v>0</v>
      </c>
      <c r="K49">
        <f t="shared" si="10"/>
        <v>1</v>
      </c>
      <c r="L49">
        <f t="shared" si="10"/>
        <v>10</v>
      </c>
      <c r="M49">
        <f t="shared" si="10"/>
        <v>13</v>
      </c>
      <c r="N49">
        <f t="shared" si="10"/>
        <v>16</v>
      </c>
      <c r="O49">
        <f t="shared" si="10"/>
        <v>11</v>
      </c>
      <c r="P49">
        <f t="shared" si="10"/>
        <v>-2</v>
      </c>
      <c r="T49">
        <f>SUM(T2:T46)</f>
        <v>194</v>
      </c>
      <c r="U49">
        <f>SUM(U2:U46)</f>
        <v>53</v>
      </c>
      <c r="V49">
        <f>SUM(V2:V46)</f>
        <v>4</v>
      </c>
      <c r="X49" s="4">
        <f>SUM(X2:X46)</f>
        <v>142.10000000000002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-3</v>
      </c>
      <c r="Q2" s="2">
        <f t="shared" ref="Q2:Q46" si="0">H2/I2</f>
        <v>1</v>
      </c>
      <c r="R2" s="6" t="s">
        <v>45</v>
      </c>
      <c r="S2" s="6" t="s">
        <v>45</v>
      </c>
      <c r="T2">
        <v>3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28.636666666666667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1.7</v>
      </c>
      <c r="Z2">
        <v>0</v>
      </c>
    </row>
    <row r="3" spans="1:26" x14ac:dyDescent="0.3">
      <c r="A3" s="1" t="str">
        <f>'Killian Hayes'!A3</f>
        <v>@ OCE</v>
      </c>
      <c r="B3">
        <v>5</v>
      </c>
      <c r="C3">
        <v>6</v>
      </c>
      <c r="D3">
        <v>0</v>
      </c>
      <c r="E3">
        <v>0</v>
      </c>
      <c r="F3">
        <v>0</v>
      </c>
      <c r="G3">
        <v>1</v>
      </c>
      <c r="H3">
        <v>2</v>
      </c>
      <c r="I3">
        <v>4</v>
      </c>
      <c r="J3">
        <v>1</v>
      </c>
      <c r="K3">
        <v>1</v>
      </c>
      <c r="L3">
        <v>0</v>
      </c>
      <c r="M3">
        <v>0</v>
      </c>
      <c r="N3">
        <v>2</v>
      </c>
      <c r="O3">
        <v>0</v>
      </c>
      <c r="P3">
        <v>8</v>
      </c>
      <c r="Q3" s="2">
        <f t="shared" si="0"/>
        <v>0.5</v>
      </c>
      <c r="R3" s="2">
        <f t="shared" ref="R3:R46" si="4">J3/K3</f>
        <v>1</v>
      </c>
      <c r="S3" s="6" t="s">
        <v>45</v>
      </c>
      <c r="T3">
        <v>12</v>
      </c>
      <c r="U3">
        <v>5</v>
      </c>
      <c r="V3">
        <v>0</v>
      </c>
      <c r="W3" s="3">
        <f t="shared" si="1"/>
        <v>19.042333333333332</v>
      </c>
      <c r="X3" s="4">
        <f t="shared" si="2"/>
        <v>11.2</v>
      </c>
      <c r="Y3" s="4">
        <f t="shared" si="3"/>
        <v>4.6000000000000005</v>
      </c>
      <c r="Z3">
        <v>0</v>
      </c>
    </row>
    <row r="4" spans="1:26" x14ac:dyDescent="0.3">
      <c r="A4" s="1" t="str">
        <f>'Killian Hayes'!A4</f>
        <v>vs CHI</v>
      </c>
      <c r="B4">
        <v>5</v>
      </c>
      <c r="C4">
        <v>1</v>
      </c>
      <c r="D4">
        <v>2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1</v>
      </c>
      <c r="L4">
        <v>3</v>
      </c>
      <c r="M4">
        <v>3</v>
      </c>
      <c r="N4">
        <v>0</v>
      </c>
      <c r="O4">
        <v>1</v>
      </c>
      <c r="P4">
        <v>2</v>
      </c>
      <c r="Q4" s="2">
        <f t="shared" si="0"/>
        <v>0.5</v>
      </c>
      <c r="R4" s="2">
        <f t="shared" si="4"/>
        <v>0</v>
      </c>
      <c r="S4" s="2">
        <f>L4/M4</f>
        <v>1</v>
      </c>
      <c r="T4">
        <v>11</v>
      </c>
      <c r="U4">
        <v>9</v>
      </c>
      <c r="V4">
        <v>0</v>
      </c>
      <c r="W4" s="3">
        <f t="shared" si="1"/>
        <v>23.10381818181818</v>
      </c>
      <c r="X4" s="4">
        <f t="shared" si="2"/>
        <v>9.1999999999999993</v>
      </c>
      <c r="Y4" s="4">
        <f t="shared" si="3"/>
        <v>5.2999999999999989</v>
      </c>
      <c r="Z4">
        <v>0</v>
      </c>
    </row>
    <row r="5" spans="1:26" x14ac:dyDescent="0.3">
      <c r="A5" s="1" t="str">
        <f>'Killian Hayes'!A5</f>
        <v>vs INJ</v>
      </c>
      <c r="B5">
        <v>4</v>
      </c>
      <c r="C5">
        <v>0</v>
      </c>
      <c r="D5">
        <v>1</v>
      </c>
      <c r="E5">
        <v>0</v>
      </c>
      <c r="F5">
        <v>0</v>
      </c>
      <c r="G5">
        <v>1</v>
      </c>
      <c r="H5">
        <v>2</v>
      </c>
      <c r="I5">
        <v>3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7</v>
      </c>
      <c r="Q5" s="2">
        <f t="shared" si="0"/>
        <v>0.66666666666666663</v>
      </c>
      <c r="R5" s="2">
        <f t="shared" si="4"/>
        <v>0</v>
      </c>
      <c r="S5" s="6" t="s">
        <v>45</v>
      </c>
      <c r="T5">
        <v>8</v>
      </c>
      <c r="U5">
        <v>7</v>
      </c>
      <c r="V5">
        <v>0</v>
      </c>
      <c r="W5" s="3">
        <f t="shared" si="1"/>
        <v>14.17625</v>
      </c>
      <c r="X5" s="4">
        <f t="shared" si="2"/>
        <v>4.5</v>
      </c>
      <c r="Y5" s="4">
        <f t="shared" si="3"/>
        <v>2.4000000000000004</v>
      </c>
      <c r="Z5">
        <v>0</v>
      </c>
    </row>
    <row r="6" spans="1:26" x14ac:dyDescent="0.3">
      <c r="A6" s="1" t="str">
        <f>'Killian Hayes'!A6</f>
        <v>@ EUR</v>
      </c>
      <c r="B6">
        <v>3</v>
      </c>
      <c r="C6">
        <v>1</v>
      </c>
      <c r="D6">
        <v>4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7</v>
      </c>
      <c r="Q6" s="2">
        <f t="shared" si="0"/>
        <v>1</v>
      </c>
      <c r="R6" s="2">
        <f t="shared" si="4"/>
        <v>1</v>
      </c>
      <c r="S6" s="6" t="s">
        <v>45</v>
      </c>
      <c r="T6">
        <v>10</v>
      </c>
      <c r="U6">
        <v>14</v>
      </c>
      <c r="V6">
        <v>0</v>
      </c>
      <c r="W6" s="3">
        <f t="shared" si="1"/>
        <v>27.390800000000002</v>
      </c>
      <c r="X6" s="4">
        <f t="shared" si="2"/>
        <v>10.199999999999999</v>
      </c>
      <c r="Y6" s="4">
        <f t="shared" si="3"/>
        <v>5.3999999999999995</v>
      </c>
      <c r="Z6">
        <v>0</v>
      </c>
    </row>
    <row r="7" spans="1:26" x14ac:dyDescent="0.3">
      <c r="A7" s="1" t="str">
        <f>'Killian Hayes'!A7</f>
        <v>@ RKS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-4</v>
      </c>
      <c r="Q7" s="2">
        <f t="shared" si="0"/>
        <v>0</v>
      </c>
      <c r="R7" s="2">
        <f t="shared" si="4"/>
        <v>0</v>
      </c>
      <c r="S7" s="6" t="s">
        <v>45</v>
      </c>
      <c r="T7">
        <v>8</v>
      </c>
      <c r="U7">
        <v>0</v>
      </c>
      <c r="V7">
        <v>0</v>
      </c>
      <c r="W7" s="3">
        <f t="shared" si="1"/>
        <v>-14.696249999999999</v>
      </c>
      <c r="X7" s="4">
        <f t="shared" si="2"/>
        <v>0</v>
      </c>
      <c r="Y7" s="4">
        <f t="shared" si="3"/>
        <v>-2.0999999999999996</v>
      </c>
      <c r="Z7">
        <v>0</v>
      </c>
    </row>
    <row r="8" spans="1:26" x14ac:dyDescent="0.3">
      <c r="A8" s="1" t="str">
        <f>'Killian Hayes'!A8</f>
        <v>vs AFR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5</v>
      </c>
      <c r="Q8" s="2">
        <f t="shared" si="0"/>
        <v>0</v>
      </c>
      <c r="R8" s="2">
        <f t="shared" si="4"/>
        <v>0</v>
      </c>
      <c r="S8" s="6" t="s">
        <v>45</v>
      </c>
      <c r="T8">
        <v>9</v>
      </c>
      <c r="U8">
        <v>3</v>
      </c>
      <c r="V8">
        <v>0</v>
      </c>
      <c r="W8" s="3">
        <f t="shared" si="1"/>
        <v>-4.855888888888888</v>
      </c>
      <c r="X8" s="4">
        <f t="shared" si="2"/>
        <v>1.7000000000000002</v>
      </c>
      <c r="Y8" s="4">
        <f t="shared" si="3"/>
        <v>-0.7</v>
      </c>
      <c r="Z8">
        <v>0</v>
      </c>
    </row>
    <row r="9" spans="1:26" x14ac:dyDescent="0.3">
      <c r="A9" s="1" t="str">
        <f>'Killian Hayes'!A9</f>
        <v>@ OLD</v>
      </c>
      <c r="B9">
        <v>4</v>
      </c>
      <c r="C9">
        <v>1</v>
      </c>
      <c r="D9">
        <v>2</v>
      </c>
      <c r="E9">
        <v>0</v>
      </c>
      <c r="F9">
        <v>0</v>
      </c>
      <c r="G9">
        <v>1</v>
      </c>
      <c r="H9">
        <v>2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-3</v>
      </c>
      <c r="Q9" s="2">
        <f t="shared" si="0"/>
        <v>0.66666666666666663</v>
      </c>
      <c r="R9" s="6" t="s">
        <v>45</v>
      </c>
      <c r="S9" s="6" t="s">
        <v>45</v>
      </c>
      <c r="T9">
        <v>9</v>
      </c>
      <c r="U9">
        <v>9</v>
      </c>
      <c r="V9">
        <v>1</v>
      </c>
      <c r="W9" s="3">
        <f t="shared" si="1"/>
        <v>16.179999999999996</v>
      </c>
      <c r="X9" s="4">
        <f t="shared" si="2"/>
        <v>7.1999999999999993</v>
      </c>
      <c r="Y9" s="4">
        <f t="shared" si="3"/>
        <v>3</v>
      </c>
      <c r="Z9">
        <v>0</v>
      </c>
    </row>
    <row r="10" spans="1:26" x14ac:dyDescent="0.3">
      <c r="A10" s="1" t="str">
        <f>'Killian Hayes'!A10</f>
        <v>vs USA</v>
      </c>
      <c r="B10">
        <v>2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-1</v>
      </c>
      <c r="Q10" s="2">
        <f t="shared" si="0"/>
        <v>1</v>
      </c>
      <c r="R10" s="6" t="s">
        <v>45</v>
      </c>
      <c r="S10" s="6" t="s">
        <v>45</v>
      </c>
      <c r="T10">
        <v>10</v>
      </c>
      <c r="U10">
        <v>4</v>
      </c>
      <c r="V10">
        <v>0</v>
      </c>
      <c r="W10" s="3">
        <f t="shared" si="1"/>
        <v>6.4222999999999981</v>
      </c>
      <c r="X10" s="4">
        <f t="shared" si="2"/>
        <v>3.7</v>
      </c>
      <c r="Y10" s="4">
        <f t="shared" si="3"/>
        <v>1.3000000000000003</v>
      </c>
      <c r="Z10">
        <v>0</v>
      </c>
    </row>
    <row r="11" spans="1:26" x14ac:dyDescent="0.3">
      <c r="A11" s="1" t="str">
        <f>'Killian Hayes'!A11</f>
        <v>@ SPA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-3</v>
      </c>
      <c r="Q11" s="6" t="s">
        <v>45</v>
      </c>
      <c r="R11" s="6" t="s">
        <v>45</v>
      </c>
      <c r="S11" s="6" t="s">
        <v>45</v>
      </c>
      <c r="T11">
        <v>11</v>
      </c>
      <c r="U11">
        <v>0</v>
      </c>
      <c r="V11">
        <v>0</v>
      </c>
      <c r="W11" s="3">
        <f t="shared" si="1"/>
        <v>6.2367272727272729</v>
      </c>
      <c r="X11" s="4">
        <f t="shared" si="2"/>
        <v>3.5999999999999996</v>
      </c>
      <c r="Y11" s="4">
        <f t="shared" si="3"/>
        <v>1.2999999999999998</v>
      </c>
      <c r="Z11">
        <v>0</v>
      </c>
    </row>
    <row r="12" spans="1:26" x14ac:dyDescent="0.3">
      <c r="A12" s="1" t="str">
        <f>'Killian Hayes'!A12</f>
        <v>vs 6TH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-3</v>
      </c>
      <c r="Q12" s="2">
        <f t="shared" si="0"/>
        <v>1</v>
      </c>
      <c r="R12" s="2">
        <f t="shared" si="4"/>
        <v>1</v>
      </c>
      <c r="S12" s="6" t="s">
        <v>45</v>
      </c>
      <c r="T12">
        <v>11</v>
      </c>
      <c r="U12">
        <v>3</v>
      </c>
      <c r="V12">
        <v>0</v>
      </c>
      <c r="W12" s="3">
        <f t="shared" si="1"/>
        <v>12.515181818181818</v>
      </c>
      <c r="X12" s="4">
        <f t="shared" si="2"/>
        <v>3</v>
      </c>
      <c r="Y12" s="4">
        <f t="shared" si="3"/>
        <v>2.7</v>
      </c>
      <c r="Z12">
        <v>0</v>
      </c>
    </row>
    <row r="13" spans="1:26" x14ac:dyDescent="0.3">
      <c r="A13" s="1" t="str">
        <f>'Killian Hayes'!A13</f>
        <v>@ CAN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2</v>
      </c>
      <c r="Q13" s="2">
        <f t="shared" si="0"/>
        <v>0</v>
      </c>
      <c r="R13" s="6" t="s">
        <v>45</v>
      </c>
      <c r="S13" s="6" t="s">
        <v>45</v>
      </c>
      <c r="T13">
        <v>9</v>
      </c>
      <c r="U13">
        <v>3</v>
      </c>
      <c r="V13">
        <v>0</v>
      </c>
      <c r="W13" s="3">
        <f t="shared" si="1"/>
        <v>-11.118555555555554</v>
      </c>
      <c r="X13" s="4">
        <f t="shared" si="2"/>
        <v>1.5</v>
      </c>
      <c r="Y13" s="4">
        <f t="shared" si="3"/>
        <v>-1.7999999999999998</v>
      </c>
      <c r="Z13">
        <v>0</v>
      </c>
    </row>
    <row r="14" spans="1:26" x14ac:dyDescent="0.3">
      <c r="A14" s="1" t="str">
        <f>'Killian Hayes'!A14</f>
        <v>vs DNK</v>
      </c>
      <c r="B14">
        <v>5</v>
      </c>
      <c r="C14">
        <v>3</v>
      </c>
      <c r="D14">
        <v>2</v>
      </c>
      <c r="E14">
        <v>0</v>
      </c>
      <c r="F14">
        <v>0</v>
      </c>
      <c r="G14">
        <v>2</v>
      </c>
      <c r="H14">
        <v>2</v>
      </c>
      <c r="I14">
        <v>3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>
        <v>-6</v>
      </c>
      <c r="Q14" s="2">
        <f t="shared" si="0"/>
        <v>0.66666666666666663</v>
      </c>
      <c r="R14" s="2">
        <f t="shared" si="4"/>
        <v>0.5</v>
      </c>
      <c r="S14" s="6" t="s">
        <v>45</v>
      </c>
      <c r="T14">
        <v>10</v>
      </c>
      <c r="U14">
        <v>10</v>
      </c>
      <c r="V14">
        <v>0</v>
      </c>
      <c r="W14" s="3">
        <f t="shared" si="1"/>
        <v>17.289400000000001</v>
      </c>
      <c r="X14" s="4">
        <f t="shared" si="2"/>
        <v>9.6</v>
      </c>
      <c r="Y14" s="4">
        <f t="shared" si="3"/>
        <v>3.5999999999999996</v>
      </c>
      <c r="Z14">
        <v>0</v>
      </c>
    </row>
    <row r="15" spans="1:26" x14ac:dyDescent="0.3">
      <c r="A15" s="1" t="str">
        <f>'Killian Hayes'!A15</f>
        <v>@ IMP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-3</v>
      </c>
      <c r="Q15" s="2">
        <f t="shared" si="0"/>
        <v>0.5</v>
      </c>
      <c r="R15" s="2">
        <f t="shared" si="4"/>
        <v>0</v>
      </c>
      <c r="S15" s="6" t="s">
        <v>45</v>
      </c>
      <c r="T15">
        <v>7</v>
      </c>
      <c r="U15">
        <v>2</v>
      </c>
      <c r="V15">
        <v>1</v>
      </c>
      <c r="W15" s="3">
        <f t="shared" si="1"/>
        <v>8.7752857142857135</v>
      </c>
      <c r="X15" s="4">
        <f t="shared" si="2"/>
        <v>3.2</v>
      </c>
      <c r="Y15" s="4">
        <f t="shared" si="3"/>
        <v>1.3</v>
      </c>
      <c r="Z15">
        <v>0</v>
      </c>
    </row>
    <row r="16" spans="1:26" x14ac:dyDescent="0.3">
      <c r="A16" s="1" t="str">
        <f>'Killian Hayes'!A16</f>
        <v>vs 3PT</v>
      </c>
      <c r="B16"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3</v>
      </c>
      <c r="I16">
        <v>4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-3</v>
      </c>
      <c r="Q16" s="2">
        <f t="shared" si="0"/>
        <v>0.75</v>
      </c>
      <c r="R16" s="2">
        <f t="shared" si="4"/>
        <v>1</v>
      </c>
      <c r="S16" s="6" t="s">
        <v>45</v>
      </c>
      <c r="T16">
        <v>11</v>
      </c>
      <c r="U16">
        <v>8</v>
      </c>
      <c r="V16">
        <v>0</v>
      </c>
      <c r="W16" s="3">
        <f t="shared" si="1"/>
        <v>29.277636363636365</v>
      </c>
      <c r="X16" s="4">
        <f t="shared" si="2"/>
        <v>8</v>
      </c>
      <c r="Y16" s="4">
        <f t="shared" si="3"/>
        <v>6.3999999999999995</v>
      </c>
      <c r="Z16">
        <v>0</v>
      </c>
    </row>
    <row r="17" spans="1:26" x14ac:dyDescent="0.3">
      <c r="A17" s="1" t="str">
        <f>'Killian Hayes'!A17</f>
        <v>@ DEF</v>
      </c>
      <c r="B17">
        <v>3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0.5</v>
      </c>
      <c r="R17" s="2">
        <f t="shared" si="4"/>
        <v>0.5</v>
      </c>
      <c r="S17" s="6" t="s">
        <v>45</v>
      </c>
      <c r="T17">
        <v>12</v>
      </c>
      <c r="U17">
        <v>6</v>
      </c>
      <c r="V17">
        <v>0</v>
      </c>
      <c r="W17" s="3">
        <f t="shared" si="1"/>
        <v>12.32175</v>
      </c>
      <c r="X17" s="4">
        <f t="shared" si="2"/>
        <v>5.7</v>
      </c>
      <c r="Y17" s="4">
        <f t="shared" si="3"/>
        <v>3</v>
      </c>
      <c r="Z17">
        <v>0</v>
      </c>
    </row>
    <row r="18" spans="1:26" x14ac:dyDescent="0.3">
      <c r="A18" s="1" t="str">
        <f>'Killian Hayes'!A18</f>
        <v>vs OCE</v>
      </c>
      <c r="B18">
        <v>4</v>
      </c>
      <c r="C18">
        <v>1</v>
      </c>
      <c r="D18">
        <v>0</v>
      </c>
      <c r="E18">
        <v>1</v>
      </c>
      <c r="F18">
        <v>0</v>
      </c>
      <c r="G18">
        <v>0</v>
      </c>
      <c r="H18">
        <v>2</v>
      </c>
      <c r="I18">
        <v>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2</v>
      </c>
      <c r="Q18" s="2">
        <f t="shared" si="0"/>
        <v>0.66666666666666663</v>
      </c>
      <c r="R18" s="2">
        <f t="shared" si="4"/>
        <v>0</v>
      </c>
      <c r="S18" s="6" t="s">
        <v>45</v>
      </c>
      <c r="T18">
        <v>11</v>
      </c>
      <c r="U18">
        <v>4</v>
      </c>
      <c r="V18">
        <v>0</v>
      </c>
      <c r="W18" s="3">
        <f t="shared" si="1"/>
        <v>16.956999999999997</v>
      </c>
      <c r="X18" s="4">
        <f t="shared" si="2"/>
        <v>8.1999999999999993</v>
      </c>
      <c r="Y18" s="4">
        <f t="shared" si="3"/>
        <v>3.7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ref="S18:S46" si="5">L19/M19</f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2.9411764705882355</v>
      </c>
      <c r="C47" s="4">
        <f t="shared" ref="C47:P47" si="6">AVERAGE(C2:C46)</f>
        <v>1.1764705882352942</v>
      </c>
      <c r="D47" s="4">
        <f t="shared" si="6"/>
        <v>0.88235294117647056</v>
      </c>
      <c r="E47" s="4">
        <f t="shared" si="6"/>
        <v>5.8823529411764705E-2</v>
      </c>
      <c r="F47" s="4">
        <f t="shared" si="6"/>
        <v>0</v>
      </c>
      <c r="G47" s="4">
        <f t="shared" si="6"/>
        <v>0.41176470588235292</v>
      </c>
      <c r="H47" s="4">
        <f t="shared" si="6"/>
        <v>1.1764705882352942</v>
      </c>
      <c r="I47" s="4">
        <f t="shared" si="6"/>
        <v>2.1764705882352939</v>
      </c>
      <c r="J47" s="4">
        <f t="shared" si="6"/>
        <v>0.41176470588235292</v>
      </c>
      <c r="K47" s="4">
        <f t="shared" si="6"/>
        <v>0.94117647058823528</v>
      </c>
      <c r="L47" s="4">
        <f t="shared" si="6"/>
        <v>0.17647058823529413</v>
      </c>
      <c r="M47" s="4">
        <f t="shared" si="6"/>
        <v>0.17647058823529413</v>
      </c>
      <c r="N47" s="4">
        <f t="shared" si="6"/>
        <v>0.17647058823529413</v>
      </c>
      <c r="O47" s="4">
        <f t="shared" si="6"/>
        <v>0.35294117647058826</v>
      </c>
      <c r="P47" s="4">
        <f t="shared" si="6"/>
        <v>0.23529411764705882</v>
      </c>
      <c r="Q47" s="2">
        <f>SUM(H2:H46)/SUM(I2:I46)</f>
        <v>0.54054054054054057</v>
      </c>
      <c r="R47" s="2">
        <f>SUM(J2:J46)/SUM(K2:K46)</f>
        <v>0.4375</v>
      </c>
      <c r="S47" s="2">
        <f>SUM(L2:L46)/SUM(M2:M46)</f>
        <v>1</v>
      </c>
      <c r="T47" s="4">
        <f t="shared" ref="T47:V47" si="7">AVERAGE(T2:T46)</f>
        <v>9.5294117647058822</v>
      </c>
      <c r="U47" s="4">
        <f t="shared" si="7"/>
        <v>5.2352941176470589</v>
      </c>
      <c r="V47" s="4">
        <f t="shared" si="7"/>
        <v>0.11764705882352941</v>
      </c>
      <c r="W47" s="3">
        <f>((H49*85.91) +(F49*53.897)+(J49*51.757)+(L49*46.845)+(E49*39.19)+(N49*39.19)+(D49*34.677)+((C49-N49)*14.707)-(O49*17.174)-((M49-L49)*20.091)-((I49-H49)*39.19)-(G49*53.897))/T49</f>
        <v>12.354413580246913</v>
      </c>
      <c r="X47" s="4">
        <f t="shared" ref="X47" si="8">B47+(C47*1.2)+(D47*1.5)+(E47*3)+(F47*3)-G47</f>
        <v>5.4411764705882355</v>
      </c>
      <c r="Y47" s="4">
        <f t="shared" ref="Y47" si="9">B47+0.4*H47-0.7*I47-0.4*(M47-L47)+0.7*N47+0.3*(C47-N47)+F47+D47*0.7+0.7*E47-0.4*O47-G47</f>
        <v>2.4176470588235301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50</v>
      </c>
      <c r="C49">
        <f t="shared" ref="C49:P49" si="10">SUM(C2:C46)</f>
        <v>20</v>
      </c>
      <c r="D49">
        <f t="shared" si="10"/>
        <v>15</v>
      </c>
      <c r="E49">
        <f t="shared" si="10"/>
        <v>1</v>
      </c>
      <c r="F49">
        <f t="shared" si="10"/>
        <v>0</v>
      </c>
      <c r="G49">
        <f t="shared" si="10"/>
        <v>7</v>
      </c>
      <c r="H49">
        <f t="shared" si="10"/>
        <v>20</v>
      </c>
      <c r="I49">
        <f t="shared" si="10"/>
        <v>37</v>
      </c>
      <c r="J49">
        <f t="shared" si="10"/>
        <v>7</v>
      </c>
      <c r="K49">
        <f t="shared" si="10"/>
        <v>16</v>
      </c>
      <c r="L49">
        <f t="shared" si="10"/>
        <v>3</v>
      </c>
      <c r="M49">
        <f t="shared" si="10"/>
        <v>3</v>
      </c>
      <c r="N49">
        <f t="shared" si="10"/>
        <v>3</v>
      </c>
      <c r="O49">
        <f t="shared" si="10"/>
        <v>6</v>
      </c>
      <c r="P49">
        <f t="shared" si="10"/>
        <v>4</v>
      </c>
      <c r="T49">
        <f>SUM(T2:T46)</f>
        <v>162</v>
      </c>
      <c r="U49">
        <f>SUM(U2:U46)</f>
        <v>89</v>
      </c>
      <c r="V49">
        <f>SUM(V2:V46)</f>
        <v>2</v>
      </c>
      <c r="X49" s="4">
        <f>SUM(X2:X46)</f>
        <v>92.500000000000014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 s="2">
        <f t="shared" ref="Q2:Q46" si="0">H2/I2</f>
        <v>0.5</v>
      </c>
      <c r="R2" s="2">
        <f t="shared" ref="R2:R46" si="1">J2/K2</f>
        <v>0</v>
      </c>
      <c r="S2" s="6" t="s">
        <v>45</v>
      </c>
      <c r="T2">
        <v>9</v>
      </c>
      <c r="U2">
        <v>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11.179666666666666</v>
      </c>
      <c r="X2" s="4">
        <f t="shared" ref="X2:X46" si="3">B2+(C2*1.2)+(D2*1.5)+(E2*3)+(F2*3)-G2</f>
        <v>5</v>
      </c>
      <c r="Y2" s="4">
        <f t="shared" ref="Y2:Y46" si="4">B2+0.4*H2-0.7*I2-0.4*(M2-L2)+0.7*N2+0.3*(C2-N2)+F2+D2*0.7+0.7*E2-0.4*O2-G2</f>
        <v>2</v>
      </c>
      <c r="Z2">
        <v>0</v>
      </c>
    </row>
    <row r="3" spans="1:26" x14ac:dyDescent="0.3">
      <c r="A3" s="1" t="str">
        <f>'Killian Hayes'!A3</f>
        <v>@ OCE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2</v>
      </c>
      <c r="L3">
        <v>2</v>
      </c>
      <c r="M3">
        <v>2</v>
      </c>
      <c r="N3">
        <v>0</v>
      </c>
      <c r="O3">
        <v>1</v>
      </c>
      <c r="P3">
        <v>0</v>
      </c>
      <c r="Q3" s="2">
        <f t="shared" si="0"/>
        <v>0</v>
      </c>
      <c r="R3" s="2">
        <f t="shared" si="1"/>
        <v>0</v>
      </c>
      <c r="S3" s="2">
        <f>L3/M3</f>
        <v>1</v>
      </c>
      <c r="T3">
        <v>8</v>
      </c>
      <c r="U3">
        <v>6</v>
      </c>
      <c r="V3">
        <v>0</v>
      </c>
      <c r="W3" s="3">
        <f t="shared" si="2"/>
        <v>8.4362499999999976</v>
      </c>
      <c r="X3" s="4">
        <f t="shared" si="3"/>
        <v>5</v>
      </c>
      <c r="Y3" s="4">
        <f t="shared" si="4"/>
        <v>1.6</v>
      </c>
      <c r="Z3">
        <v>0</v>
      </c>
    </row>
    <row r="4" spans="1:26" x14ac:dyDescent="0.3">
      <c r="A4" s="1" t="str">
        <f>'Killian Hayes'!A4</f>
        <v>vs CHI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 s="2">
        <f t="shared" si="0"/>
        <v>0.5</v>
      </c>
      <c r="R4" s="6" t="s">
        <v>45</v>
      </c>
      <c r="S4" s="6" t="s">
        <v>45</v>
      </c>
      <c r="T4">
        <v>9</v>
      </c>
      <c r="U4">
        <v>2</v>
      </c>
      <c r="V4">
        <v>0</v>
      </c>
      <c r="W4" s="3">
        <f t="shared" si="2"/>
        <v>5.1911111111111108</v>
      </c>
      <c r="X4" s="4">
        <f t="shared" si="3"/>
        <v>2</v>
      </c>
      <c r="Y4" s="4">
        <f t="shared" si="4"/>
        <v>1</v>
      </c>
      <c r="Z4">
        <v>0</v>
      </c>
    </row>
    <row r="5" spans="1:26" x14ac:dyDescent="0.3">
      <c r="A5" s="1" t="str">
        <f>'Killian Hayes'!A5</f>
        <v>vs INJ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 s="2">
        <f t="shared" si="0"/>
        <v>0</v>
      </c>
      <c r="R5" s="6" t="s">
        <v>45</v>
      </c>
      <c r="S5" s="6" t="s">
        <v>45</v>
      </c>
      <c r="T5">
        <v>10</v>
      </c>
      <c r="U5">
        <v>0</v>
      </c>
      <c r="V5">
        <v>0</v>
      </c>
      <c r="W5" s="3">
        <f t="shared" si="2"/>
        <v>-14.205299999999999</v>
      </c>
      <c r="X5" s="4">
        <f t="shared" si="3"/>
        <v>1.2</v>
      </c>
      <c r="Y5" s="4">
        <f t="shared" si="4"/>
        <v>-2.5</v>
      </c>
      <c r="Z5">
        <v>0</v>
      </c>
    </row>
    <row r="6" spans="1:26" x14ac:dyDescent="0.3">
      <c r="A6" s="1" t="str">
        <f>'Killian Hayes'!A6</f>
        <v>@ EUR</v>
      </c>
      <c r="B6">
        <v>2</v>
      </c>
      <c r="C6">
        <v>1</v>
      </c>
      <c r="D6">
        <v>3</v>
      </c>
      <c r="E6">
        <v>0</v>
      </c>
      <c r="F6">
        <v>0</v>
      </c>
      <c r="G6">
        <v>3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-9</v>
      </c>
      <c r="Q6" s="2">
        <f t="shared" si="0"/>
        <v>1</v>
      </c>
      <c r="R6" s="6" t="s">
        <v>45</v>
      </c>
      <c r="S6" s="6" t="s">
        <v>45</v>
      </c>
      <c r="T6">
        <v>9</v>
      </c>
      <c r="U6">
        <v>10</v>
      </c>
      <c r="V6">
        <v>0</v>
      </c>
      <c r="W6" s="3">
        <f t="shared" si="2"/>
        <v>4.7729999999999997</v>
      </c>
      <c r="X6" s="4">
        <f t="shared" si="3"/>
        <v>4.7</v>
      </c>
      <c r="Y6" s="4">
        <f t="shared" si="4"/>
        <v>1.0999999999999996</v>
      </c>
      <c r="Z6">
        <v>0</v>
      </c>
    </row>
    <row r="7" spans="1:26" x14ac:dyDescent="0.3">
      <c r="A7" s="1" t="str">
        <f>'Killian Hayes'!A7</f>
        <v>@ RKS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6" t="s">
        <v>45</v>
      </c>
      <c r="R7" s="6" t="s">
        <v>45</v>
      </c>
      <c r="S7" s="6" t="s">
        <v>45</v>
      </c>
      <c r="T7">
        <v>13</v>
      </c>
      <c r="U7">
        <v>2</v>
      </c>
      <c r="V7">
        <v>0</v>
      </c>
      <c r="W7" s="3">
        <f t="shared" si="2"/>
        <v>1.3463846153846153</v>
      </c>
      <c r="X7" s="4">
        <f t="shared" si="3"/>
        <v>1.5</v>
      </c>
      <c r="Y7" s="4">
        <f t="shared" si="4"/>
        <v>0.29999999999999993</v>
      </c>
      <c r="Z7">
        <v>0</v>
      </c>
    </row>
    <row r="8" spans="1:26" x14ac:dyDescent="0.3">
      <c r="A8" s="1" t="str">
        <f>'Killian Hayes'!A8</f>
        <v>vs AFR</v>
      </c>
      <c r="B8">
        <v>0</v>
      </c>
      <c r="C8">
        <v>0</v>
      </c>
      <c r="D8">
        <v>2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 s="2">
        <f t="shared" si="0"/>
        <v>0</v>
      </c>
      <c r="R8" s="2">
        <f t="shared" si="1"/>
        <v>0</v>
      </c>
      <c r="S8" s="6" t="s">
        <v>45</v>
      </c>
      <c r="T8">
        <v>10</v>
      </c>
      <c r="U8">
        <v>4</v>
      </c>
      <c r="V8">
        <v>0</v>
      </c>
      <c r="W8" s="3">
        <f t="shared" si="2"/>
        <v>6.6886999999999999</v>
      </c>
      <c r="X8" s="4">
        <f t="shared" si="3"/>
        <v>6</v>
      </c>
      <c r="Y8" s="4">
        <f t="shared" si="4"/>
        <v>1.2999999999999998</v>
      </c>
      <c r="Z8">
        <v>0</v>
      </c>
    </row>
    <row r="9" spans="1:26" x14ac:dyDescent="0.3">
      <c r="A9" s="1" t="str">
        <f>'Killian Hayes'!A9</f>
        <v>@ OLD</v>
      </c>
      <c r="B9">
        <v>2</v>
      </c>
      <c r="C9">
        <v>3</v>
      </c>
      <c r="D9">
        <v>1</v>
      </c>
      <c r="E9">
        <v>0</v>
      </c>
      <c r="F9">
        <v>0</v>
      </c>
      <c r="G9">
        <v>1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</v>
      </c>
      <c r="Q9" s="2">
        <f t="shared" si="0"/>
        <v>0.5</v>
      </c>
      <c r="R9" s="6" t="s">
        <v>45</v>
      </c>
      <c r="S9" s="6" t="s">
        <v>45</v>
      </c>
      <c r="T9">
        <v>9</v>
      </c>
      <c r="U9">
        <v>5</v>
      </c>
      <c r="V9">
        <v>0</v>
      </c>
      <c r="W9" s="3">
        <f t="shared" si="2"/>
        <v>7.9578888888888901</v>
      </c>
      <c r="X9" s="4">
        <f t="shared" si="3"/>
        <v>6.1</v>
      </c>
      <c r="Y9" s="4">
        <f t="shared" si="4"/>
        <v>1.5999999999999996</v>
      </c>
      <c r="Z9">
        <v>0</v>
      </c>
    </row>
    <row r="10" spans="1:26" x14ac:dyDescent="0.3">
      <c r="A10" s="1" t="str">
        <f>'Killian Hayes'!A10</f>
        <v>vs USA</v>
      </c>
      <c r="B10">
        <v>2</v>
      </c>
      <c r="C10">
        <v>2</v>
      </c>
      <c r="D10">
        <v>1</v>
      </c>
      <c r="E10">
        <v>0</v>
      </c>
      <c r="F10">
        <v>0</v>
      </c>
      <c r="G10">
        <v>1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 s="2">
        <f t="shared" si="0"/>
        <v>0.5</v>
      </c>
      <c r="R10" s="6" t="s">
        <v>45</v>
      </c>
      <c r="S10" s="6" t="s">
        <v>45</v>
      </c>
      <c r="T10">
        <v>10</v>
      </c>
      <c r="U10">
        <v>5</v>
      </c>
      <c r="V10">
        <v>0</v>
      </c>
      <c r="W10" s="3">
        <f t="shared" si="2"/>
        <v>5.691399999999998</v>
      </c>
      <c r="X10" s="4">
        <f t="shared" si="3"/>
        <v>4.9000000000000004</v>
      </c>
      <c r="Y10" s="4">
        <f t="shared" si="4"/>
        <v>1.2999999999999998</v>
      </c>
      <c r="Z10">
        <v>0</v>
      </c>
    </row>
    <row r="11" spans="1:26" x14ac:dyDescent="0.3">
      <c r="A11" s="1" t="str">
        <f>'Killian Hayes'!A11</f>
        <v>@ SPA</v>
      </c>
      <c r="B11">
        <v>6</v>
      </c>
      <c r="C11">
        <v>3</v>
      </c>
      <c r="D11">
        <v>1</v>
      </c>
      <c r="E11">
        <v>1</v>
      </c>
      <c r="F11">
        <v>0</v>
      </c>
      <c r="G11">
        <v>1</v>
      </c>
      <c r="H11">
        <v>2</v>
      </c>
      <c r="I11">
        <v>5</v>
      </c>
      <c r="J11">
        <v>0</v>
      </c>
      <c r="K11">
        <v>0</v>
      </c>
      <c r="L11">
        <v>2</v>
      </c>
      <c r="M11">
        <v>2</v>
      </c>
      <c r="N11">
        <v>1</v>
      </c>
      <c r="O11">
        <v>1</v>
      </c>
      <c r="P11">
        <v>5</v>
      </c>
      <c r="Q11" s="2">
        <f t="shared" si="0"/>
        <v>0.4</v>
      </c>
      <c r="R11" s="6" t="s">
        <v>45</v>
      </c>
      <c r="S11" s="2">
        <f t="shared" ref="S11:S46" si="5">L11/M11</f>
        <v>1</v>
      </c>
      <c r="T11">
        <v>9</v>
      </c>
      <c r="U11">
        <v>9</v>
      </c>
      <c r="V11">
        <v>0</v>
      </c>
      <c r="W11" s="3">
        <f t="shared" si="2"/>
        <v>24.371111111111116</v>
      </c>
      <c r="X11" s="4">
        <f t="shared" si="3"/>
        <v>13.1</v>
      </c>
      <c r="Y11" s="4">
        <f t="shared" si="4"/>
        <v>4.5999999999999996</v>
      </c>
      <c r="Z11">
        <v>0</v>
      </c>
    </row>
    <row r="12" spans="1:26" x14ac:dyDescent="0.3">
      <c r="A12" s="1" t="str">
        <f>'Killian Hayes'!A12</f>
        <v>vs 6TH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-3</v>
      </c>
      <c r="Q12" s="2">
        <f t="shared" si="0"/>
        <v>1</v>
      </c>
      <c r="R12" s="6" t="s">
        <v>45</v>
      </c>
      <c r="S12" s="6" t="s">
        <v>45</v>
      </c>
      <c r="T12">
        <v>7</v>
      </c>
      <c r="U12">
        <v>2</v>
      </c>
      <c r="V12">
        <v>0</v>
      </c>
      <c r="W12" s="3">
        <f t="shared" si="2"/>
        <v>4.5732857142857144</v>
      </c>
      <c r="X12" s="4">
        <f t="shared" si="3"/>
        <v>1</v>
      </c>
      <c r="Y12" s="4">
        <f t="shared" si="4"/>
        <v>0.7</v>
      </c>
      <c r="Z12">
        <v>0</v>
      </c>
    </row>
    <row r="13" spans="1:26" x14ac:dyDescent="0.3">
      <c r="A13" s="1" t="str">
        <f>'Killian Hayes'!A13</f>
        <v>@ CAN</v>
      </c>
      <c r="B13">
        <v>5</v>
      </c>
      <c r="C13">
        <v>2</v>
      </c>
      <c r="D13">
        <v>2</v>
      </c>
      <c r="E13">
        <v>0</v>
      </c>
      <c r="F13">
        <v>0</v>
      </c>
      <c r="G13">
        <v>1</v>
      </c>
      <c r="H13">
        <v>2</v>
      </c>
      <c r="I13">
        <v>2</v>
      </c>
      <c r="J13">
        <v>0</v>
      </c>
      <c r="K13">
        <v>0</v>
      </c>
      <c r="L13">
        <v>1</v>
      </c>
      <c r="M13">
        <v>2</v>
      </c>
      <c r="N13">
        <v>0</v>
      </c>
      <c r="O13">
        <v>0</v>
      </c>
      <c r="P13">
        <v>3</v>
      </c>
      <c r="Q13" s="2">
        <f t="shared" si="0"/>
        <v>1</v>
      </c>
      <c r="R13" s="6" t="s">
        <v>45</v>
      </c>
      <c r="S13" s="2">
        <f t="shared" si="5"/>
        <v>0.5</v>
      </c>
      <c r="T13">
        <v>9</v>
      </c>
      <c r="U13">
        <v>10</v>
      </c>
      <c r="V13">
        <v>0</v>
      </c>
      <c r="W13" s="3">
        <f t="shared" si="2"/>
        <v>27.049444444444443</v>
      </c>
      <c r="X13" s="4">
        <f t="shared" si="3"/>
        <v>9.4</v>
      </c>
      <c r="Y13" s="4">
        <f t="shared" si="4"/>
        <v>5</v>
      </c>
      <c r="Z13">
        <v>0</v>
      </c>
    </row>
    <row r="14" spans="1:26" x14ac:dyDescent="0.3">
      <c r="A14" s="1" t="str">
        <f>'Killian Hayes'!A14</f>
        <v>vs DNK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3</v>
      </c>
      <c r="Q14" s="2">
        <f t="shared" si="0"/>
        <v>0</v>
      </c>
      <c r="R14" s="2">
        <f t="shared" si="1"/>
        <v>0</v>
      </c>
      <c r="S14" s="6" t="s">
        <v>45</v>
      </c>
      <c r="T14">
        <v>6</v>
      </c>
      <c r="U14">
        <v>3</v>
      </c>
      <c r="V14">
        <v>0</v>
      </c>
      <c r="W14" s="3">
        <f t="shared" si="2"/>
        <v>-7.2838333333333329</v>
      </c>
      <c r="X14" s="4">
        <f t="shared" si="3"/>
        <v>1.7000000000000002</v>
      </c>
      <c r="Y14" s="4">
        <f t="shared" si="4"/>
        <v>-0.7</v>
      </c>
      <c r="Z14">
        <v>0</v>
      </c>
    </row>
    <row r="15" spans="1:26" x14ac:dyDescent="0.3">
      <c r="A15" s="1" t="str">
        <f>'Killian Hayes'!A15</f>
        <v>@ IMP</v>
      </c>
      <c r="B15">
        <v>2</v>
      </c>
      <c r="C15">
        <v>1</v>
      </c>
      <c r="D15">
        <v>1</v>
      </c>
      <c r="E15">
        <v>0</v>
      </c>
      <c r="F15">
        <v>0</v>
      </c>
      <c r="G15">
        <v>2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-5</v>
      </c>
      <c r="Q15" s="2">
        <f t="shared" si="0"/>
        <v>0.5</v>
      </c>
      <c r="R15" s="2">
        <f t="shared" si="1"/>
        <v>0</v>
      </c>
      <c r="S15" s="6" t="s">
        <v>45</v>
      </c>
      <c r="T15">
        <v>10</v>
      </c>
      <c r="U15">
        <v>4</v>
      </c>
      <c r="V15">
        <v>0</v>
      </c>
      <c r="W15" s="3">
        <f t="shared" si="2"/>
        <v>-1.1690000000000011</v>
      </c>
      <c r="X15" s="4">
        <f t="shared" si="3"/>
        <v>2.7</v>
      </c>
      <c r="Y15" s="4">
        <f t="shared" si="4"/>
        <v>0</v>
      </c>
      <c r="Z15">
        <v>0</v>
      </c>
    </row>
    <row r="16" spans="1:26" x14ac:dyDescent="0.3">
      <c r="A16" s="1" t="str">
        <f>'Killian Hayes'!A16</f>
        <v>vs 3PT</v>
      </c>
      <c r="B16">
        <v>2</v>
      </c>
      <c r="C16">
        <v>1</v>
      </c>
      <c r="D16">
        <v>3</v>
      </c>
      <c r="E16">
        <v>0</v>
      </c>
      <c r="F16">
        <v>1</v>
      </c>
      <c r="G16">
        <v>1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8</v>
      </c>
      <c r="Q16" s="2">
        <f t="shared" si="0"/>
        <v>0.5</v>
      </c>
      <c r="R16" s="6" t="s">
        <v>45</v>
      </c>
      <c r="S16" s="6" t="s">
        <v>45</v>
      </c>
      <c r="T16">
        <v>10</v>
      </c>
      <c r="U16">
        <v>10</v>
      </c>
      <c r="V16">
        <v>0</v>
      </c>
      <c r="W16" s="3">
        <f t="shared" si="2"/>
        <v>17.276700000000005</v>
      </c>
      <c r="X16" s="4">
        <f t="shared" si="3"/>
        <v>9.6999999999999993</v>
      </c>
      <c r="Y16" s="4">
        <f t="shared" si="4"/>
        <v>3.3999999999999995</v>
      </c>
      <c r="Z16">
        <v>0</v>
      </c>
    </row>
    <row r="17" spans="1:26" x14ac:dyDescent="0.3">
      <c r="A17" s="1" t="str">
        <f>'Killian Hayes'!A17</f>
        <v>@ DEF</v>
      </c>
      <c r="B17">
        <v>4</v>
      </c>
      <c r="C17">
        <v>0</v>
      </c>
      <c r="D17">
        <v>4</v>
      </c>
      <c r="E17">
        <v>0</v>
      </c>
      <c r="F17">
        <v>0</v>
      </c>
      <c r="G17">
        <v>2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 s="2">
        <f t="shared" si="0"/>
        <v>1</v>
      </c>
      <c r="R17" s="6" t="s">
        <v>45</v>
      </c>
      <c r="S17" s="6" t="s">
        <v>45</v>
      </c>
      <c r="T17">
        <v>10</v>
      </c>
      <c r="U17">
        <v>16</v>
      </c>
      <c r="V17">
        <v>0</v>
      </c>
      <c r="W17" s="3">
        <f t="shared" si="2"/>
        <v>20.273400000000002</v>
      </c>
      <c r="X17" s="4">
        <f t="shared" si="3"/>
        <v>8</v>
      </c>
      <c r="Y17" s="4">
        <f t="shared" si="4"/>
        <v>4.1999999999999993</v>
      </c>
      <c r="Z17">
        <v>0</v>
      </c>
    </row>
    <row r="18" spans="1:26" x14ac:dyDescent="0.3">
      <c r="A18" s="1" t="str">
        <f>'Killian Hayes'!A18</f>
        <v>vs OCE</v>
      </c>
      <c r="B18">
        <v>0</v>
      </c>
      <c r="C18">
        <v>2</v>
      </c>
      <c r="D18">
        <v>3</v>
      </c>
      <c r="E18">
        <v>1</v>
      </c>
      <c r="F18">
        <v>0</v>
      </c>
      <c r="G18">
        <v>2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</v>
      </c>
      <c r="Q18" s="2">
        <f t="shared" si="0"/>
        <v>0</v>
      </c>
      <c r="R18" s="6" t="s">
        <v>45</v>
      </c>
      <c r="S18" s="6" t="s">
        <v>45</v>
      </c>
      <c r="T18">
        <v>9</v>
      </c>
      <c r="U18">
        <v>8</v>
      </c>
      <c r="V18">
        <v>0</v>
      </c>
      <c r="W18" s="3">
        <f t="shared" si="2"/>
        <v>2.8501111111111106</v>
      </c>
      <c r="X18" s="4">
        <f t="shared" si="3"/>
        <v>7.9</v>
      </c>
      <c r="Y18" s="4">
        <f t="shared" si="4"/>
        <v>0.69999999999999929</v>
      </c>
      <c r="Z18">
        <v>0</v>
      </c>
    </row>
    <row r="19" spans="1:26" x14ac:dyDescent="0.3">
      <c r="A19" s="1">
        <f>'Killian Hayes'!A19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'Killian Hayes'!A20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'Killian Hayes'!A21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'Killian Hayes'!A22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'Killian Hayes'!A23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'Killian Hayes'!A24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'Killian Hayes'!A25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'Killian Hayes'!A26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'Killian Hayes'!A27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1.9411764705882353</v>
      </c>
      <c r="C47" s="4">
        <f t="shared" ref="C47:P47" si="6">AVERAGE(C2:C46)</f>
        <v>1</v>
      </c>
      <c r="D47" s="4">
        <f t="shared" si="6"/>
        <v>1.4705882352941178</v>
      </c>
      <c r="E47" s="4">
        <f t="shared" si="6"/>
        <v>0.11764705882352941</v>
      </c>
      <c r="F47" s="4">
        <f t="shared" si="6"/>
        <v>0.17647058823529413</v>
      </c>
      <c r="G47" s="4">
        <f t="shared" si="6"/>
        <v>0.94117647058823528</v>
      </c>
      <c r="H47" s="4">
        <f t="shared" si="6"/>
        <v>0.82352941176470584</v>
      </c>
      <c r="I47" s="4">
        <f t="shared" si="6"/>
        <v>1.8823529411764706</v>
      </c>
      <c r="J47" s="4">
        <f t="shared" si="6"/>
        <v>0</v>
      </c>
      <c r="K47" s="4">
        <f t="shared" si="6"/>
        <v>0.35294117647058826</v>
      </c>
      <c r="L47" s="4">
        <f t="shared" si="6"/>
        <v>0.29411764705882354</v>
      </c>
      <c r="M47" s="4">
        <f t="shared" si="6"/>
        <v>0.35294117647058826</v>
      </c>
      <c r="N47" s="4">
        <f t="shared" si="6"/>
        <v>0.11764705882352941</v>
      </c>
      <c r="O47" s="4">
        <f t="shared" si="6"/>
        <v>0.29411764705882354</v>
      </c>
      <c r="P47" s="4">
        <f t="shared" si="6"/>
        <v>1.1764705882352942</v>
      </c>
      <c r="Q47" s="2">
        <f>SUM(H2:H46)/SUM(I2:I46)</f>
        <v>0.4375</v>
      </c>
      <c r="R47" s="2">
        <f>SUM(J2:J46)/SUM(K2:K46)</f>
        <v>0</v>
      </c>
      <c r="S47" s="2">
        <f>SUM(L2:L46)/SUM(M2:M46)</f>
        <v>0.83333333333333337</v>
      </c>
      <c r="T47" s="4">
        <f t="shared" ref="T47:V47" si="7">AVERAGE(T2:T46)</f>
        <v>9.235294117647058</v>
      </c>
      <c r="U47" s="4">
        <f t="shared" si="7"/>
        <v>5.7647058823529411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7.4472165605095579</v>
      </c>
      <c r="X47" s="4">
        <f t="shared" ref="X47" si="8">B47+(C47*1.2)+(D47*1.5)+(E47*3)+(F47*3)-G47</f>
        <v>5.2882352941176469</v>
      </c>
      <c r="Y47" s="4">
        <f t="shared" ref="Y47" si="9">B47+0.4*H47-0.7*I47-0.4*(M47-L47)+0.7*N47+0.3*(C47-N47)+F47+D47*0.7+0.7*E47-0.4*O47-G47</f>
        <v>1.5058823529411767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33</v>
      </c>
      <c r="C49">
        <f t="shared" ref="C49:P49" si="10">SUM(C2:C46)</f>
        <v>17</v>
      </c>
      <c r="D49">
        <f t="shared" si="10"/>
        <v>25</v>
      </c>
      <c r="E49">
        <f t="shared" si="10"/>
        <v>2</v>
      </c>
      <c r="F49">
        <f t="shared" si="10"/>
        <v>3</v>
      </c>
      <c r="G49">
        <f t="shared" si="10"/>
        <v>16</v>
      </c>
      <c r="H49">
        <f t="shared" si="10"/>
        <v>14</v>
      </c>
      <c r="I49">
        <f t="shared" si="10"/>
        <v>32</v>
      </c>
      <c r="J49">
        <f t="shared" si="10"/>
        <v>0</v>
      </c>
      <c r="K49">
        <f t="shared" si="10"/>
        <v>6</v>
      </c>
      <c r="L49">
        <f t="shared" si="10"/>
        <v>5</v>
      </c>
      <c r="M49">
        <f t="shared" si="10"/>
        <v>6</v>
      </c>
      <c r="N49">
        <f t="shared" si="10"/>
        <v>2</v>
      </c>
      <c r="O49">
        <f t="shared" si="10"/>
        <v>5</v>
      </c>
      <c r="P49">
        <f t="shared" si="10"/>
        <v>20</v>
      </c>
      <c r="T49">
        <f>SUM(T2:T46)</f>
        <v>157</v>
      </c>
      <c r="U49">
        <f>SUM(U2:U46)</f>
        <v>98</v>
      </c>
      <c r="V49">
        <f>SUM(V2:V46)</f>
        <v>0</v>
      </c>
      <c r="X49" s="4">
        <f>SUM(X2:X46)</f>
        <v>89.9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Killian Hayes</vt:lpstr>
      <vt:lpstr>Evan Fournier</vt:lpstr>
      <vt:lpstr>Nicolas Batum</vt:lpstr>
      <vt:lpstr>Joakim Noah</vt:lpstr>
      <vt:lpstr>Rudy Gobert</vt:lpstr>
      <vt:lpstr>Timothe Luwawu-Cabarrot</vt:lpstr>
      <vt:lpstr>Ian Mahinmi</vt:lpstr>
      <vt:lpstr>Frank Ntilikina</vt:lpstr>
      <vt:lpstr>Theo Maledon</vt:lpstr>
      <vt:lpstr>Guerschon Yabusele</vt:lpstr>
      <vt:lpstr>Elie Okobo</vt:lpstr>
      <vt:lpstr>Vincent Poirer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2024-03-25T02:49:25Z</dcterms:modified>
</cp:coreProperties>
</file>