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84F21243-9726-4276-A826-4F8CF6235F7E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Victor Oladipo" sheetId="4" r:id="rId1"/>
    <sheet name="Paul George" sheetId="1" r:id="rId2"/>
    <sheet name="Kevin Durant" sheetId="3" r:id="rId3"/>
    <sheet name="DeMarcus Cousins" sheetId="12" r:id="rId4"/>
    <sheet name="Anthony Davis" sheetId="5" r:id="rId5"/>
    <sheet name="Jusuf Nurkic" sheetId="2" r:id="rId6"/>
    <sheet name="Lonzo Ball" sheetId="10" r:id="rId7"/>
    <sheet name="Jonathan Isaac" sheetId="6" r:id="rId8"/>
    <sheet name="Gordon Hayward" sheetId="8" r:id="rId9"/>
    <sheet name="Markelle Fultz" sheetId="15" r:id="rId10"/>
    <sheet name="Jabari Parker" sheetId="9" r:id="rId11"/>
    <sheet name="Andre Roberson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4" l="1"/>
  <c r="Z18" i="14"/>
  <c r="Y18" i="14"/>
  <c r="X18" i="14"/>
  <c r="Q18" i="14"/>
  <c r="AA18" i="13"/>
  <c r="Z18" i="13"/>
  <c r="Y18" i="13"/>
  <c r="X18" i="13"/>
  <c r="Q18" i="13"/>
  <c r="AA16" i="14"/>
  <c r="Z16" i="14"/>
  <c r="Y16" i="14"/>
  <c r="X16" i="14"/>
  <c r="Q16" i="14"/>
  <c r="AA16" i="13"/>
  <c r="Z16" i="13"/>
  <c r="Y16" i="13"/>
  <c r="X16" i="13"/>
  <c r="Q16" i="13"/>
  <c r="AA14" i="14"/>
  <c r="Z14" i="14"/>
  <c r="Y14" i="14"/>
  <c r="X14" i="14"/>
  <c r="Q14" i="14"/>
  <c r="AA14" i="13"/>
  <c r="Z14" i="13"/>
  <c r="Y14" i="13"/>
  <c r="X14" i="13"/>
  <c r="Q14" i="13"/>
  <c r="AA12" i="14"/>
  <c r="Z12" i="14"/>
  <c r="Y12" i="14"/>
  <c r="X12" i="14"/>
  <c r="Q12" i="14"/>
  <c r="AA12" i="13"/>
  <c r="Z12" i="13"/>
  <c r="Y12" i="13"/>
  <c r="X12" i="13"/>
  <c r="Q12" i="13"/>
  <c r="W13" i="5"/>
  <c r="AA10" i="14"/>
  <c r="Z10" i="14"/>
  <c r="Y10" i="14"/>
  <c r="X10" i="14"/>
  <c r="Q10" i="14"/>
  <c r="AA10" i="13"/>
  <c r="Z10" i="13"/>
  <c r="Y10" i="13"/>
  <c r="X10" i="13"/>
  <c r="Q10" i="13"/>
  <c r="AA8" i="14"/>
  <c r="Z8" i="14"/>
  <c r="Y8" i="14"/>
  <c r="X8" i="14"/>
  <c r="Q8" i="14"/>
  <c r="AA8" i="13"/>
  <c r="Z8" i="13"/>
  <c r="Y8" i="13"/>
  <c r="X8" i="13"/>
  <c r="Q8" i="13"/>
  <c r="AA7" i="14"/>
  <c r="Z7" i="14"/>
  <c r="Y7" i="14"/>
  <c r="X7" i="14"/>
  <c r="Q7" i="14"/>
  <c r="AA7" i="13"/>
  <c r="Z7" i="13"/>
  <c r="Y7" i="13"/>
  <c r="X7" i="13"/>
  <c r="Q7" i="13"/>
  <c r="AA6" i="14"/>
  <c r="Z6" i="14"/>
  <c r="Y6" i="14"/>
  <c r="X6" i="14"/>
  <c r="Q6" i="14"/>
  <c r="AA6" i="13"/>
  <c r="Z6" i="13"/>
  <c r="Y6" i="13"/>
  <c r="X6" i="13"/>
  <c r="Q6" i="13"/>
  <c r="W5" i="10" l="1"/>
  <c r="AA4" i="14"/>
  <c r="Z4" i="14"/>
  <c r="Y4" i="14"/>
  <c r="X4" i="14"/>
  <c r="Q4" i="14"/>
  <c r="AA4" i="13"/>
  <c r="Z4" i="13"/>
  <c r="Y4" i="13"/>
  <c r="X4" i="13"/>
  <c r="Q4" i="13"/>
  <c r="A3" i="1" l="1"/>
  <c r="AA2" i="14"/>
  <c r="Z2" i="14"/>
  <c r="Y2" i="14"/>
  <c r="X2" i="14"/>
  <c r="Q2" i="14"/>
  <c r="AA2" i="13"/>
  <c r="Z2" i="13"/>
  <c r="Y2" i="13"/>
  <c r="X2" i="13"/>
  <c r="Q2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9" i="14"/>
  <c r="Z19" i="14"/>
  <c r="Y19" i="14"/>
  <c r="X19" i="14"/>
  <c r="Q19" i="14"/>
  <c r="AA17" i="14"/>
  <c r="Z17" i="14"/>
  <c r="Y17" i="14"/>
  <c r="X17" i="14"/>
  <c r="Q17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9" i="14"/>
  <c r="Z9" i="14"/>
  <c r="Y9" i="14"/>
  <c r="X9" i="14"/>
  <c r="Q9" i="14"/>
  <c r="AA5" i="14"/>
  <c r="Z5" i="14"/>
  <c r="Y5" i="14"/>
  <c r="X5" i="14"/>
  <c r="Q5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Y18" i="11"/>
  <c r="X18" i="11"/>
  <c r="W18" i="11"/>
  <c r="Q18" i="11"/>
  <c r="Y17" i="11"/>
  <c r="X17" i="11"/>
  <c r="W17" i="11"/>
  <c r="R17" i="11"/>
  <c r="Q17" i="11"/>
  <c r="Y16" i="11"/>
  <c r="X16" i="11"/>
  <c r="W16" i="11"/>
  <c r="Y15" i="11"/>
  <c r="X15" i="11"/>
  <c r="W15" i="11"/>
  <c r="R15" i="11"/>
  <c r="Q15" i="11"/>
  <c r="Y14" i="11"/>
  <c r="X14" i="11"/>
  <c r="W14" i="11"/>
  <c r="Q14" i="11"/>
  <c r="Y13" i="11"/>
  <c r="X13" i="11"/>
  <c r="W13" i="11"/>
  <c r="Y12" i="11"/>
  <c r="X12" i="11"/>
  <c r="W12" i="11"/>
  <c r="Q12" i="11"/>
  <c r="Y11" i="11"/>
  <c r="X11" i="11"/>
  <c r="W11" i="11"/>
  <c r="Q11" i="11"/>
  <c r="Y10" i="11"/>
  <c r="X10" i="11"/>
  <c r="W10" i="11"/>
  <c r="Y9" i="11"/>
  <c r="X9" i="11"/>
  <c r="W9" i="11"/>
  <c r="Y8" i="11"/>
  <c r="X8" i="11"/>
  <c r="W8" i="11"/>
  <c r="Q8" i="11"/>
  <c r="Y7" i="11"/>
  <c r="X7" i="11"/>
  <c r="W7" i="11"/>
  <c r="Y6" i="11"/>
  <c r="X6" i="11"/>
  <c r="W6" i="11"/>
  <c r="Y5" i="11"/>
  <c r="X5" i="11"/>
  <c r="W5" i="11"/>
  <c r="Y4" i="11"/>
  <c r="X4" i="11"/>
  <c r="W4" i="11"/>
  <c r="Y3" i="11"/>
  <c r="X3" i="11"/>
  <c r="W3" i="11"/>
  <c r="Y2" i="11"/>
  <c r="X2" i="11"/>
  <c r="W2" i="11"/>
  <c r="S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S19" i="9"/>
  <c r="R19" i="9"/>
  <c r="Q19" i="9"/>
  <c r="Y18" i="9"/>
  <c r="X18" i="9"/>
  <c r="W18" i="9"/>
  <c r="R18" i="9"/>
  <c r="Q18" i="9"/>
  <c r="Y17" i="9"/>
  <c r="X17" i="9"/>
  <c r="W17" i="9"/>
  <c r="Q17" i="9"/>
  <c r="Y16" i="9"/>
  <c r="X16" i="9"/>
  <c r="W16" i="9"/>
  <c r="Q16" i="9"/>
  <c r="Y15" i="9"/>
  <c r="X15" i="9"/>
  <c r="W15" i="9"/>
  <c r="R15" i="9"/>
  <c r="Q15" i="9"/>
  <c r="Y14" i="9"/>
  <c r="X14" i="9"/>
  <c r="W14" i="9"/>
  <c r="R14" i="9"/>
  <c r="Q14" i="9"/>
  <c r="Y13" i="9"/>
  <c r="X13" i="9"/>
  <c r="W13" i="9"/>
  <c r="Q13" i="9"/>
  <c r="Y12" i="9"/>
  <c r="X12" i="9"/>
  <c r="W12" i="9"/>
  <c r="R12" i="9"/>
  <c r="Q12" i="9"/>
  <c r="Y11" i="9"/>
  <c r="X11" i="9"/>
  <c r="W11" i="9"/>
  <c r="Q11" i="9"/>
  <c r="Y10" i="9"/>
  <c r="X10" i="9"/>
  <c r="W10" i="9"/>
  <c r="R10" i="9"/>
  <c r="Q10" i="9"/>
  <c r="Y9" i="9"/>
  <c r="X9" i="9"/>
  <c r="W9" i="9"/>
  <c r="R9" i="9"/>
  <c r="Q9" i="9"/>
  <c r="Y8" i="9"/>
  <c r="X8" i="9"/>
  <c r="W8" i="9"/>
  <c r="Q8" i="9"/>
  <c r="Y7" i="9"/>
  <c r="X7" i="9"/>
  <c r="W7" i="9"/>
  <c r="R7" i="9"/>
  <c r="Q7" i="9"/>
  <c r="Y6" i="9"/>
  <c r="X6" i="9"/>
  <c r="W6" i="9"/>
  <c r="Q6" i="9"/>
  <c r="Y5" i="9"/>
  <c r="X5" i="9"/>
  <c r="W5" i="9"/>
  <c r="R5" i="9"/>
  <c r="Q5" i="9"/>
  <c r="Y4" i="9"/>
  <c r="X4" i="9"/>
  <c r="W4" i="9"/>
  <c r="S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S19" i="8"/>
  <c r="R19" i="8"/>
  <c r="Q19" i="8"/>
  <c r="Y18" i="8"/>
  <c r="X18" i="8"/>
  <c r="W18" i="8"/>
  <c r="R18" i="8"/>
  <c r="Q18" i="8"/>
  <c r="Y17" i="8"/>
  <c r="X17" i="8"/>
  <c r="W17" i="8"/>
  <c r="R17" i="8"/>
  <c r="Q17" i="8"/>
  <c r="Y16" i="8"/>
  <c r="X16" i="8"/>
  <c r="W16" i="8"/>
  <c r="S16" i="8"/>
  <c r="Q16" i="8"/>
  <c r="Y15" i="8"/>
  <c r="X15" i="8"/>
  <c r="W15" i="8"/>
  <c r="S15" i="8"/>
  <c r="R15" i="8"/>
  <c r="Q15" i="8"/>
  <c r="Y14" i="8"/>
  <c r="X14" i="8"/>
  <c r="W14" i="8"/>
  <c r="Q14" i="8"/>
  <c r="Y13" i="8"/>
  <c r="X13" i="8"/>
  <c r="W13" i="8"/>
  <c r="Q13" i="8"/>
  <c r="Y12" i="8"/>
  <c r="X12" i="8"/>
  <c r="W12" i="8"/>
  <c r="S12" i="8"/>
  <c r="R12" i="8"/>
  <c r="Q12" i="8"/>
  <c r="Y11" i="8"/>
  <c r="X11" i="8"/>
  <c r="W11" i="8"/>
  <c r="S11" i="8"/>
  <c r="R11" i="8"/>
  <c r="Q11" i="8"/>
  <c r="Y10" i="8"/>
  <c r="X10" i="8"/>
  <c r="W10" i="8"/>
  <c r="Q10" i="8"/>
  <c r="Y9" i="8"/>
  <c r="X9" i="8"/>
  <c r="W9" i="8"/>
  <c r="S9" i="8"/>
  <c r="R9" i="8"/>
  <c r="Q9" i="8"/>
  <c r="Y8" i="8"/>
  <c r="X8" i="8"/>
  <c r="W8" i="8"/>
  <c r="Q8" i="8"/>
  <c r="Y7" i="8"/>
  <c r="X7" i="8"/>
  <c r="W7" i="8"/>
  <c r="Q7" i="8"/>
  <c r="Y6" i="8"/>
  <c r="X6" i="8"/>
  <c r="W6" i="8"/>
  <c r="S6" i="8"/>
  <c r="Q6" i="8"/>
  <c r="Y5" i="8"/>
  <c r="X5" i="8"/>
  <c r="W5" i="8"/>
  <c r="R5" i="8"/>
  <c r="Q5" i="8"/>
  <c r="Y4" i="8"/>
  <c r="X4" i="8"/>
  <c r="W4" i="8"/>
  <c r="S4" i="8"/>
  <c r="R4" i="8"/>
  <c r="Q4" i="8"/>
  <c r="Y3" i="8"/>
  <c r="X3" i="8"/>
  <c r="W3" i="8"/>
  <c r="R3" i="8"/>
  <c r="Q3" i="8"/>
  <c r="Y2" i="8"/>
  <c r="X2" i="8"/>
  <c r="W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Q19" i="12"/>
  <c r="Y18" i="12"/>
  <c r="X18" i="12"/>
  <c r="W18" i="12"/>
  <c r="S18" i="12"/>
  <c r="Q18" i="12"/>
  <c r="Y17" i="12"/>
  <c r="X17" i="12"/>
  <c r="W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R15" i="12"/>
  <c r="Q15" i="12"/>
  <c r="Y14" i="12"/>
  <c r="X14" i="12"/>
  <c r="W14" i="12"/>
  <c r="R14" i="12"/>
  <c r="Q14" i="12"/>
  <c r="Y13" i="12"/>
  <c r="X13" i="12"/>
  <c r="W13" i="12"/>
  <c r="S13" i="12"/>
  <c r="R13" i="12"/>
  <c r="Q13" i="12"/>
  <c r="Y12" i="12"/>
  <c r="X12" i="12"/>
  <c r="W12" i="12"/>
  <c r="S12" i="12"/>
  <c r="Q12" i="12"/>
  <c r="Y11" i="12"/>
  <c r="X11" i="12"/>
  <c r="W11" i="12"/>
  <c r="R11" i="12"/>
  <c r="Q11" i="12"/>
  <c r="Y10" i="12"/>
  <c r="X10" i="12"/>
  <c r="W10" i="12"/>
  <c r="S10" i="12"/>
  <c r="R10" i="12"/>
  <c r="Q10" i="12"/>
  <c r="Y9" i="12"/>
  <c r="X9" i="12"/>
  <c r="W9" i="12"/>
  <c r="S9" i="12"/>
  <c r="R9" i="12"/>
  <c r="Q9" i="12"/>
  <c r="Y8" i="12"/>
  <c r="X8" i="12"/>
  <c r="W8" i="12"/>
  <c r="R8" i="12"/>
  <c r="Q8" i="12"/>
  <c r="Y7" i="12"/>
  <c r="X7" i="12"/>
  <c r="W7" i="12"/>
  <c r="S7" i="12"/>
  <c r="Q7" i="12"/>
  <c r="Y6" i="12"/>
  <c r="X6" i="12"/>
  <c r="W6" i="12"/>
  <c r="S6" i="12"/>
  <c r="R6" i="12"/>
  <c r="Q6" i="12"/>
  <c r="Y5" i="12"/>
  <c r="X5" i="12"/>
  <c r="W5" i="12"/>
  <c r="R5" i="12"/>
  <c r="Q5" i="12"/>
  <c r="Y4" i="12"/>
  <c r="X4" i="12"/>
  <c r="W4" i="12"/>
  <c r="S4" i="12"/>
  <c r="Q4" i="12"/>
  <c r="Y3" i="12"/>
  <c r="X3" i="12"/>
  <c r="W3" i="12"/>
  <c r="S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R19" i="15"/>
  <c r="Q19" i="15"/>
  <c r="Y18" i="15"/>
  <c r="X18" i="15"/>
  <c r="W18" i="15"/>
  <c r="Q18" i="15"/>
  <c r="Y17" i="15"/>
  <c r="X17" i="15"/>
  <c r="W17" i="15"/>
  <c r="Q17" i="15"/>
  <c r="Y16" i="15"/>
  <c r="X16" i="15"/>
  <c r="W16" i="15"/>
  <c r="Y15" i="15"/>
  <c r="X15" i="15"/>
  <c r="W15" i="15"/>
  <c r="Q15" i="15"/>
  <c r="Y14" i="15"/>
  <c r="X14" i="15"/>
  <c r="W14" i="15"/>
  <c r="Y13" i="15"/>
  <c r="X13" i="15"/>
  <c r="W13" i="15"/>
  <c r="Q13" i="15"/>
  <c r="Y12" i="15"/>
  <c r="X12" i="15"/>
  <c r="W12" i="15"/>
  <c r="R12" i="15"/>
  <c r="Q12" i="15"/>
  <c r="Y11" i="15"/>
  <c r="X11" i="15"/>
  <c r="W11" i="15"/>
  <c r="Y10" i="15"/>
  <c r="X10" i="15"/>
  <c r="W10" i="15"/>
  <c r="Q10" i="15"/>
  <c r="Y9" i="15"/>
  <c r="X9" i="15"/>
  <c r="W9" i="15"/>
  <c r="S9" i="15"/>
  <c r="Q9" i="15"/>
  <c r="Y8" i="15"/>
  <c r="X8" i="15"/>
  <c r="W8" i="15"/>
  <c r="S8" i="15"/>
  <c r="Q8" i="15"/>
  <c r="Y7" i="15"/>
  <c r="X7" i="15"/>
  <c r="W7" i="15"/>
  <c r="S7" i="15"/>
  <c r="Q7" i="15"/>
  <c r="Y6" i="15"/>
  <c r="X6" i="15"/>
  <c r="W6" i="15"/>
  <c r="S6" i="15"/>
  <c r="Q6" i="15"/>
  <c r="Y5" i="15"/>
  <c r="X5" i="15"/>
  <c r="W5" i="15"/>
  <c r="Y4" i="15"/>
  <c r="X4" i="15"/>
  <c r="W4" i="15"/>
  <c r="Q4" i="15"/>
  <c r="Y3" i="15"/>
  <c r="X3" i="15"/>
  <c r="W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S19" i="6"/>
  <c r="Q19" i="6"/>
  <c r="Y18" i="6"/>
  <c r="X18" i="6"/>
  <c r="W18" i="6"/>
  <c r="Q18" i="6"/>
  <c r="Y17" i="6"/>
  <c r="X17" i="6"/>
  <c r="W17" i="6"/>
  <c r="Q17" i="6"/>
  <c r="Y16" i="6"/>
  <c r="X16" i="6"/>
  <c r="W16" i="6"/>
  <c r="S16" i="6"/>
  <c r="R16" i="6"/>
  <c r="Q16" i="6"/>
  <c r="Y15" i="6"/>
  <c r="X15" i="6"/>
  <c r="W15" i="6"/>
  <c r="Q15" i="6"/>
  <c r="Y14" i="6"/>
  <c r="X14" i="6"/>
  <c r="W14" i="6"/>
  <c r="Q14" i="6"/>
  <c r="Y13" i="6"/>
  <c r="X13" i="6"/>
  <c r="W13" i="6"/>
  <c r="Q13" i="6"/>
  <c r="Y12" i="6"/>
  <c r="X12" i="6"/>
  <c r="W12" i="6"/>
  <c r="Q12" i="6"/>
  <c r="Y11" i="6"/>
  <c r="X11" i="6"/>
  <c r="W11" i="6"/>
  <c r="R11" i="6"/>
  <c r="Q11" i="6"/>
  <c r="Y10" i="6"/>
  <c r="X10" i="6"/>
  <c r="W10" i="6"/>
  <c r="R10" i="6"/>
  <c r="Q10" i="6"/>
  <c r="Y9" i="6"/>
  <c r="X9" i="6"/>
  <c r="W9" i="6"/>
  <c r="R9" i="6"/>
  <c r="Q9" i="6"/>
  <c r="Y8" i="6"/>
  <c r="X8" i="6"/>
  <c r="W8" i="6"/>
  <c r="R8" i="6"/>
  <c r="Q8" i="6"/>
  <c r="Y7" i="6"/>
  <c r="X7" i="6"/>
  <c r="W7" i="6"/>
  <c r="Q7" i="6"/>
  <c r="Y6" i="6"/>
  <c r="X6" i="6"/>
  <c r="W6" i="6"/>
  <c r="Q6" i="6"/>
  <c r="Y5" i="6"/>
  <c r="X5" i="6"/>
  <c r="W5" i="6"/>
  <c r="Q5" i="6"/>
  <c r="Y4" i="6"/>
  <c r="X4" i="6"/>
  <c r="W4" i="6"/>
  <c r="R4" i="6"/>
  <c r="Q4" i="6"/>
  <c r="Y3" i="6"/>
  <c r="X3" i="6"/>
  <c r="W3" i="6"/>
  <c r="Y2" i="6"/>
  <c r="X2" i="6"/>
  <c r="W2" i="6"/>
  <c r="S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Q19" i="2"/>
  <c r="Y18" i="2"/>
  <c r="X18" i="2"/>
  <c r="W18" i="2"/>
  <c r="Y17" i="2"/>
  <c r="X17" i="2"/>
  <c r="W17" i="2"/>
  <c r="Q17" i="2"/>
  <c r="Y16" i="2"/>
  <c r="X16" i="2"/>
  <c r="W16" i="2"/>
  <c r="Q16" i="2"/>
  <c r="Y15" i="2"/>
  <c r="X15" i="2"/>
  <c r="W15" i="2"/>
  <c r="S15" i="2"/>
  <c r="Q15" i="2"/>
  <c r="Y14" i="2"/>
  <c r="X14" i="2"/>
  <c r="W14" i="2"/>
  <c r="S14" i="2"/>
  <c r="Q14" i="2"/>
  <c r="Y13" i="2"/>
  <c r="X13" i="2"/>
  <c r="W13" i="2"/>
  <c r="Q13" i="2"/>
  <c r="Y12" i="2"/>
  <c r="X12" i="2"/>
  <c r="W12" i="2"/>
  <c r="Q12" i="2"/>
  <c r="Y11" i="2"/>
  <c r="X11" i="2"/>
  <c r="W11" i="2"/>
  <c r="Q11" i="2"/>
  <c r="Y10" i="2"/>
  <c r="X10" i="2"/>
  <c r="W10" i="2"/>
  <c r="S10" i="2"/>
  <c r="Q10" i="2"/>
  <c r="Y9" i="2"/>
  <c r="X9" i="2"/>
  <c r="W9" i="2"/>
  <c r="Q9" i="2"/>
  <c r="Y8" i="2"/>
  <c r="X8" i="2"/>
  <c r="W8" i="2"/>
  <c r="Q8" i="2"/>
  <c r="Y7" i="2"/>
  <c r="X7" i="2"/>
  <c r="W7" i="2"/>
  <c r="S7" i="2"/>
  <c r="R7" i="2"/>
  <c r="Q7" i="2"/>
  <c r="Y6" i="2"/>
  <c r="X6" i="2"/>
  <c r="W6" i="2"/>
  <c r="Q6" i="2"/>
  <c r="Y5" i="2"/>
  <c r="X5" i="2"/>
  <c r="W5" i="2"/>
  <c r="Q5" i="2"/>
  <c r="Y4" i="2"/>
  <c r="X4" i="2"/>
  <c r="W4" i="2"/>
  <c r="Q4" i="2"/>
  <c r="Y3" i="2"/>
  <c r="X3" i="2"/>
  <c r="W3" i="2"/>
  <c r="Q3" i="2"/>
  <c r="Y2" i="2"/>
  <c r="X2" i="2"/>
  <c r="W2" i="2"/>
  <c r="S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Q16" i="5"/>
  <c r="Y15" i="5"/>
  <c r="X15" i="5"/>
  <c r="W15" i="5"/>
  <c r="S15" i="5"/>
  <c r="R15" i="5"/>
  <c r="Q15" i="5"/>
  <c r="Y14" i="5"/>
  <c r="X14" i="5"/>
  <c r="W14" i="5"/>
  <c r="S14" i="5"/>
  <c r="Q14" i="5"/>
  <c r="Y13" i="5"/>
  <c r="X13" i="5"/>
  <c r="S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R10" i="5"/>
  <c r="Q10" i="5"/>
  <c r="Y9" i="5"/>
  <c r="X9" i="5"/>
  <c r="W9" i="5"/>
  <c r="R9" i="5"/>
  <c r="Q9" i="5"/>
  <c r="Y8" i="5"/>
  <c r="X8" i="5"/>
  <c r="W8" i="5"/>
  <c r="S8" i="5"/>
  <c r="Q8" i="5"/>
  <c r="Y7" i="5"/>
  <c r="X7" i="5"/>
  <c r="W7" i="5"/>
  <c r="R7" i="5"/>
  <c r="Q7" i="5"/>
  <c r="Y6" i="5"/>
  <c r="X6" i="5"/>
  <c r="W6" i="5"/>
  <c r="S6" i="5"/>
  <c r="R6" i="5"/>
  <c r="Q6" i="5"/>
  <c r="Y5" i="5"/>
  <c r="X5" i="5"/>
  <c r="W5" i="5"/>
  <c r="S5" i="5"/>
  <c r="R5" i="5"/>
  <c r="Q5" i="5"/>
  <c r="Y4" i="5"/>
  <c r="X4" i="5"/>
  <c r="W4" i="5"/>
  <c r="S4" i="5"/>
  <c r="R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R19" i="4"/>
  <c r="Q19" i="4"/>
  <c r="Y18" i="4"/>
  <c r="X18" i="4"/>
  <c r="W18" i="4"/>
  <c r="R18" i="4"/>
  <c r="Q18" i="4"/>
  <c r="Y17" i="4"/>
  <c r="X17" i="4"/>
  <c r="W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R12" i="4"/>
  <c r="Q12" i="4"/>
  <c r="Y11" i="4"/>
  <c r="X11" i="4"/>
  <c r="W11" i="4"/>
  <c r="S11" i="4"/>
  <c r="R11" i="4"/>
  <c r="Q11" i="4"/>
  <c r="Y10" i="4"/>
  <c r="X10" i="4"/>
  <c r="W10" i="4"/>
  <c r="R10" i="4"/>
  <c r="Q10" i="4"/>
  <c r="Y9" i="4"/>
  <c r="X9" i="4"/>
  <c r="W9" i="4"/>
  <c r="R9" i="4"/>
  <c r="Q9" i="4"/>
  <c r="Y8" i="4"/>
  <c r="X8" i="4"/>
  <c r="W8" i="4"/>
  <c r="S8" i="4"/>
  <c r="R8" i="4"/>
  <c r="Q8" i="4"/>
  <c r="Y7" i="4"/>
  <c r="X7" i="4"/>
  <c r="W7" i="4"/>
  <c r="R7" i="4"/>
  <c r="Q7" i="4"/>
  <c r="Y6" i="4"/>
  <c r="X6" i="4"/>
  <c r="W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S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R19" i="10"/>
  <c r="Q19" i="10"/>
  <c r="Y18" i="10"/>
  <c r="X18" i="10"/>
  <c r="W18" i="10"/>
  <c r="R18" i="10"/>
  <c r="Q18" i="10"/>
  <c r="Y17" i="10"/>
  <c r="X17" i="10"/>
  <c r="W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S13" i="10"/>
  <c r="R13" i="10"/>
  <c r="Q13" i="10"/>
  <c r="Y12" i="10"/>
  <c r="X12" i="10"/>
  <c r="W12" i="10"/>
  <c r="R12" i="10"/>
  <c r="Q12" i="10"/>
  <c r="Y11" i="10"/>
  <c r="X11" i="10"/>
  <c r="W11" i="10"/>
  <c r="R11" i="10"/>
  <c r="Q11" i="10"/>
  <c r="Y10" i="10"/>
  <c r="X10" i="10"/>
  <c r="W10" i="10"/>
  <c r="Y9" i="10"/>
  <c r="X9" i="10"/>
  <c r="W9" i="10"/>
  <c r="R9" i="10"/>
  <c r="Q9" i="10"/>
  <c r="Y8" i="10"/>
  <c r="X8" i="10"/>
  <c r="W8" i="10"/>
  <c r="R8" i="10"/>
  <c r="Q8" i="10"/>
  <c r="Y7" i="10"/>
  <c r="X7" i="10"/>
  <c r="W7" i="10"/>
  <c r="S7" i="10"/>
  <c r="R7" i="10"/>
  <c r="Q7" i="10"/>
  <c r="Y6" i="10"/>
  <c r="X6" i="10"/>
  <c r="W6" i="10"/>
  <c r="R6" i="10"/>
  <c r="Q6" i="10"/>
  <c r="Y5" i="10"/>
  <c r="X5" i="10"/>
  <c r="R5" i="10"/>
  <c r="Q5" i="10"/>
  <c r="Y4" i="10"/>
  <c r="X4" i="10"/>
  <c r="W4" i="10"/>
  <c r="R4" i="10"/>
  <c r="Q4" i="10"/>
  <c r="Y3" i="10"/>
  <c r="X3" i="10"/>
  <c r="W3" i="10"/>
  <c r="S3" i="10"/>
  <c r="R3" i="10"/>
  <c r="Q3" i="10"/>
  <c r="Y2" i="10"/>
  <c r="X2" i="10"/>
  <c r="W2" i="10"/>
  <c r="S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44" i="1"/>
  <c r="S18" i="1"/>
  <c r="S17" i="1"/>
  <c r="S13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W6" i="1"/>
  <c r="X6" i="1"/>
  <c r="Y6" i="1"/>
  <c r="Q7" i="1"/>
  <c r="R7" i="1"/>
  <c r="S7" i="1"/>
  <c r="W7" i="1"/>
  <c r="X7" i="1"/>
  <c r="Y7" i="1"/>
  <c r="Q8" i="1"/>
  <c r="R8" i="1"/>
  <c r="S8" i="1"/>
  <c r="W8" i="1"/>
  <c r="X8" i="1"/>
  <c r="Y8" i="1"/>
  <c r="Q9" i="1"/>
  <c r="R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AA47" i="14" l="1"/>
  <c r="W47" i="11"/>
  <c r="X47" i="11"/>
  <c r="Y47" i="11"/>
  <c r="Y47" i="9"/>
  <c r="X47" i="9"/>
  <c r="Y47" i="15"/>
  <c r="X47" i="15"/>
  <c r="X47" i="8"/>
  <c r="Y47" i="8"/>
  <c r="X47" i="6"/>
  <c r="Y47" i="6"/>
  <c r="Y47" i="10"/>
  <c r="X47" i="10"/>
  <c r="X47" i="2"/>
  <c r="Y47" i="2"/>
  <c r="X47" i="5"/>
  <c r="Y47" i="5"/>
  <c r="Y47" i="12"/>
  <c r="X47" i="12"/>
  <c r="Y47" i="3"/>
  <c r="X47" i="3"/>
  <c r="X47" i="4"/>
  <c r="Y47" i="4"/>
  <c r="Q49" i="14"/>
  <c r="W47" i="9"/>
  <c r="W47" i="15"/>
  <c r="W47" i="8"/>
  <c r="W47" i="6"/>
  <c r="W47" i="10"/>
  <c r="W47" i="2"/>
  <c r="W47" i="5"/>
  <c r="W47" i="12"/>
  <c r="W47" i="3"/>
  <c r="W47" i="4"/>
  <c r="X49" i="5"/>
  <c r="X49" i="12"/>
  <c r="AA49" i="14"/>
  <c r="B54" i="13" s="1"/>
  <c r="X49" i="11"/>
  <c r="X49" i="9"/>
  <c r="X49" i="15"/>
  <c r="X49" i="6"/>
  <c r="X49" i="10"/>
  <c r="X49" i="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AA47" i="13" l="1"/>
  <c r="X47" i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5" i="13"/>
  <c r="X5" i="13"/>
  <c r="Y5" i="13"/>
  <c r="Z5" i="13"/>
  <c r="AA5" i="13"/>
  <c r="Q9" i="13"/>
  <c r="X9" i="13"/>
  <c r="Y9" i="13"/>
  <c r="Z9" i="13"/>
  <c r="AA9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7" i="13"/>
  <c r="X17" i="13"/>
  <c r="Y17" i="13"/>
  <c r="Z17" i="13"/>
  <c r="AA17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9" i="13" l="1"/>
  <c r="Q47" i="13"/>
  <c r="Q49" i="13"/>
  <c r="B51" i="13" l="1"/>
  <c r="B52" i="13"/>
</calcChain>
</file>

<file path=xl/sharedStrings.xml><?xml version="1.0" encoding="utf-8"?>
<sst xmlns="http://schemas.openxmlformats.org/spreadsheetml/2006/main" count="996" uniqueCount="63">
  <si>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</si>
  <si>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</si>
  <si>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</si>
  <si>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</si>
  <si>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</si>
  <si>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</si>
  <si>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</si>
  <si>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</si>
  <si>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</si>
  <si>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</si>
  <si>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</si>
  <si>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</si>
  <si>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</si>
  <si>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</si>
  <si>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</si>
  <si>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</si>
  <si>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</si>
  <si>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</si>
  <si>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</si>
  <si>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</si>
  <si>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</si>
  <si>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</si>
  <si>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</si>
  <si>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</si>
  <si>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</si>
  <si>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</si>
  <si>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</si>
  <si>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</si>
  <si>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</si>
  <si>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</si>
  <si>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</si>
  <si>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</si>
  <si>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</si>
  <si>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</si>
  <si>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</si>
  <si>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</si>
  <si>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</si>
  <si>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</si>
  <si>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</si>
  <si>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</si>
  <si>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</si>
  <si>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</si>
  <si>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</si>
  <si>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</si>
  <si>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3PT</t>
  </si>
  <si>
    <t>-</t>
  </si>
  <si>
    <t>@ DEF</t>
  </si>
  <si>
    <t>vs OCE</t>
  </si>
  <si>
    <t>@ FRA</t>
  </si>
  <si>
    <t>vs CHI</t>
  </si>
  <si>
    <t>vs EUR</t>
  </si>
  <si>
    <t>vs RKS</t>
  </si>
  <si>
    <t>@ AFR</t>
  </si>
  <si>
    <t>vs OLD</t>
  </si>
  <si>
    <t>@ USA</t>
  </si>
  <si>
    <t>vs SPA</t>
  </si>
  <si>
    <t>@ 6TH</t>
  </si>
  <si>
    <t>vs CAN</t>
  </si>
  <si>
    <t>@ DNK</t>
  </si>
  <si>
    <t>vs IMP</t>
  </si>
  <si>
    <t>@ 3PT</t>
  </si>
  <si>
    <t>vs DEF</t>
  </si>
  <si>
    <t>@ 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</si>
</sst>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A19" sqref="A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22</v>
      </c>
      <c r="C2">
        <v>5</v>
      </c>
      <c r="D2">
        <v>12</v>
      </c>
      <c r="E2">
        <v>0</v>
      </c>
      <c r="F2">
        <v>2</v>
      </c>
      <c r="G2">
        <v>2</v>
      </c>
      <c r="H2">
        <v>7</v>
      </c>
      <c r="I2">
        <v>15</v>
      </c>
      <c r="J2">
        <v>5</v>
      </c>
      <c r="K2">
        <v>6</v>
      </c>
      <c r="L2">
        <v>3</v>
      </c>
      <c r="M2">
        <v>4</v>
      </c>
      <c r="N2">
        <v>0</v>
      </c>
      <c r="O2">
        <v>0</v>
      </c>
      <c r="P2">
        <v>15</v>
      </c>
      <c r="Q2" s="2">
        <f t="shared" ref="Q2:Q46" si="0">H2/I2</f>
        <v>0.46666666666666667</v>
      </c>
      <c r="R2" s="2">
        <f t="shared" ref="R2:R46" si="1">J2/K2</f>
        <v>0.83333333333333337</v>
      </c>
      <c r="S2" s="2">
        <f>L2/M2</f>
        <v>0.75</v>
      </c>
      <c r="T2">
        <v>42</v>
      </c>
      <c r="U2">
        <v>49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27.541380952380955</v>
      </c>
      <c r="X2" s="4">
        <f t="shared" ref="X2:X46" si="3">B2+(C2*1.2)+(D2*1.5)+(E2*3)+(F2*3)-G2</f>
        <v>50</v>
      </c>
      <c r="Y2" s="4">
        <f t="shared" ref="Y2:Y46" si="4">B2+0.4*H2-0.7*I2-0.4*(M2-L2)+0.7*N2+0.3*(C2-N2)+F2+D2*0.7+0.7*E2-0.4*O2-G2</f>
        <v>23.799999999999997</v>
      </c>
      <c r="Z2">
        <v>1</v>
      </c>
    </row>
    <row r="3" spans="1:26" x14ac:dyDescent="0.3">
      <c r="A3" s="1" t="s">
        <v>46</v>
      </c>
      <c r="B3">
        <v>12</v>
      </c>
      <c r="C3">
        <v>7</v>
      </c>
      <c r="D3">
        <v>5</v>
      </c>
      <c r="E3">
        <v>0</v>
      </c>
      <c r="F3">
        <v>0</v>
      </c>
      <c r="G3">
        <v>4</v>
      </c>
      <c r="H3">
        <v>4</v>
      </c>
      <c r="I3">
        <v>11</v>
      </c>
      <c r="J3">
        <v>2</v>
      </c>
      <c r="K3">
        <v>6</v>
      </c>
      <c r="L3">
        <v>2</v>
      </c>
      <c r="M3">
        <v>2</v>
      </c>
      <c r="N3">
        <v>0</v>
      </c>
      <c r="O3">
        <v>2</v>
      </c>
      <c r="P3">
        <v>-1</v>
      </c>
      <c r="Q3" s="2">
        <f t="shared" si="0"/>
        <v>0.36363636363636365</v>
      </c>
      <c r="R3" s="2">
        <f t="shared" si="1"/>
        <v>0.33333333333333331</v>
      </c>
      <c r="S3" s="2">
        <f>L3/M3</f>
        <v>1</v>
      </c>
      <c r="T3">
        <v>40</v>
      </c>
      <c r="U3">
        <v>23</v>
      </c>
      <c r="V3">
        <v>0</v>
      </c>
      <c r="W3" s="3">
        <f t="shared" si="2"/>
        <v>7.3228000000000035</v>
      </c>
      <c r="X3" s="4">
        <f t="shared" si="3"/>
        <v>23.9</v>
      </c>
      <c r="Y3" s="4">
        <f t="shared" si="4"/>
        <v>6.6999999999999993</v>
      </c>
      <c r="Z3">
        <v>0</v>
      </c>
    </row>
    <row r="4" spans="1:26" x14ac:dyDescent="0.3">
      <c r="A4" s="1" t="s">
        <v>47</v>
      </c>
      <c r="B4">
        <v>17</v>
      </c>
      <c r="C4">
        <v>4</v>
      </c>
      <c r="D4">
        <v>7</v>
      </c>
      <c r="E4">
        <v>2</v>
      </c>
      <c r="F4">
        <v>1</v>
      </c>
      <c r="G4">
        <v>0</v>
      </c>
      <c r="H4">
        <v>7</v>
      </c>
      <c r="I4">
        <v>16</v>
      </c>
      <c r="J4">
        <v>2</v>
      </c>
      <c r="K4">
        <v>8</v>
      </c>
      <c r="L4">
        <v>1</v>
      </c>
      <c r="M4">
        <v>1</v>
      </c>
      <c r="N4">
        <v>0</v>
      </c>
      <c r="O4">
        <v>3</v>
      </c>
      <c r="P4">
        <v>21</v>
      </c>
      <c r="Q4" s="2">
        <f t="shared" si="0"/>
        <v>0.4375</v>
      </c>
      <c r="R4" s="2">
        <f t="shared" si="1"/>
        <v>0.25</v>
      </c>
      <c r="S4" s="2">
        <f>L4/M4</f>
        <v>1</v>
      </c>
      <c r="T4">
        <v>36</v>
      </c>
      <c r="U4">
        <v>32</v>
      </c>
      <c r="V4">
        <v>0</v>
      </c>
      <c r="W4" s="3">
        <f t="shared" si="2"/>
        <v>21.703916666666672</v>
      </c>
      <c r="X4" s="4">
        <f t="shared" si="3"/>
        <v>41.3</v>
      </c>
      <c r="Y4" s="4">
        <f t="shared" si="4"/>
        <v>15.899999999999999</v>
      </c>
      <c r="Z4">
        <v>0</v>
      </c>
    </row>
    <row r="5" spans="1:26" x14ac:dyDescent="0.3">
      <c r="A5" s="1" t="s">
        <v>48</v>
      </c>
      <c r="B5">
        <v>4</v>
      </c>
      <c r="C5">
        <v>4</v>
      </c>
      <c r="D5">
        <v>6</v>
      </c>
      <c r="E5">
        <v>0</v>
      </c>
      <c r="F5">
        <v>1</v>
      </c>
      <c r="G5">
        <v>2</v>
      </c>
      <c r="H5">
        <v>2</v>
      </c>
      <c r="I5">
        <v>6</v>
      </c>
      <c r="J5">
        <v>0</v>
      </c>
      <c r="K5">
        <v>1</v>
      </c>
      <c r="L5">
        <v>0</v>
      </c>
      <c r="M5">
        <v>2</v>
      </c>
      <c r="N5">
        <v>1</v>
      </c>
      <c r="O5">
        <v>0</v>
      </c>
      <c r="P5">
        <v>4</v>
      </c>
      <c r="Q5" s="2">
        <f t="shared" si="0"/>
        <v>0.33333333333333331</v>
      </c>
      <c r="R5" s="2">
        <f t="shared" si="1"/>
        <v>0</v>
      </c>
      <c r="S5" s="2">
        <f>L5/M5</f>
        <v>0</v>
      </c>
      <c r="T5">
        <v>32</v>
      </c>
      <c r="U5">
        <v>17</v>
      </c>
      <c r="V5">
        <v>0</v>
      </c>
      <c r="W5" s="3">
        <f t="shared" si="2"/>
        <v>6.6360625000000013</v>
      </c>
      <c r="X5" s="4">
        <f t="shared" si="3"/>
        <v>18.8</v>
      </c>
      <c r="Y5" s="4">
        <f t="shared" si="4"/>
        <v>4.5999999999999996</v>
      </c>
      <c r="Z5">
        <v>0</v>
      </c>
    </row>
    <row r="6" spans="1:26" x14ac:dyDescent="0.3">
      <c r="A6" s="1" t="s">
        <v>49</v>
      </c>
      <c r="B6">
        <v>11</v>
      </c>
      <c r="C6">
        <v>2</v>
      </c>
      <c r="D6">
        <v>7</v>
      </c>
      <c r="E6">
        <v>0</v>
      </c>
      <c r="F6">
        <v>0</v>
      </c>
      <c r="G6">
        <v>2</v>
      </c>
      <c r="H6">
        <v>4</v>
      </c>
      <c r="I6">
        <v>9</v>
      </c>
      <c r="J6">
        <v>3</v>
      </c>
      <c r="K6">
        <v>6</v>
      </c>
      <c r="L6">
        <v>0</v>
      </c>
      <c r="M6">
        <v>0</v>
      </c>
      <c r="N6">
        <v>0</v>
      </c>
      <c r="O6">
        <v>2</v>
      </c>
      <c r="P6">
        <v>24</v>
      </c>
      <c r="Q6" s="2">
        <f t="shared" si="0"/>
        <v>0.44444444444444442</v>
      </c>
      <c r="R6" s="2">
        <f t="shared" si="1"/>
        <v>0.5</v>
      </c>
      <c r="S6" s="6" t="s">
        <v>45</v>
      </c>
      <c r="T6">
        <v>38</v>
      </c>
      <c r="U6">
        <v>26</v>
      </c>
      <c r="V6">
        <v>1</v>
      </c>
      <c r="W6" s="3">
        <f t="shared" si="2"/>
        <v>11.394000000000002</v>
      </c>
      <c r="X6" s="4">
        <f t="shared" si="3"/>
        <v>21.9</v>
      </c>
      <c r="Y6" s="4">
        <f t="shared" si="4"/>
        <v>8.9999999999999982</v>
      </c>
      <c r="Z6">
        <v>0</v>
      </c>
    </row>
    <row r="7" spans="1:26" x14ac:dyDescent="0.3">
      <c r="A7" s="1" t="s">
        <v>50</v>
      </c>
      <c r="B7">
        <v>12</v>
      </c>
      <c r="C7">
        <v>3</v>
      </c>
      <c r="D7">
        <v>8</v>
      </c>
      <c r="E7">
        <v>1</v>
      </c>
      <c r="F7">
        <v>1</v>
      </c>
      <c r="G7">
        <v>1</v>
      </c>
      <c r="H7">
        <v>5</v>
      </c>
      <c r="I7">
        <v>7</v>
      </c>
      <c r="J7">
        <v>2</v>
      </c>
      <c r="K7">
        <v>4</v>
      </c>
      <c r="L7">
        <v>0</v>
      </c>
      <c r="M7">
        <v>0</v>
      </c>
      <c r="N7">
        <v>0</v>
      </c>
      <c r="O7">
        <v>3</v>
      </c>
      <c r="P7">
        <v>-9</v>
      </c>
      <c r="Q7" s="2">
        <f t="shared" si="0"/>
        <v>0.7142857142857143</v>
      </c>
      <c r="R7" s="2">
        <f t="shared" si="1"/>
        <v>0.5</v>
      </c>
      <c r="S7" s="6" t="s">
        <v>45</v>
      </c>
      <c r="T7">
        <v>34</v>
      </c>
      <c r="U7">
        <v>29</v>
      </c>
      <c r="V7">
        <v>0</v>
      </c>
      <c r="W7" s="3">
        <f t="shared" si="2"/>
        <v>22.467323529411754</v>
      </c>
      <c r="X7" s="4">
        <f t="shared" si="3"/>
        <v>32.6</v>
      </c>
      <c r="Y7" s="4">
        <f t="shared" si="4"/>
        <v>15.100000000000001</v>
      </c>
      <c r="Z7">
        <v>0</v>
      </c>
    </row>
    <row r="8" spans="1:26" x14ac:dyDescent="0.3">
      <c r="A8" t="s">
        <v>51</v>
      </c>
      <c r="B8">
        <v>18</v>
      </c>
      <c r="C8">
        <v>2</v>
      </c>
      <c r="D8">
        <v>6</v>
      </c>
      <c r="E8">
        <v>0</v>
      </c>
      <c r="F8">
        <v>2</v>
      </c>
      <c r="G8">
        <v>4</v>
      </c>
      <c r="H8">
        <v>6</v>
      </c>
      <c r="I8">
        <v>10</v>
      </c>
      <c r="J8">
        <v>3</v>
      </c>
      <c r="K8">
        <v>6</v>
      </c>
      <c r="L8">
        <v>3</v>
      </c>
      <c r="M8">
        <v>3</v>
      </c>
      <c r="N8">
        <v>0</v>
      </c>
      <c r="O8">
        <v>5</v>
      </c>
      <c r="P8">
        <v>-12</v>
      </c>
      <c r="Q8" s="2">
        <f t="shared" si="0"/>
        <v>0.6</v>
      </c>
      <c r="R8" s="2">
        <f t="shared" si="1"/>
        <v>0.5</v>
      </c>
      <c r="S8" s="2">
        <f t="shared" ref="S8:S46" si="5">L8/M8</f>
        <v>1</v>
      </c>
      <c r="T8">
        <v>34</v>
      </c>
      <c r="U8">
        <v>32</v>
      </c>
      <c r="V8">
        <v>1</v>
      </c>
      <c r="W8" s="3">
        <f t="shared" si="2"/>
        <v>20.538764705882347</v>
      </c>
      <c r="X8" s="4">
        <f t="shared" si="3"/>
        <v>31.4</v>
      </c>
      <c r="Y8" s="4">
        <f t="shared" si="4"/>
        <v>14.199999999999996</v>
      </c>
      <c r="Z8">
        <v>0</v>
      </c>
    </row>
    <row r="9" spans="1:26" x14ac:dyDescent="0.3">
      <c r="A9" s="1" t="s">
        <v>52</v>
      </c>
      <c r="B9">
        <v>14</v>
      </c>
      <c r="C9">
        <v>2</v>
      </c>
      <c r="D9">
        <v>3</v>
      </c>
      <c r="E9">
        <v>0</v>
      </c>
      <c r="F9">
        <v>3</v>
      </c>
      <c r="G9">
        <v>1</v>
      </c>
      <c r="H9">
        <v>6</v>
      </c>
      <c r="I9">
        <v>14</v>
      </c>
      <c r="J9">
        <v>2</v>
      </c>
      <c r="K9">
        <v>8</v>
      </c>
      <c r="L9">
        <v>0</v>
      </c>
      <c r="M9">
        <v>0</v>
      </c>
      <c r="N9">
        <v>0</v>
      </c>
      <c r="O9">
        <v>0</v>
      </c>
      <c r="P9">
        <v>12</v>
      </c>
      <c r="Q9" s="2">
        <f t="shared" si="0"/>
        <v>0.42857142857142855</v>
      </c>
      <c r="R9" s="2">
        <f t="shared" si="1"/>
        <v>0.25</v>
      </c>
      <c r="S9" s="6" t="s">
        <v>45</v>
      </c>
      <c r="T9">
        <v>39</v>
      </c>
      <c r="U9">
        <v>20</v>
      </c>
      <c r="V9">
        <v>1</v>
      </c>
      <c r="W9" s="3">
        <f t="shared" si="2"/>
        <v>14.017769230769233</v>
      </c>
      <c r="X9" s="4">
        <f t="shared" si="3"/>
        <v>28.9</v>
      </c>
      <c r="Y9" s="4">
        <f t="shared" si="4"/>
        <v>11.299999999999999</v>
      </c>
      <c r="Z9">
        <v>0</v>
      </c>
    </row>
    <row r="10" spans="1:26" x14ac:dyDescent="0.3">
      <c r="A10" s="1" t="s">
        <v>53</v>
      </c>
      <c r="B10">
        <v>23</v>
      </c>
      <c r="C10">
        <v>3</v>
      </c>
      <c r="D10">
        <v>12</v>
      </c>
      <c r="E10">
        <v>0</v>
      </c>
      <c r="F10">
        <v>1</v>
      </c>
      <c r="G10">
        <v>3</v>
      </c>
      <c r="H10">
        <v>9</v>
      </c>
      <c r="I10">
        <v>11</v>
      </c>
      <c r="J10">
        <v>4</v>
      </c>
      <c r="K10">
        <v>4</v>
      </c>
      <c r="L10">
        <v>0</v>
      </c>
      <c r="M10">
        <v>0</v>
      </c>
      <c r="N10">
        <v>0</v>
      </c>
      <c r="O10">
        <v>3</v>
      </c>
      <c r="P10">
        <v>49</v>
      </c>
      <c r="Q10" s="2">
        <f t="shared" si="0"/>
        <v>0.81818181818181823</v>
      </c>
      <c r="R10" s="2">
        <f t="shared" si="1"/>
        <v>1</v>
      </c>
      <c r="S10" s="6" t="s">
        <v>45</v>
      </c>
      <c r="T10">
        <v>38</v>
      </c>
      <c r="U10">
        <v>49</v>
      </c>
      <c r="V10">
        <v>1</v>
      </c>
      <c r="W10" s="3">
        <f t="shared" si="2"/>
        <v>31.651763157894738</v>
      </c>
      <c r="X10" s="4">
        <f t="shared" si="3"/>
        <v>44.6</v>
      </c>
      <c r="Y10" s="4">
        <f t="shared" si="4"/>
        <v>25</v>
      </c>
      <c r="Z10">
        <v>0</v>
      </c>
    </row>
    <row r="11" spans="1:26" x14ac:dyDescent="0.3">
      <c r="A11" s="1" t="s">
        <v>54</v>
      </c>
      <c r="B11">
        <v>17</v>
      </c>
      <c r="C11">
        <v>1</v>
      </c>
      <c r="D11">
        <v>10</v>
      </c>
      <c r="E11">
        <v>1</v>
      </c>
      <c r="F11">
        <v>0</v>
      </c>
      <c r="G11">
        <v>1</v>
      </c>
      <c r="H11">
        <v>5</v>
      </c>
      <c r="I11">
        <v>11</v>
      </c>
      <c r="J11">
        <v>4</v>
      </c>
      <c r="K11">
        <v>8</v>
      </c>
      <c r="L11">
        <v>3</v>
      </c>
      <c r="M11">
        <v>3</v>
      </c>
      <c r="N11">
        <v>0</v>
      </c>
      <c r="O11">
        <v>0</v>
      </c>
      <c r="P11">
        <v>9</v>
      </c>
      <c r="Q11" s="2">
        <f t="shared" si="0"/>
        <v>0.45454545454545453</v>
      </c>
      <c r="R11" s="2">
        <f t="shared" si="1"/>
        <v>0.5</v>
      </c>
      <c r="S11" s="2">
        <f t="shared" si="5"/>
        <v>1</v>
      </c>
      <c r="T11">
        <v>40</v>
      </c>
      <c r="U11">
        <v>39</v>
      </c>
      <c r="V11">
        <v>0</v>
      </c>
      <c r="W11" s="3">
        <f t="shared" si="2"/>
        <v>22.218574999999998</v>
      </c>
      <c r="X11" s="4">
        <f t="shared" si="3"/>
        <v>35.200000000000003</v>
      </c>
      <c r="Y11" s="4">
        <f t="shared" si="4"/>
        <v>18.3</v>
      </c>
      <c r="Z11">
        <v>0</v>
      </c>
    </row>
    <row r="12" spans="1:26" x14ac:dyDescent="0.3">
      <c r="A12" s="1" t="s">
        <v>55</v>
      </c>
      <c r="B12">
        <v>11</v>
      </c>
      <c r="C12">
        <v>4</v>
      </c>
      <c r="D12">
        <v>7</v>
      </c>
      <c r="E12">
        <v>1</v>
      </c>
      <c r="F12">
        <v>2</v>
      </c>
      <c r="G12">
        <v>1</v>
      </c>
      <c r="H12">
        <v>5</v>
      </c>
      <c r="I12">
        <v>10</v>
      </c>
      <c r="J12">
        <v>1</v>
      </c>
      <c r="K12">
        <v>3</v>
      </c>
      <c r="L12">
        <v>0</v>
      </c>
      <c r="M12">
        <v>0</v>
      </c>
      <c r="N12">
        <v>0</v>
      </c>
      <c r="O12">
        <v>2</v>
      </c>
      <c r="P12">
        <v>4</v>
      </c>
      <c r="Q12" s="2">
        <f t="shared" si="0"/>
        <v>0.5</v>
      </c>
      <c r="R12" s="2">
        <f t="shared" si="1"/>
        <v>0.33333333333333331</v>
      </c>
      <c r="S12" s="6" t="s">
        <v>45</v>
      </c>
      <c r="T12">
        <v>34</v>
      </c>
      <c r="U12">
        <v>26</v>
      </c>
      <c r="V12">
        <v>2</v>
      </c>
      <c r="W12" s="3">
        <f t="shared" si="2"/>
        <v>18.990088235294113</v>
      </c>
      <c r="X12" s="4">
        <f t="shared" si="3"/>
        <v>34.299999999999997</v>
      </c>
      <c r="Y12" s="4">
        <f t="shared" si="4"/>
        <v>12.999999999999996</v>
      </c>
      <c r="Z12">
        <v>0</v>
      </c>
    </row>
    <row r="13" spans="1:26" x14ac:dyDescent="0.3">
      <c r="A13" s="1" t="s">
        <v>56</v>
      </c>
      <c r="B13">
        <v>10</v>
      </c>
      <c r="C13">
        <v>4</v>
      </c>
      <c r="D13">
        <v>5</v>
      </c>
      <c r="E13">
        <v>0</v>
      </c>
      <c r="F13">
        <v>1</v>
      </c>
      <c r="G13">
        <v>1</v>
      </c>
      <c r="H13">
        <v>4</v>
      </c>
      <c r="I13">
        <v>7</v>
      </c>
      <c r="J13">
        <v>1</v>
      </c>
      <c r="K13">
        <v>3</v>
      </c>
      <c r="L13">
        <v>1</v>
      </c>
      <c r="M13">
        <v>1</v>
      </c>
      <c r="N13">
        <v>0</v>
      </c>
      <c r="O13">
        <v>0</v>
      </c>
      <c r="P13">
        <v>16</v>
      </c>
      <c r="Q13" s="2">
        <f t="shared" si="0"/>
        <v>0.5714285714285714</v>
      </c>
      <c r="R13" s="2">
        <f t="shared" si="1"/>
        <v>0.33333333333333331</v>
      </c>
      <c r="S13" s="2">
        <f t="shared" si="5"/>
        <v>1</v>
      </c>
      <c r="T13">
        <v>33</v>
      </c>
      <c r="U13">
        <v>21</v>
      </c>
      <c r="V13">
        <v>1</v>
      </c>
      <c r="W13" s="3">
        <f t="shared" si="2"/>
        <v>16.875303030303026</v>
      </c>
      <c r="X13" s="4">
        <f t="shared" si="3"/>
        <v>24.3</v>
      </c>
      <c r="Y13" s="4">
        <f t="shared" si="4"/>
        <v>11.4</v>
      </c>
      <c r="Z13">
        <v>0</v>
      </c>
    </row>
    <row r="14" spans="1:26" x14ac:dyDescent="0.3">
      <c r="A14" s="1" t="s">
        <v>57</v>
      </c>
      <c r="B14">
        <v>22</v>
      </c>
      <c r="C14">
        <v>4</v>
      </c>
      <c r="D14">
        <v>8</v>
      </c>
      <c r="E14">
        <v>2</v>
      </c>
      <c r="F14">
        <v>1</v>
      </c>
      <c r="G14">
        <v>3</v>
      </c>
      <c r="H14">
        <v>8</v>
      </c>
      <c r="I14">
        <v>10</v>
      </c>
      <c r="J14">
        <v>3</v>
      </c>
      <c r="K14">
        <v>4</v>
      </c>
      <c r="L14">
        <v>3</v>
      </c>
      <c r="M14">
        <v>6</v>
      </c>
      <c r="N14">
        <v>1</v>
      </c>
      <c r="O14">
        <v>1</v>
      </c>
      <c r="P14">
        <v>25</v>
      </c>
      <c r="Q14" s="2">
        <f t="shared" si="0"/>
        <v>0.8</v>
      </c>
      <c r="R14" s="2">
        <f t="shared" si="1"/>
        <v>0.75</v>
      </c>
      <c r="S14" s="2">
        <f t="shared" si="5"/>
        <v>0.5</v>
      </c>
      <c r="T14">
        <v>32</v>
      </c>
      <c r="U14">
        <v>38</v>
      </c>
      <c r="V14">
        <v>2</v>
      </c>
      <c r="W14" s="3">
        <f t="shared" si="2"/>
        <v>36.205374999999997</v>
      </c>
      <c r="X14" s="4">
        <f t="shared" si="3"/>
        <v>44.8</v>
      </c>
      <c r="Y14" s="4">
        <f t="shared" si="4"/>
        <v>23.199999999999996</v>
      </c>
      <c r="Z14">
        <v>0</v>
      </c>
    </row>
    <row r="15" spans="1:26" x14ac:dyDescent="0.3">
      <c r="A15" s="1" t="s">
        <v>58</v>
      </c>
      <c r="B15">
        <v>13</v>
      </c>
      <c r="C15">
        <v>3</v>
      </c>
      <c r="D15">
        <v>11</v>
      </c>
      <c r="E15">
        <v>1</v>
      </c>
      <c r="F15">
        <v>1</v>
      </c>
      <c r="G15">
        <v>1</v>
      </c>
      <c r="H15">
        <v>4</v>
      </c>
      <c r="I15">
        <v>9</v>
      </c>
      <c r="J15">
        <v>3</v>
      </c>
      <c r="K15">
        <v>3</v>
      </c>
      <c r="L15">
        <v>2</v>
      </c>
      <c r="M15">
        <v>2</v>
      </c>
      <c r="N15">
        <v>0</v>
      </c>
      <c r="O15">
        <v>1</v>
      </c>
      <c r="P15">
        <v>7</v>
      </c>
      <c r="Q15" s="2">
        <f t="shared" si="0"/>
        <v>0.44444444444444442</v>
      </c>
      <c r="R15" s="2">
        <f t="shared" si="1"/>
        <v>1</v>
      </c>
      <c r="S15" s="2">
        <f t="shared" si="5"/>
        <v>1</v>
      </c>
      <c r="T15">
        <v>32</v>
      </c>
      <c r="U15">
        <v>36</v>
      </c>
      <c r="V15">
        <v>0</v>
      </c>
      <c r="W15" s="3">
        <f t="shared" si="2"/>
        <v>26.382343750000008</v>
      </c>
      <c r="X15" s="4">
        <f t="shared" si="3"/>
        <v>38.1</v>
      </c>
      <c r="Y15" s="4">
        <f t="shared" si="4"/>
        <v>17.2</v>
      </c>
      <c r="Z15">
        <v>0</v>
      </c>
    </row>
    <row r="16" spans="1:26" x14ac:dyDescent="0.3">
      <c r="A16" t="s">
        <v>59</v>
      </c>
      <c r="B16">
        <v>19</v>
      </c>
      <c r="C16">
        <v>3</v>
      </c>
      <c r="D16">
        <v>9</v>
      </c>
      <c r="E16">
        <v>0</v>
      </c>
      <c r="F16">
        <v>1</v>
      </c>
      <c r="G16">
        <v>0</v>
      </c>
      <c r="H16">
        <v>8</v>
      </c>
      <c r="I16">
        <v>9</v>
      </c>
      <c r="J16">
        <v>1</v>
      </c>
      <c r="K16">
        <v>1</v>
      </c>
      <c r="L16">
        <v>2</v>
      </c>
      <c r="M16">
        <v>2</v>
      </c>
      <c r="N16">
        <v>0</v>
      </c>
      <c r="O16">
        <v>0</v>
      </c>
      <c r="P16">
        <v>16</v>
      </c>
      <c r="Q16" s="2">
        <f t="shared" si="0"/>
        <v>0.88888888888888884</v>
      </c>
      <c r="R16" s="2">
        <f t="shared" si="1"/>
        <v>1</v>
      </c>
      <c r="S16" s="2">
        <f t="shared" si="5"/>
        <v>1</v>
      </c>
      <c r="T16">
        <v>34</v>
      </c>
      <c r="U16">
        <v>37</v>
      </c>
      <c r="V16">
        <v>0</v>
      </c>
      <c r="W16" s="3">
        <f t="shared" si="2"/>
        <v>35.401411764705884</v>
      </c>
      <c r="X16" s="4">
        <f t="shared" si="3"/>
        <v>39.1</v>
      </c>
      <c r="Y16" s="4">
        <f t="shared" si="4"/>
        <v>24.099999999999998</v>
      </c>
      <c r="Z16">
        <v>1</v>
      </c>
    </row>
    <row r="17" spans="1:26" x14ac:dyDescent="0.3">
      <c r="A17" s="1" t="s">
        <v>60</v>
      </c>
      <c r="B17">
        <v>14</v>
      </c>
      <c r="C17">
        <v>2</v>
      </c>
      <c r="D17">
        <v>14</v>
      </c>
      <c r="E17">
        <v>1</v>
      </c>
      <c r="F17">
        <v>1</v>
      </c>
      <c r="G17">
        <v>4</v>
      </c>
      <c r="H17">
        <v>6</v>
      </c>
      <c r="I17">
        <v>10</v>
      </c>
      <c r="J17">
        <v>2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0.6</v>
      </c>
      <c r="R17" s="2">
        <f t="shared" si="1"/>
        <v>0.5</v>
      </c>
      <c r="S17" s="6" t="s">
        <v>45</v>
      </c>
      <c r="T17">
        <v>49</v>
      </c>
      <c r="U17">
        <v>46</v>
      </c>
      <c r="V17">
        <v>0</v>
      </c>
      <c r="W17" s="3">
        <f t="shared" si="2"/>
        <v>17.440918367346942</v>
      </c>
      <c r="X17" s="4">
        <f t="shared" si="3"/>
        <v>39.4</v>
      </c>
      <c r="Y17" s="4">
        <f t="shared" si="4"/>
        <v>17.499999999999996</v>
      </c>
      <c r="Z17">
        <v>0</v>
      </c>
    </row>
    <row r="18" spans="1:26" x14ac:dyDescent="0.3">
      <c r="A18" t="s">
        <v>61</v>
      </c>
      <c r="B18">
        <v>3</v>
      </c>
      <c r="C18">
        <v>4</v>
      </c>
      <c r="D18">
        <v>9</v>
      </c>
      <c r="E18">
        <v>0</v>
      </c>
      <c r="F18">
        <v>2</v>
      </c>
      <c r="G18">
        <v>5</v>
      </c>
      <c r="H18">
        <v>1</v>
      </c>
      <c r="I18">
        <v>7</v>
      </c>
      <c r="J18">
        <v>1</v>
      </c>
      <c r="K18">
        <v>4</v>
      </c>
      <c r="L18">
        <v>0</v>
      </c>
      <c r="M18">
        <v>0</v>
      </c>
      <c r="N18">
        <v>0</v>
      </c>
      <c r="O18">
        <v>4</v>
      </c>
      <c r="P18">
        <v>3</v>
      </c>
      <c r="Q18" s="2">
        <f t="shared" si="0"/>
        <v>0.14285714285714285</v>
      </c>
      <c r="R18" s="2">
        <f t="shared" si="1"/>
        <v>0.25</v>
      </c>
      <c r="S18" s="6" t="s">
        <v>45</v>
      </c>
      <c r="T18">
        <v>38</v>
      </c>
      <c r="U18">
        <v>22</v>
      </c>
      <c r="V18">
        <v>0</v>
      </c>
      <c r="W18" s="3">
        <f t="shared" si="2"/>
        <v>1.1331842105263168</v>
      </c>
      <c r="X18" s="4">
        <f t="shared" si="3"/>
        <v>22.3</v>
      </c>
      <c r="Y18" s="4">
        <f t="shared" si="4"/>
        <v>1.4000000000000004</v>
      </c>
      <c r="Z18">
        <v>0</v>
      </c>
    </row>
    <row r="19" spans="1:26" x14ac:dyDescent="0.3">
      <c r="A19" s="1" t="s">
        <v>62</v>
      </c>
      <c r="B19">
        <v>22</v>
      </c>
      <c r="C19">
        <v>3</v>
      </c>
      <c r="D19">
        <v>8</v>
      </c>
      <c r="E19">
        <v>1</v>
      </c>
      <c r="F19">
        <v>1</v>
      </c>
      <c r="G19">
        <v>2</v>
      </c>
      <c r="H19">
        <v>10</v>
      </c>
      <c r="I19">
        <v>12</v>
      </c>
      <c r="J19">
        <v>2</v>
      </c>
      <c r="K19">
        <v>3</v>
      </c>
      <c r="L19">
        <v>0</v>
      </c>
      <c r="M19">
        <v>0</v>
      </c>
      <c r="N19">
        <v>0</v>
      </c>
      <c r="O19">
        <v>1</v>
      </c>
      <c r="P19">
        <v>24</v>
      </c>
      <c r="Q19" s="2">
        <f t="shared" si="0"/>
        <v>0.83333333333333337</v>
      </c>
      <c r="R19" s="2">
        <f t="shared" si="1"/>
        <v>0.66666666666666663</v>
      </c>
      <c r="S19" s="6" t="s">
        <v>45</v>
      </c>
      <c r="T19">
        <v>33</v>
      </c>
      <c r="U19">
        <v>39</v>
      </c>
      <c r="V19">
        <v>4</v>
      </c>
      <c r="W19" s="3">
        <f t="shared" si="2"/>
        <v>35.572424242424248</v>
      </c>
      <c r="X19" s="4">
        <f t="shared" si="3"/>
        <v>41.6</v>
      </c>
      <c r="Y19" s="4">
        <f t="shared" si="4"/>
        <v>23.400000000000002</v>
      </c>
      <c r="Z19">
        <v>1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14.666666666666666</v>
      </c>
      <c r="C47" s="4">
        <f t="shared" ref="C47:P47" si="6">AVERAGE(C2:C46)</f>
        <v>3.3333333333333335</v>
      </c>
      <c r="D47" s="4">
        <f t="shared" si="6"/>
        <v>8.1666666666666661</v>
      </c>
      <c r="E47" s="4">
        <f t="shared" si="6"/>
        <v>0.55555555555555558</v>
      </c>
      <c r="F47" s="4">
        <f t="shared" si="6"/>
        <v>1.1666666666666667</v>
      </c>
      <c r="G47" s="4">
        <f t="shared" si="6"/>
        <v>2.0555555555555554</v>
      </c>
      <c r="H47" s="4">
        <f t="shared" si="6"/>
        <v>5.6111111111111107</v>
      </c>
      <c r="I47" s="4">
        <f t="shared" si="6"/>
        <v>10.222222222222221</v>
      </c>
      <c r="J47" s="4">
        <f t="shared" si="6"/>
        <v>2.2777777777777777</v>
      </c>
      <c r="K47" s="4">
        <f t="shared" si="6"/>
        <v>4.5555555555555554</v>
      </c>
      <c r="L47" s="4">
        <f t="shared" si="6"/>
        <v>1.1111111111111112</v>
      </c>
      <c r="M47" s="4">
        <f t="shared" si="6"/>
        <v>1.4444444444444444</v>
      </c>
      <c r="N47" s="4">
        <f t="shared" si="6"/>
        <v>0.1111111111111111</v>
      </c>
      <c r="O47" s="4">
        <f t="shared" si="6"/>
        <v>1.5</v>
      </c>
      <c r="P47" s="4">
        <f t="shared" si="6"/>
        <v>11.5</v>
      </c>
      <c r="Q47" s="2">
        <f>SUM(H2:H46)/SUM(I2:I46)</f>
        <v>0.54891304347826086</v>
      </c>
      <c r="R47" s="2">
        <f>SUM(J2:J46)/SUM(K2:K46)</f>
        <v>0.5</v>
      </c>
      <c r="S47" s="2">
        <f>SUM(L2:L46)/SUM(M2:M46)</f>
        <v>0.76923076923076927</v>
      </c>
      <c r="T47" s="4">
        <f t="shared" ref="T47:V47" si="7">AVERAGE(T2:T46)</f>
        <v>36.555555555555557</v>
      </c>
      <c r="U47" s="4">
        <f t="shared" si="7"/>
        <v>32.277777777777779</v>
      </c>
      <c r="V47" s="4">
        <f t="shared" si="7"/>
        <v>0.72222222222222221</v>
      </c>
      <c r="W47" s="3">
        <f>((H49*85.91) +(F49*53.897)+(J49*51.757)+(L49*46.845)+(E49*39.19)+(N49*39.19)+(D49*34.677)+((C49-N49)*14.707)-(O49*17.174)-((M49-L49)*20.091)-((I49-H49)*39.19)-(G49*53.897))/T49</f>
        <v>20.451802431610947</v>
      </c>
      <c r="X47" s="4">
        <f t="shared" ref="X47" si="8">B47+(C47*1.2)+(D47*1.5)+(E47*3)+(F47*3)-G47</f>
        <v>34.027777777777771</v>
      </c>
      <c r="Y47" s="4">
        <f t="shared" ref="Y47" si="9">B47+0.4*H47-0.7*I47-0.4*(M47-L47)+0.7*N47+0.3*(C47-N47)+F47+D47*0.7+0.7*E47-0.4*O47-G47</f>
        <v>15.283333333333333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264</v>
      </c>
      <c r="C49">
        <f t="shared" ref="C49:P49" si="10">SUM(C2:C46)</f>
        <v>60</v>
      </c>
      <c r="D49">
        <f t="shared" si="10"/>
        <v>147</v>
      </c>
      <c r="E49">
        <f t="shared" si="10"/>
        <v>10</v>
      </c>
      <c r="F49">
        <f t="shared" si="10"/>
        <v>21</v>
      </c>
      <c r="G49">
        <f t="shared" si="10"/>
        <v>37</v>
      </c>
      <c r="H49">
        <f t="shared" si="10"/>
        <v>101</v>
      </c>
      <c r="I49">
        <f t="shared" si="10"/>
        <v>184</v>
      </c>
      <c r="J49">
        <f t="shared" si="10"/>
        <v>41</v>
      </c>
      <c r="K49">
        <f t="shared" si="10"/>
        <v>82</v>
      </c>
      <c r="L49">
        <f t="shared" si="10"/>
        <v>20</v>
      </c>
      <c r="M49">
        <f t="shared" si="10"/>
        <v>26</v>
      </c>
      <c r="N49">
        <f t="shared" si="10"/>
        <v>2</v>
      </c>
      <c r="O49">
        <f t="shared" si="10"/>
        <v>27</v>
      </c>
      <c r="P49">
        <f t="shared" si="10"/>
        <v>207</v>
      </c>
      <c r="T49">
        <f>SUM(T2:T46)</f>
        <v>658</v>
      </c>
      <c r="U49">
        <f>SUM(U2:U46)</f>
        <v>581</v>
      </c>
      <c r="V49">
        <f>SUM(V2:V46)</f>
        <v>13</v>
      </c>
      <c r="X49" s="4">
        <f>SUM(X2:X46)</f>
        <v>612.50000000000011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2</v>
      </c>
      <c r="C2">
        <v>1</v>
      </c>
      <c r="D2">
        <v>3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-14</v>
      </c>
      <c r="Q2" s="2">
        <f t="shared" ref="Q2:Q46" si="0">H2/I2</f>
        <v>1</v>
      </c>
      <c r="R2" s="6" t="s">
        <v>45</v>
      </c>
      <c r="S2" s="6" t="s">
        <v>45</v>
      </c>
      <c r="T2">
        <v>8</v>
      </c>
      <c r="U2">
        <v>10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23.434249999999999</v>
      </c>
      <c r="X2" s="4">
        <f t="shared" ref="X2:X46" si="2">B2+(C2*1.2)+(D2*1.5)+(E2*3)+(F2*3)-G2</f>
        <v>7.7</v>
      </c>
      <c r="Y2" s="4">
        <f t="shared" ref="Y2:Y46" si="3">B2+0.4*H2-0.7*I2-0.4*(M2-L2)+0.7*N2+0.3*(C2-N2)+F2+D2*0.7+0.7*E2-0.4*O2-G2</f>
        <v>3.6999999999999997</v>
      </c>
      <c r="Z2">
        <v>0</v>
      </c>
    </row>
    <row r="3" spans="1:26" x14ac:dyDescent="0.3">
      <c r="A3" s="1" t="str">
        <f>'Victor Oladipo'!A3</f>
        <v>@ DEF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-4</v>
      </c>
      <c r="Q3" s="2">
        <f t="shared" si="0"/>
        <v>0</v>
      </c>
      <c r="R3" s="6" t="s">
        <v>45</v>
      </c>
      <c r="S3" s="6" t="s">
        <v>45</v>
      </c>
      <c r="T3">
        <v>5</v>
      </c>
      <c r="U3">
        <v>0</v>
      </c>
      <c r="V3">
        <v>0</v>
      </c>
      <c r="W3" s="3">
        <f t="shared" si="1"/>
        <v>-18.617399999999996</v>
      </c>
      <c r="X3" s="4">
        <f t="shared" si="2"/>
        <v>-1</v>
      </c>
      <c r="Y3" s="4">
        <f t="shared" si="3"/>
        <v>-1.7</v>
      </c>
      <c r="Z3">
        <v>0</v>
      </c>
    </row>
    <row r="4" spans="1:26" x14ac:dyDescent="0.3">
      <c r="A4" s="1" t="str">
        <f>'Victor Oladipo'!A4</f>
        <v>vs OCE</v>
      </c>
      <c r="B4">
        <v>4</v>
      </c>
      <c r="C4">
        <v>1</v>
      </c>
      <c r="D4">
        <v>0</v>
      </c>
      <c r="E4">
        <v>0</v>
      </c>
      <c r="F4">
        <v>0</v>
      </c>
      <c r="G4">
        <v>0</v>
      </c>
      <c r="H4">
        <v>2</v>
      </c>
      <c r="I4">
        <v>4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5</v>
      </c>
      <c r="Q4" s="2">
        <f t="shared" si="0"/>
        <v>0.5</v>
      </c>
      <c r="R4" s="6" t="s">
        <v>45</v>
      </c>
      <c r="S4" s="6" t="s">
        <v>45</v>
      </c>
      <c r="T4">
        <v>8</v>
      </c>
      <c r="U4">
        <v>4</v>
      </c>
      <c r="V4">
        <v>0</v>
      </c>
      <c r="W4" s="3">
        <f t="shared" si="1"/>
        <v>16.578749999999999</v>
      </c>
      <c r="X4" s="4">
        <f t="shared" si="2"/>
        <v>5.2</v>
      </c>
      <c r="Y4" s="4">
        <f t="shared" si="3"/>
        <v>2.7</v>
      </c>
      <c r="Z4">
        <v>0</v>
      </c>
    </row>
    <row r="5" spans="1:26" x14ac:dyDescent="0.3">
      <c r="A5" s="1" t="str">
        <f>'Victor Oladipo'!A5</f>
        <v>@ FRA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-4</v>
      </c>
      <c r="Q5" s="6" t="s">
        <v>45</v>
      </c>
      <c r="R5" s="6" t="s">
        <v>45</v>
      </c>
      <c r="S5" s="6" t="s">
        <v>45</v>
      </c>
      <c r="T5">
        <v>9</v>
      </c>
      <c r="U5">
        <v>0</v>
      </c>
      <c r="V5">
        <v>0</v>
      </c>
      <c r="W5" s="3">
        <f t="shared" si="1"/>
        <v>-4.3544444444444439</v>
      </c>
      <c r="X5" s="4">
        <f t="shared" si="2"/>
        <v>0.19999999999999996</v>
      </c>
      <c r="Y5" s="4">
        <f t="shared" si="3"/>
        <v>-0.7</v>
      </c>
      <c r="Z5">
        <v>0</v>
      </c>
    </row>
    <row r="6" spans="1:26" x14ac:dyDescent="0.3">
      <c r="A6" s="1" t="str">
        <f>'Victor Oladipo'!A6</f>
        <v>vs CHI</v>
      </c>
      <c r="B6">
        <v>2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2</v>
      </c>
      <c r="M6">
        <v>2</v>
      </c>
      <c r="N6">
        <v>0</v>
      </c>
      <c r="O6">
        <v>1</v>
      </c>
      <c r="P6">
        <v>0</v>
      </c>
      <c r="Q6" s="2">
        <f t="shared" si="0"/>
        <v>0</v>
      </c>
      <c r="R6" s="6" t="s">
        <v>45</v>
      </c>
      <c r="S6" s="2">
        <f t="shared" ref="S6:S46" si="4">L6/M6</f>
        <v>1</v>
      </c>
      <c r="T6">
        <v>8</v>
      </c>
      <c r="U6">
        <v>4</v>
      </c>
      <c r="V6">
        <v>0</v>
      </c>
      <c r="W6" s="3">
        <f t="shared" si="1"/>
        <v>9.0003749999999982</v>
      </c>
      <c r="X6" s="4">
        <f t="shared" si="2"/>
        <v>3.5</v>
      </c>
      <c r="Y6" s="4">
        <f t="shared" si="3"/>
        <v>1.6</v>
      </c>
      <c r="Z6">
        <v>0</v>
      </c>
    </row>
    <row r="7" spans="1:26" x14ac:dyDescent="0.3">
      <c r="A7" s="1" t="str">
        <f>'Victor Oladipo'!A7</f>
        <v>vs EUR</v>
      </c>
      <c r="B7">
        <v>3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2</v>
      </c>
      <c r="J7">
        <v>0</v>
      </c>
      <c r="K7">
        <v>0</v>
      </c>
      <c r="L7">
        <v>3</v>
      </c>
      <c r="M7">
        <v>4</v>
      </c>
      <c r="N7">
        <v>0</v>
      </c>
      <c r="O7">
        <v>0</v>
      </c>
      <c r="P7">
        <v>-1</v>
      </c>
      <c r="Q7" s="2">
        <f t="shared" si="0"/>
        <v>0</v>
      </c>
      <c r="R7" s="6" t="s">
        <v>45</v>
      </c>
      <c r="S7" s="2">
        <f t="shared" si="4"/>
        <v>0.75</v>
      </c>
      <c r="T7">
        <v>10</v>
      </c>
      <c r="U7">
        <v>6</v>
      </c>
      <c r="V7">
        <v>0</v>
      </c>
      <c r="W7" s="3">
        <f t="shared" si="1"/>
        <v>7.6740999999999984</v>
      </c>
      <c r="X7" s="4">
        <f t="shared" si="2"/>
        <v>6.5</v>
      </c>
      <c r="Y7" s="4">
        <f t="shared" si="3"/>
        <v>1.9000000000000004</v>
      </c>
      <c r="Z7">
        <v>0</v>
      </c>
    </row>
    <row r="8" spans="1:26" x14ac:dyDescent="0.3">
      <c r="A8" s="1" t="str">
        <f>'Victor Oladipo'!A8</f>
        <v>vs RKS</v>
      </c>
      <c r="B8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3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6</v>
      </c>
      <c r="Q8" s="2">
        <f t="shared" si="0"/>
        <v>0.66666666666666663</v>
      </c>
      <c r="R8" s="6" t="s">
        <v>45</v>
      </c>
      <c r="S8" s="2">
        <f t="shared" si="4"/>
        <v>1</v>
      </c>
      <c r="T8">
        <v>11</v>
      </c>
      <c r="U8">
        <v>6</v>
      </c>
      <c r="V8">
        <v>0</v>
      </c>
      <c r="W8" s="3">
        <f t="shared" si="1"/>
        <v>15.674818181818182</v>
      </c>
      <c r="X8" s="4">
        <f t="shared" si="2"/>
        <v>5</v>
      </c>
      <c r="Y8" s="4">
        <f t="shared" si="3"/>
        <v>3.7</v>
      </c>
      <c r="Z8">
        <v>0</v>
      </c>
    </row>
    <row r="9" spans="1:26" x14ac:dyDescent="0.3">
      <c r="A9" s="1" t="str">
        <f>'Victor Oladipo'!A9</f>
        <v>@ AFR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2</v>
      </c>
      <c r="M9">
        <v>2</v>
      </c>
      <c r="N9">
        <v>0</v>
      </c>
      <c r="O9">
        <v>1</v>
      </c>
      <c r="P9">
        <v>-2</v>
      </c>
      <c r="Q9" s="2">
        <f t="shared" si="0"/>
        <v>0.5</v>
      </c>
      <c r="R9" s="6" t="s">
        <v>45</v>
      </c>
      <c r="S9" s="2">
        <f t="shared" si="4"/>
        <v>1</v>
      </c>
      <c r="T9">
        <v>6</v>
      </c>
      <c r="U9">
        <v>4</v>
      </c>
      <c r="V9">
        <v>0</v>
      </c>
      <c r="W9" s="3">
        <f t="shared" si="1"/>
        <v>20.539333333333332</v>
      </c>
      <c r="X9" s="4">
        <f t="shared" si="2"/>
        <v>4</v>
      </c>
      <c r="Y9" s="4">
        <f t="shared" si="3"/>
        <v>2.6000000000000005</v>
      </c>
      <c r="Z9">
        <v>0</v>
      </c>
    </row>
    <row r="10" spans="1:26" x14ac:dyDescent="0.3">
      <c r="A10" s="1" t="str">
        <f>'Victor Oladipo'!A10</f>
        <v>vs OLD</v>
      </c>
      <c r="B10">
        <v>2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 s="2">
        <f t="shared" si="0"/>
        <v>1</v>
      </c>
      <c r="R10" s="6" t="s">
        <v>45</v>
      </c>
      <c r="S10" s="6" t="s">
        <v>45</v>
      </c>
      <c r="T10">
        <v>9</v>
      </c>
      <c r="U10">
        <v>6</v>
      </c>
      <c r="V10">
        <v>0</v>
      </c>
      <c r="W10" s="3">
        <f t="shared" si="1"/>
        <v>11.263000000000002</v>
      </c>
      <c r="X10" s="4">
        <f t="shared" si="2"/>
        <v>4</v>
      </c>
      <c r="Y10" s="4">
        <f t="shared" si="3"/>
        <v>2.0999999999999996</v>
      </c>
      <c r="Z10">
        <v>0</v>
      </c>
    </row>
    <row r="11" spans="1:26" x14ac:dyDescent="0.3">
      <c r="A11" s="1" t="str">
        <f>'Victor Oladipo'!A11</f>
        <v>@ USA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-7</v>
      </c>
      <c r="Q11" s="6" t="s">
        <v>45</v>
      </c>
      <c r="R11" s="6" t="s">
        <v>45</v>
      </c>
      <c r="S11" s="6" t="s">
        <v>45</v>
      </c>
      <c r="T11">
        <v>6</v>
      </c>
      <c r="U11">
        <v>3</v>
      </c>
      <c r="V11">
        <v>0</v>
      </c>
      <c r="W11" s="3">
        <f t="shared" si="1"/>
        <v>5.7794999999999996</v>
      </c>
      <c r="X11" s="4">
        <f t="shared" si="2"/>
        <v>1.5</v>
      </c>
      <c r="Y11" s="4">
        <f t="shared" si="3"/>
        <v>0.7</v>
      </c>
      <c r="Z11">
        <v>0</v>
      </c>
    </row>
    <row r="12" spans="1:26" x14ac:dyDescent="0.3">
      <c r="A12" s="1" t="str">
        <f>'Victor Oladipo'!A12</f>
        <v>vs SPA</v>
      </c>
      <c r="B12">
        <v>3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5</v>
      </c>
      <c r="Q12" s="2">
        <f t="shared" si="0"/>
        <v>0.5</v>
      </c>
      <c r="R12" s="2">
        <f t="shared" ref="R12:R46" si="5">J12/K12</f>
        <v>1</v>
      </c>
      <c r="S12" s="6" t="s">
        <v>45</v>
      </c>
      <c r="T12">
        <v>8</v>
      </c>
      <c r="U12">
        <v>5</v>
      </c>
      <c r="V12">
        <v>0</v>
      </c>
      <c r="W12" s="3">
        <f t="shared" si="1"/>
        <v>18.482624999999999</v>
      </c>
      <c r="X12" s="4">
        <f t="shared" si="2"/>
        <v>5.7</v>
      </c>
      <c r="Y12" s="4">
        <f t="shared" si="3"/>
        <v>3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</v>
      </c>
      <c r="Q13" s="2">
        <f t="shared" si="0"/>
        <v>1</v>
      </c>
      <c r="R13" s="6" t="s">
        <v>45</v>
      </c>
      <c r="S13" s="6" t="s">
        <v>45</v>
      </c>
      <c r="T13">
        <v>9</v>
      </c>
      <c r="U13">
        <v>5</v>
      </c>
      <c r="V13">
        <v>0</v>
      </c>
      <c r="W13" s="3">
        <f t="shared" si="1"/>
        <v>17.753</v>
      </c>
      <c r="X13" s="4">
        <f t="shared" si="2"/>
        <v>6.5</v>
      </c>
      <c r="Y13" s="4">
        <f t="shared" si="3"/>
        <v>3.0999999999999996</v>
      </c>
      <c r="Z13">
        <v>0</v>
      </c>
    </row>
    <row r="14" spans="1:26" x14ac:dyDescent="0.3">
      <c r="A14" s="1" t="str">
        <f>'Victor Oladipo'!A14</f>
        <v>vs CAN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 s="6" t="s">
        <v>45</v>
      </c>
      <c r="R14" s="6" t="s">
        <v>45</v>
      </c>
      <c r="S14" s="6" t="s">
        <v>45</v>
      </c>
      <c r="T14">
        <v>9</v>
      </c>
      <c r="U14">
        <v>3</v>
      </c>
      <c r="V14">
        <v>0</v>
      </c>
      <c r="W14" s="3">
        <f t="shared" si="1"/>
        <v>-0.50144444444444425</v>
      </c>
      <c r="X14" s="4">
        <f t="shared" si="2"/>
        <v>1.7000000000000002</v>
      </c>
      <c r="Y14" s="4">
        <f t="shared" si="3"/>
        <v>0</v>
      </c>
      <c r="Z14">
        <v>0</v>
      </c>
    </row>
    <row r="15" spans="1:26" x14ac:dyDescent="0.3">
      <c r="A15" s="1" t="str">
        <f>'Victor Oladipo'!A15</f>
        <v>@ DNK</v>
      </c>
      <c r="B15">
        <v>4</v>
      </c>
      <c r="C15">
        <v>3</v>
      </c>
      <c r="D15">
        <v>3</v>
      </c>
      <c r="E15">
        <v>0</v>
      </c>
      <c r="F15">
        <v>0</v>
      </c>
      <c r="G15">
        <v>3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  <c r="Q15" s="2">
        <f t="shared" si="0"/>
        <v>1</v>
      </c>
      <c r="R15" s="6" t="s">
        <v>45</v>
      </c>
      <c r="S15" s="6" t="s">
        <v>45</v>
      </c>
      <c r="T15">
        <v>11</v>
      </c>
      <c r="U15">
        <v>12</v>
      </c>
      <c r="V15">
        <v>0</v>
      </c>
      <c r="W15" s="3">
        <f t="shared" si="1"/>
        <v>14.389181818181816</v>
      </c>
      <c r="X15" s="4">
        <f t="shared" si="2"/>
        <v>9.1</v>
      </c>
      <c r="Y15" s="4">
        <f t="shared" si="3"/>
        <v>3.3999999999999995</v>
      </c>
      <c r="Z15">
        <v>0</v>
      </c>
    </row>
    <row r="16" spans="1:26" x14ac:dyDescent="0.3">
      <c r="A16" s="1" t="str">
        <f>'Victor Oladipo'!A16</f>
        <v>vs IMP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 s="6" t="s">
        <v>45</v>
      </c>
      <c r="R16" s="6" t="s">
        <v>45</v>
      </c>
      <c r="S16" s="6" t="s">
        <v>45</v>
      </c>
      <c r="T16">
        <v>8</v>
      </c>
      <c r="U16">
        <v>5</v>
      </c>
      <c r="V16">
        <v>0</v>
      </c>
      <c r="W16" s="3">
        <f t="shared" si="1"/>
        <v>8.6692499999999999</v>
      </c>
      <c r="X16" s="4">
        <f t="shared" si="2"/>
        <v>3</v>
      </c>
      <c r="Y16" s="4">
        <f t="shared" si="3"/>
        <v>1.4</v>
      </c>
      <c r="Z16">
        <v>0</v>
      </c>
    </row>
    <row r="17" spans="1:26" x14ac:dyDescent="0.3">
      <c r="A17" s="1" t="str">
        <f>'Victor Oladipo'!A17</f>
        <v>@ 3PT</v>
      </c>
      <c r="B17">
        <v>2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-2</v>
      </c>
      <c r="Q17" s="2">
        <f t="shared" si="0"/>
        <v>1</v>
      </c>
      <c r="R17" s="6" t="s">
        <v>45</v>
      </c>
      <c r="S17" s="6" t="s">
        <v>45</v>
      </c>
      <c r="T17">
        <v>4</v>
      </c>
      <c r="U17">
        <v>5</v>
      </c>
      <c r="V17">
        <v>0</v>
      </c>
      <c r="W17" s="3">
        <f t="shared" si="1"/>
        <v>16.672499999999999</v>
      </c>
      <c r="X17" s="4">
        <f t="shared" si="2"/>
        <v>2.5</v>
      </c>
      <c r="Y17" s="4">
        <f t="shared" si="3"/>
        <v>1.4</v>
      </c>
      <c r="Z17">
        <v>0</v>
      </c>
    </row>
    <row r="18" spans="1:26" x14ac:dyDescent="0.3">
      <c r="A18" s="1" t="str">
        <f>'Victor Oladipo'!A18</f>
        <v>vs DEF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 s="2">
        <f t="shared" si="0"/>
        <v>0</v>
      </c>
      <c r="R18" s="6" t="s">
        <v>45</v>
      </c>
      <c r="S18" s="6" t="s">
        <v>45</v>
      </c>
      <c r="T18">
        <v>8</v>
      </c>
      <c r="U18">
        <v>2</v>
      </c>
      <c r="V18">
        <v>0</v>
      </c>
      <c r="W18" s="3">
        <f t="shared" si="1"/>
        <v>-9.7563749999999985</v>
      </c>
      <c r="X18" s="4">
        <f t="shared" si="2"/>
        <v>1.5</v>
      </c>
      <c r="Y18" s="4">
        <f t="shared" si="3"/>
        <v>-1.5</v>
      </c>
      <c r="Z18">
        <v>0</v>
      </c>
    </row>
    <row r="19" spans="1:26" x14ac:dyDescent="0.3">
      <c r="A19" s="1" t="str">
        <f>'Victor Oladipo'!A19</f>
        <v>@ OCE</v>
      </c>
      <c r="B19">
        <v>2</v>
      </c>
      <c r="C19">
        <v>1</v>
      </c>
      <c r="D19">
        <v>3</v>
      </c>
      <c r="E19">
        <v>0</v>
      </c>
      <c r="F19">
        <v>0</v>
      </c>
      <c r="G19">
        <v>1</v>
      </c>
      <c r="H19">
        <v>1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-6</v>
      </c>
      <c r="Q19" s="2">
        <f t="shared" si="0"/>
        <v>0.33333333333333331</v>
      </c>
      <c r="R19" s="2">
        <f t="shared" si="5"/>
        <v>0</v>
      </c>
      <c r="S19" s="6" t="s">
        <v>45</v>
      </c>
      <c r="T19">
        <v>10</v>
      </c>
      <c r="U19">
        <v>8</v>
      </c>
      <c r="V19">
        <v>0</v>
      </c>
      <c r="W19" s="3">
        <f t="shared" si="1"/>
        <v>7.2371000000000008</v>
      </c>
      <c r="X19" s="4">
        <f t="shared" si="2"/>
        <v>6.7</v>
      </c>
      <c r="Y19" s="4">
        <f t="shared" si="3"/>
        <v>1.7000000000000002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</v>
      </c>
      <c r="C47" s="4">
        <f t="shared" ref="C47:P47" si="6">AVERAGE(C2:C46)</f>
        <v>0.5</v>
      </c>
      <c r="D47" s="4">
        <f t="shared" si="6"/>
        <v>1.1666666666666667</v>
      </c>
      <c r="E47" s="4">
        <f t="shared" si="6"/>
        <v>5.5555555555555552E-2</v>
      </c>
      <c r="F47" s="4">
        <f t="shared" si="6"/>
        <v>5.5555555555555552E-2</v>
      </c>
      <c r="G47" s="4">
        <f t="shared" si="6"/>
        <v>0.61111111111111116</v>
      </c>
      <c r="H47" s="4">
        <f t="shared" si="6"/>
        <v>0.72222222222222221</v>
      </c>
      <c r="I47" s="4">
        <f t="shared" si="6"/>
        <v>1.4444444444444444</v>
      </c>
      <c r="J47" s="4">
        <f t="shared" si="6"/>
        <v>5.5555555555555552E-2</v>
      </c>
      <c r="K47" s="4">
        <f t="shared" si="6"/>
        <v>0.1111111111111111</v>
      </c>
      <c r="L47" s="4">
        <f t="shared" si="6"/>
        <v>0.5</v>
      </c>
      <c r="M47" s="4">
        <f t="shared" si="6"/>
        <v>0.55555555555555558</v>
      </c>
      <c r="N47" s="4">
        <f t="shared" si="6"/>
        <v>5.5555555555555552E-2</v>
      </c>
      <c r="O47" s="4">
        <f t="shared" si="6"/>
        <v>0.27777777777777779</v>
      </c>
      <c r="P47" s="4">
        <f t="shared" si="6"/>
        <v>5.5555555555555552E-2</v>
      </c>
      <c r="Q47" s="2">
        <f>SUM(H2:H46)/SUM(I2:I46)</f>
        <v>0.5</v>
      </c>
      <c r="R47" s="2">
        <f>SUM(J2:J46)/SUM(K2:K46)</f>
        <v>0.5</v>
      </c>
      <c r="S47" s="2">
        <f>SUM(L2:L46)/SUM(M2:M46)</f>
        <v>0.9</v>
      </c>
      <c r="T47" s="4">
        <f t="shared" ref="T47:V47" si="7">AVERAGE(T2:T46)</f>
        <v>8.1666666666666661</v>
      </c>
      <c r="U47" s="4">
        <f t="shared" si="7"/>
        <v>4.8888888888888893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9.2520000000000024</v>
      </c>
      <c r="X47" s="4">
        <f t="shared" ref="X47" si="8">B47+(C47*1.2)+(D47*1.5)+(E47*3)+(F47*3)-G47</f>
        <v>4.0722222222222229</v>
      </c>
      <c r="Y47" s="4">
        <f t="shared" ref="Y47" si="9">B47+0.4*H47-0.7*I47-0.4*(M47-L47)+0.7*N47+0.3*(C47-N47)+F47+D47*0.7+0.7*E47-0.4*O47-G47</f>
        <v>1.6166666666666663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36</v>
      </c>
      <c r="C49">
        <f t="shared" ref="C49:P49" si="10">SUM(C2:C46)</f>
        <v>9</v>
      </c>
      <c r="D49">
        <f t="shared" si="10"/>
        <v>21</v>
      </c>
      <c r="E49">
        <f t="shared" si="10"/>
        <v>1</v>
      </c>
      <c r="F49">
        <f t="shared" si="10"/>
        <v>1</v>
      </c>
      <c r="G49">
        <f t="shared" si="10"/>
        <v>11</v>
      </c>
      <c r="H49">
        <f t="shared" si="10"/>
        <v>13</v>
      </c>
      <c r="I49">
        <f t="shared" si="10"/>
        <v>26</v>
      </c>
      <c r="J49">
        <f t="shared" si="10"/>
        <v>1</v>
      </c>
      <c r="K49">
        <f t="shared" si="10"/>
        <v>2</v>
      </c>
      <c r="L49">
        <f t="shared" si="10"/>
        <v>9</v>
      </c>
      <c r="M49">
        <f t="shared" si="10"/>
        <v>10</v>
      </c>
      <c r="N49">
        <f t="shared" si="10"/>
        <v>1</v>
      </c>
      <c r="O49">
        <f t="shared" si="10"/>
        <v>5</v>
      </c>
      <c r="P49">
        <f t="shared" si="10"/>
        <v>1</v>
      </c>
      <c r="T49">
        <f>SUM(T2:T46)</f>
        <v>147</v>
      </c>
      <c r="U49">
        <f>SUM(U2:U46)</f>
        <v>88</v>
      </c>
      <c r="V49">
        <f>SUM(V2:V46)</f>
        <v>0</v>
      </c>
      <c r="X49" s="4">
        <f>SUM(X2:X46)</f>
        <v>73.300000000000011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3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-14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8</v>
      </c>
      <c r="U2">
        <v>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-17.098749999999999</v>
      </c>
      <c r="X2" s="4">
        <f t="shared" ref="X2:X46" si="3">B2+(C2*1.2)+(D2*1.5)+(E2*3)+(F2*3)-G2</f>
        <v>0.5</v>
      </c>
      <c r="Y2" s="4">
        <f t="shared" ref="Y2:Y46" si="4">B2+0.4*H2-0.7*I2-0.4*(M2-L2)+0.7*N2+0.3*(C2-N2)+F2+D2*0.7+0.7*E2-0.4*O2-G2</f>
        <v>-2.3999999999999995</v>
      </c>
      <c r="Z2">
        <v>0</v>
      </c>
    </row>
    <row r="3" spans="1:26" x14ac:dyDescent="0.3">
      <c r="A3" s="1" t="str">
        <f>'Victor Oladipo'!A3</f>
        <v>@ DEF</v>
      </c>
      <c r="B3">
        <v>3</v>
      </c>
      <c r="C3">
        <v>0</v>
      </c>
      <c r="D3">
        <v>3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-3</v>
      </c>
      <c r="Q3" s="2">
        <f t="shared" si="0"/>
        <v>0.5</v>
      </c>
      <c r="R3" s="2">
        <f t="shared" si="1"/>
        <v>0.5</v>
      </c>
      <c r="S3" s="6" t="s">
        <v>45</v>
      </c>
      <c r="T3">
        <v>7</v>
      </c>
      <c r="U3">
        <v>10</v>
      </c>
      <c r="V3">
        <v>0</v>
      </c>
      <c r="W3" s="3">
        <f t="shared" si="2"/>
        <v>28.929714285714287</v>
      </c>
      <c r="X3" s="4">
        <f t="shared" si="3"/>
        <v>7.5</v>
      </c>
      <c r="Y3" s="4">
        <f t="shared" si="4"/>
        <v>4.0999999999999996</v>
      </c>
      <c r="Z3">
        <v>0</v>
      </c>
    </row>
    <row r="4" spans="1:26" x14ac:dyDescent="0.3">
      <c r="A4" s="1" t="str">
        <f>'Victor Oladipo'!A4</f>
        <v>vs OCE</v>
      </c>
      <c r="B4">
        <v>3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-5</v>
      </c>
      <c r="Q4" s="2">
        <f t="shared" si="0"/>
        <v>1</v>
      </c>
      <c r="R4" s="2" t="e">
        <f t="shared" si="1"/>
        <v>#DIV/0!</v>
      </c>
      <c r="S4" s="2">
        <f>L4/M4</f>
        <v>1</v>
      </c>
      <c r="T4">
        <v>7</v>
      </c>
      <c r="U4">
        <v>5</v>
      </c>
      <c r="V4">
        <v>0</v>
      </c>
      <c r="W4" s="3">
        <f t="shared" si="2"/>
        <v>26.019857142857141</v>
      </c>
      <c r="X4" s="4">
        <f t="shared" si="3"/>
        <v>5.7</v>
      </c>
      <c r="Y4" s="4">
        <f t="shared" si="4"/>
        <v>3.7</v>
      </c>
      <c r="Z4">
        <v>0</v>
      </c>
    </row>
    <row r="5" spans="1:26" x14ac:dyDescent="0.3">
      <c r="A5" s="1" t="str">
        <f>'Victor Oladipo'!A5</f>
        <v>@ FRA</v>
      </c>
      <c r="B5">
        <v>3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3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2</v>
      </c>
      <c r="Q5" s="2">
        <f t="shared" si="0"/>
        <v>0.33333333333333331</v>
      </c>
      <c r="R5" s="2">
        <f t="shared" si="1"/>
        <v>0.5</v>
      </c>
      <c r="S5" s="6" t="s">
        <v>45</v>
      </c>
      <c r="T5">
        <v>7</v>
      </c>
      <c r="U5">
        <v>3</v>
      </c>
      <c r="V5">
        <v>0</v>
      </c>
      <c r="W5" s="3">
        <f t="shared" si="2"/>
        <v>10.570571428571428</v>
      </c>
      <c r="X5" s="4">
        <f t="shared" si="3"/>
        <v>4.2</v>
      </c>
      <c r="Y5" s="4">
        <f t="shared" si="4"/>
        <v>1.6000000000000003</v>
      </c>
      <c r="Z5">
        <v>0</v>
      </c>
    </row>
    <row r="6" spans="1:26" x14ac:dyDescent="0.3">
      <c r="A6" s="1" t="str">
        <f>'Victor Oladipo'!A6</f>
        <v>vs CHI</v>
      </c>
      <c r="B6">
        <v>4</v>
      </c>
      <c r="C6">
        <v>1</v>
      </c>
      <c r="D6">
        <v>2</v>
      </c>
      <c r="E6">
        <v>0</v>
      </c>
      <c r="F6">
        <v>0</v>
      </c>
      <c r="G6">
        <v>1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4</v>
      </c>
      <c r="Q6" s="2">
        <f t="shared" si="0"/>
        <v>1</v>
      </c>
      <c r="R6" s="6" t="s">
        <v>45</v>
      </c>
      <c r="S6" s="6" t="s">
        <v>45</v>
      </c>
      <c r="T6">
        <v>6</v>
      </c>
      <c r="U6">
        <v>8</v>
      </c>
      <c r="V6">
        <v>0</v>
      </c>
      <c r="W6" s="3">
        <f t="shared" si="2"/>
        <v>30.801666666666662</v>
      </c>
      <c r="X6" s="4">
        <f t="shared" si="3"/>
        <v>7.1999999999999993</v>
      </c>
      <c r="Y6" s="4">
        <f t="shared" si="4"/>
        <v>3.6999999999999993</v>
      </c>
      <c r="Z6">
        <v>0</v>
      </c>
    </row>
    <row r="7" spans="1:26" x14ac:dyDescent="0.3">
      <c r="A7" s="1" t="str">
        <f>'Victor Oladipo'!A7</f>
        <v>vs EUR</v>
      </c>
      <c r="B7">
        <v>3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4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-9</v>
      </c>
      <c r="Q7" s="2">
        <f t="shared" si="0"/>
        <v>0.25</v>
      </c>
      <c r="R7" s="2">
        <f t="shared" si="1"/>
        <v>0.5</v>
      </c>
      <c r="S7" s="6" t="s">
        <v>45</v>
      </c>
      <c r="T7">
        <v>9</v>
      </c>
      <c r="U7">
        <v>5</v>
      </c>
      <c r="V7">
        <v>0</v>
      </c>
      <c r="W7" s="3">
        <f t="shared" si="2"/>
        <v>7.7201111111111107</v>
      </c>
      <c r="X7" s="4">
        <f t="shared" si="3"/>
        <v>5.7</v>
      </c>
      <c r="Y7" s="4">
        <f t="shared" si="4"/>
        <v>1.6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-2</v>
      </c>
      <c r="Q8" s="2">
        <f t="shared" si="0"/>
        <v>0.5</v>
      </c>
      <c r="R8" s="6" t="s">
        <v>45</v>
      </c>
      <c r="S8" s="6" t="s">
        <v>45</v>
      </c>
      <c r="T8">
        <v>6</v>
      </c>
      <c r="U8">
        <v>2</v>
      </c>
      <c r="V8">
        <v>0</v>
      </c>
      <c r="W8" s="3">
        <f t="shared" si="2"/>
        <v>10.237833333333333</v>
      </c>
      <c r="X8" s="4">
        <f t="shared" si="3"/>
        <v>3.2</v>
      </c>
      <c r="Y8" s="4">
        <f t="shared" si="4"/>
        <v>1.3</v>
      </c>
      <c r="Z8">
        <v>0</v>
      </c>
    </row>
    <row r="9" spans="1:26" x14ac:dyDescent="0.3">
      <c r="A9" s="1" t="str">
        <f>'Victor Oladipo'!A9</f>
        <v>@ AFR</v>
      </c>
      <c r="B9">
        <v>3</v>
      </c>
      <c r="C9">
        <v>0</v>
      </c>
      <c r="D9">
        <v>3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2</v>
      </c>
      <c r="L9">
        <v>0</v>
      </c>
      <c r="M9">
        <v>0</v>
      </c>
      <c r="N9">
        <v>0</v>
      </c>
      <c r="O9">
        <v>0</v>
      </c>
      <c r="P9">
        <v>4</v>
      </c>
      <c r="Q9" s="2">
        <f t="shared" si="0"/>
        <v>0.5</v>
      </c>
      <c r="R9" s="2">
        <f t="shared" si="1"/>
        <v>0.5</v>
      </c>
      <c r="S9" s="6" t="s">
        <v>45</v>
      </c>
      <c r="T9">
        <v>6</v>
      </c>
      <c r="U9">
        <v>10</v>
      </c>
      <c r="V9">
        <v>0</v>
      </c>
      <c r="W9" s="3">
        <f t="shared" si="2"/>
        <v>33.751333333333335</v>
      </c>
      <c r="X9" s="4">
        <f t="shared" si="3"/>
        <v>7.5</v>
      </c>
      <c r="Y9" s="4">
        <f t="shared" si="4"/>
        <v>4.0999999999999996</v>
      </c>
      <c r="Z9">
        <v>0</v>
      </c>
    </row>
    <row r="10" spans="1:26" x14ac:dyDescent="0.3">
      <c r="A10" s="1" t="str">
        <f>'Victor Oladipo'!A10</f>
        <v>vs OLD</v>
      </c>
      <c r="B10">
        <v>8</v>
      </c>
      <c r="C10">
        <v>4</v>
      </c>
      <c r="D10">
        <v>0</v>
      </c>
      <c r="E10">
        <v>0</v>
      </c>
      <c r="F10">
        <v>0</v>
      </c>
      <c r="G10">
        <v>0</v>
      </c>
      <c r="H10">
        <v>3</v>
      </c>
      <c r="I10">
        <v>6</v>
      </c>
      <c r="J10">
        <v>2</v>
      </c>
      <c r="K10">
        <v>2</v>
      </c>
      <c r="L10">
        <v>0</v>
      </c>
      <c r="M10">
        <v>0</v>
      </c>
      <c r="N10">
        <v>1</v>
      </c>
      <c r="O10">
        <v>0</v>
      </c>
      <c r="P10">
        <v>2</v>
      </c>
      <c r="Q10" s="2">
        <f t="shared" si="0"/>
        <v>0.5</v>
      </c>
      <c r="R10" s="2">
        <f t="shared" si="1"/>
        <v>1</v>
      </c>
      <c r="S10" s="6" t="s">
        <v>45</v>
      </c>
      <c r="T10">
        <v>7</v>
      </c>
      <c r="U10">
        <v>8</v>
      </c>
      <c r="V10">
        <v>0</v>
      </c>
      <c r="W10" s="3">
        <f t="shared" si="2"/>
        <v>46.712142857142858</v>
      </c>
      <c r="X10" s="4">
        <f t="shared" si="3"/>
        <v>12.8</v>
      </c>
      <c r="Y10" s="4">
        <f t="shared" si="4"/>
        <v>6.6</v>
      </c>
      <c r="Z10">
        <v>0</v>
      </c>
    </row>
    <row r="11" spans="1:26" x14ac:dyDescent="0.3">
      <c r="A11" s="1" t="str">
        <f>'Victor Oladipo'!A11</f>
        <v>@ USA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-6</v>
      </c>
      <c r="Q11" s="2">
        <f t="shared" si="0"/>
        <v>0</v>
      </c>
      <c r="R11" s="6" t="s">
        <v>45</v>
      </c>
      <c r="S11" s="6" t="s">
        <v>45</v>
      </c>
      <c r="T11">
        <v>5</v>
      </c>
      <c r="U11">
        <v>0</v>
      </c>
      <c r="V11">
        <v>0</v>
      </c>
      <c r="W11" s="3">
        <f t="shared" si="2"/>
        <v>-7.8379999999999992</v>
      </c>
      <c r="X11" s="4">
        <f t="shared" si="3"/>
        <v>0</v>
      </c>
      <c r="Y11" s="4">
        <f t="shared" si="4"/>
        <v>-0.7</v>
      </c>
      <c r="Z11">
        <v>0</v>
      </c>
    </row>
    <row r="12" spans="1:26" x14ac:dyDescent="0.3">
      <c r="A12" s="1" t="str">
        <f>'Victor Oladipo'!A12</f>
        <v>vs SPA</v>
      </c>
      <c r="B12">
        <v>7</v>
      </c>
      <c r="C12">
        <v>0</v>
      </c>
      <c r="D12">
        <v>2</v>
      </c>
      <c r="E12">
        <v>0</v>
      </c>
      <c r="F12">
        <v>1</v>
      </c>
      <c r="G12">
        <v>0</v>
      </c>
      <c r="H12">
        <v>3</v>
      </c>
      <c r="I12">
        <v>3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8</v>
      </c>
      <c r="Q12" s="2">
        <f t="shared" si="0"/>
        <v>1</v>
      </c>
      <c r="R12" s="2">
        <f t="shared" si="1"/>
        <v>1</v>
      </c>
      <c r="S12" s="6" t="s">
        <v>45</v>
      </c>
      <c r="T12">
        <v>8</v>
      </c>
      <c r="U12">
        <v>12</v>
      </c>
      <c r="V12">
        <v>0</v>
      </c>
      <c r="W12" s="3">
        <f t="shared" si="2"/>
        <v>54.09225</v>
      </c>
      <c r="X12" s="4">
        <f t="shared" si="3"/>
        <v>13</v>
      </c>
      <c r="Y12" s="4">
        <f t="shared" si="4"/>
        <v>8.5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-3</v>
      </c>
      <c r="Q13" s="2">
        <f t="shared" si="0"/>
        <v>0.5</v>
      </c>
      <c r="R13" s="6" t="s">
        <v>45</v>
      </c>
      <c r="S13" s="6" t="s">
        <v>45</v>
      </c>
      <c r="T13">
        <v>7</v>
      </c>
      <c r="U13">
        <v>2</v>
      </c>
      <c r="V13">
        <v>0</v>
      </c>
      <c r="W13" s="3">
        <f t="shared" si="2"/>
        <v>16.47485714285714</v>
      </c>
      <c r="X13" s="4">
        <f t="shared" si="3"/>
        <v>6.2</v>
      </c>
      <c r="Y13" s="4">
        <f t="shared" si="4"/>
        <v>2.2999999999999998</v>
      </c>
      <c r="Z13">
        <v>0</v>
      </c>
    </row>
    <row r="14" spans="1:26" x14ac:dyDescent="0.3">
      <c r="A14" s="1" t="str">
        <f>'Victor Oladipo'!A14</f>
        <v>vs CAN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3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-6</v>
      </c>
      <c r="Q14" s="2">
        <f t="shared" si="0"/>
        <v>0.66666666666666663</v>
      </c>
      <c r="R14" s="2">
        <f t="shared" si="1"/>
        <v>1</v>
      </c>
      <c r="S14" s="6" t="s">
        <v>45</v>
      </c>
      <c r="T14">
        <v>9</v>
      </c>
      <c r="U14">
        <v>5</v>
      </c>
      <c r="V14">
        <v>0</v>
      </c>
      <c r="W14" s="3">
        <f t="shared" si="2"/>
        <v>20.487444444444446</v>
      </c>
      <c r="X14" s="4">
        <f t="shared" si="3"/>
        <v>5</v>
      </c>
      <c r="Y14" s="4">
        <f t="shared" si="4"/>
        <v>3.7</v>
      </c>
      <c r="Z14">
        <v>0</v>
      </c>
    </row>
    <row r="15" spans="1:26" x14ac:dyDescent="0.3">
      <c r="A15" s="1" t="str">
        <f>'Victor Oladipo'!A15</f>
        <v>@ DNK</v>
      </c>
      <c r="B15">
        <v>5</v>
      </c>
      <c r="C15">
        <v>2</v>
      </c>
      <c r="D15">
        <v>0</v>
      </c>
      <c r="E15">
        <v>0</v>
      </c>
      <c r="F15">
        <v>2</v>
      </c>
      <c r="G15">
        <v>0</v>
      </c>
      <c r="H15">
        <v>2</v>
      </c>
      <c r="I15">
        <v>5</v>
      </c>
      <c r="J15">
        <v>1</v>
      </c>
      <c r="K15">
        <v>2</v>
      </c>
      <c r="L15">
        <v>0</v>
      </c>
      <c r="M15">
        <v>0</v>
      </c>
      <c r="N15">
        <v>0</v>
      </c>
      <c r="O15">
        <v>1</v>
      </c>
      <c r="P15">
        <v>8</v>
      </c>
      <c r="Q15" s="2">
        <f t="shared" si="0"/>
        <v>0.4</v>
      </c>
      <c r="R15" s="2">
        <f t="shared" si="1"/>
        <v>0.5</v>
      </c>
      <c r="S15" s="6" t="s">
        <v>45</v>
      </c>
      <c r="T15">
        <v>8</v>
      </c>
      <c r="U15">
        <v>5</v>
      </c>
      <c r="V15">
        <v>0</v>
      </c>
      <c r="W15" s="3">
        <f t="shared" si="2"/>
        <v>28.255125</v>
      </c>
      <c r="X15" s="4">
        <f t="shared" si="3"/>
        <v>13.4</v>
      </c>
      <c r="Y15" s="4">
        <f t="shared" si="4"/>
        <v>4.5</v>
      </c>
      <c r="Z15">
        <v>0</v>
      </c>
    </row>
    <row r="16" spans="1:26" x14ac:dyDescent="0.3">
      <c r="A16" s="1" t="str">
        <f>'Victor Oladipo'!A16</f>
        <v>vs IMP</v>
      </c>
      <c r="B16">
        <v>2</v>
      </c>
      <c r="C16">
        <v>2</v>
      </c>
      <c r="D16">
        <v>1</v>
      </c>
      <c r="E16">
        <v>0</v>
      </c>
      <c r="F16">
        <v>1</v>
      </c>
      <c r="G16">
        <v>0</v>
      </c>
      <c r="H16">
        <v>1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10</v>
      </c>
      <c r="Q16" s="2">
        <f t="shared" si="0"/>
        <v>0.16666666666666666</v>
      </c>
      <c r="R16" s="6" t="s">
        <v>45</v>
      </c>
      <c r="S16" s="6" t="s">
        <v>45</v>
      </c>
      <c r="T16">
        <v>11</v>
      </c>
      <c r="U16">
        <v>4</v>
      </c>
      <c r="V16">
        <v>0</v>
      </c>
      <c r="W16" s="3">
        <f t="shared" si="2"/>
        <v>0.7225454545454526</v>
      </c>
      <c r="X16" s="4">
        <f t="shared" si="3"/>
        <v>8.9</v>
      </c>
      <c r="Y16" s="4">
        <f t="shared" si="4"/>
        <v>0.50000000000000067</v>
      </c>
      <c r="Z16">
        <v>0</v>
      </c>
    </row>
    <row r="17" spans="1:26" x14ac:dyDescent="0.3">
      <c r="A17" s="1" t="str">
        <f>'Victor Oladipo'!A17</f>
        <v>@ 3PT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-5</v>
      </c>
      <c r="Q17" s="2">
        <f t="shared" si="0"/>
        <v>0</v>
      </c>
      <c r="R17" s="6" t="s">
        <v>45</v>
      </c>
      <c r="S17" s="6" t="s">
        <v>45</v>
      </c>
      <c r="T17">
        <v>6</v>
      </c>
      <c r="U17">
        <v>0</v>
      </c>
      <c r="V17">
        <v>0</v>
      </c>
      <c r="W17" s="3">
        <f t="shared" si="2"/>
        <v>-6.5316666666666663</v>
      </c>
      <c r="X17" s="4">
        <f t="shared" si="3"/>
        <v>0</v>
      </c>
      <c r="Y17" s="4">
        <f t="shared" si="4"/>
        <v>-0.7</v>
      </c>
      <c r="Z17">
        <v>0</v>
      </c>
    </row>
    <row r="18" spans="1:26" x14ac:dyDescent="0.3">
      <c r="A18" s="1" t="str">
        <f>'Victor Oladipo'!A18</f>
        <v>vs DEF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-2</v>
      </c>
      <c r="Q18" s="2">
        <f t="shared" si="0"/>
        <v>0</v>
      </c>
      <c r="R18" s="2">
        <f t="shared" si="1"/>
        <v>0</v>
      </c>
      <c r="S18" s="6" t="s">
        <v>45</v>
      </c>
      <c r="T18">
        <v>6</v>
      </c>
      <c r="U18">
        <v>0</v>
      </c>
      <c r="V18">
        <v>0</v>
      </c>
      <c r="W18" s="3">
        <f t="shared" si="2"/>
        <v>-10.612166666666665</v>
      </c>
      <c r="X18" s="4">
        <f t="shared" si="3"/>
        <v>1.2</v>
      </c>
      <c r="Y18" s="4">
        <f t="shared" si="4"/>
        <v>-1.0999999999999999</v>
      </c>
      <c r="Z18">
        <v>0</v>
      </c>
    </row>
    <row r="19" spans="1:26" x14ac:dyDescent="0.3">
      <c r="A19" s="1" t="str">
        <f>'Victor Oladipo'!A19</f>
        <v>@ OCE</v>
      </c>
      <c r="B19">
        <v>7</v>
      </c>
      <c r="C19">
        <v>1</v>
      </c>
      <c r="D19">
        <v>0</v>
      </c>
      <c r="E19">
        <v>0</v>
      </c>
      <c r="F19">
        <v>0</v>
      </c>
      <c r="G19">
        <v>1</v>
      </c>
      <c r="H19">
        <v>3</v>
      </c>
      <c r="I19">
        <v>4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-5</v>
      </c>
      <c r="Q19" s="2">
        <f t="shared" si="0"/>
        <v>0.75</v>
      </c>
      <c r="R19" s="2">
        <f t="shared" si="1"/>
        <v>0</v>
      </c>
      <c r="S19" s="2">
        <f t="shared" ref="S19:S46" si="5">L19/M19</f>
        <v>1</v>
      </c>
      <c r="T19">
        <v>10</v>
      </c>
      <c r="U19">
        <v>7</v>
      </c>
      <c r="V19">
        <v>0</v>
      </c>
      <c r="W19" s="3">
        <f t="shared" si="2"/>
        <v>22.619500000000006</v>
      </c>
      <c r="X19" s="4">
        <f t="shared" si="3"/>
        <v>7.1999999999999993</v>
      </c>
      <c r="Y19" s="4">
        <f t="shared" si="4"/>
        <v>4.6999999999999993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3.1666666666666665</v>
      </c>
      <c r="C47" s="4">
        <f t="shared" ref="C47:P47" si="6">AVERAGE(C2:C46)</f>
        <v>0.88888888888888884</v>
      </c>
      <c r="D47" s="4">
        <f t="shared" si="6"/>
        <v>0.77777777777777779</v>
      </c>
      <c r="E47" s="4">
        <f t="shared" si="6"/>
        <v>0</v>
      </c>
      <c r="F47" s="4">
        <f t="shared" si="6"/>
        <v>0.27777777777777779</v>
      </c>
      <c r="G47" s="4">
        <f t="shared" si="6"/>
        <v>0.16666666666666666</v>
      </c>
      <c r="H47" s="4">
        <f t="shared" si="6"/>
        <v>1.2777777777777777</v>
      </c>
      <c r="I47" s="4">
        <f t="shared" si="6"/>
        <v>2.8888888888888888</v>
      </c>
      <c r="J47" s="4">
        <f t="shared" si="6"/>
        <v>0.5</v>
      </c>
      <c r="K47" s="4">
        <f t="shared" si="6"/>
        <v>1.0555555555555556</v>
      </c>
      <c r="L47" s="4">
        <f t="shared" si="6"/>
        <v>0.1111111111111111</v>
      </c>
      <c r="M47" s="4">
        <f t="shared" si="6"/>
        <v>0.1111111111111111</v>
      </c>
      <c r="N47" s="4">
        <f t="shared" si="6"/>
        <v>5.5555555555555552E-2</v>
      </c>
      <c r="O47" s="4">
        <f t="shared" si="6"/>
        <v>0.1111111111111111</v>
      </c>
      <c r="P47" s="4">
        <f t="shared" si="6"/>
        <v>-1.2222222222222223</v>
      </c>
      <c r="Q47" s="2">
        <f>SUM(H2:H46)/SUM(I2:I46)</f>
        <v>0.44230769230769229</v>
      </c>
      <c r="R47" s="2">
        <f>SUM(J2:J46)/SUM(K2:K46)</f>
        <v>0.47368421052631576</v>
      </c>
      <c r="S47" s="2">
        <f>SUM(L2:L46)/SUM(M2:M46)</f>
        <v>1</v>
      </c>
      <c r="T47" s="4">
        <f t="shared" ref="T47:V47" si="7">AVERAGE(T2:T46)</f>
        <v>7.3888888888888893</v>
      </c>
      <c r="U47" s="4">
        <f t="shared" si="7"/>
        <v>4.8888888888888893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16.674000000000007</v>
      </c>
      <c r="X47" s="4">
        <f t="shared" ref="X47" si="8">B47+(C47*1.2)+(D47*1.5)+(E47*3)+(F47*3)-G47</f>
        <v>6.0666666666666664</v>
      </c>
      <c r="Y47" s="4">
        <f t="shared" ref="Y47" si="9">B47+0.4*H47-0.7*I47-0.4*(M47-L47)+0.7*N47+0.3*(C47-N47)+F47+D47*0.7+0.7*E47-0.4*O47-G47</f>
        <v>2.5555555555555558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57</v>
      </c>
      <c r="C49">
        <f t="shared" ref="C49:P49" si="10">SUM(C2:C46)</f>
        <v>16</v>
      </c>
      <c r="D49">
        <f t="shared" si="10"/>
        <v>14</v>
      </c>
      <c r="E49">
        <f t="shared" si="10"/>
        <v>0</v>
      </c>
      <c r="F49">
        <f t="shared" si="10"/>
        <v>5</v>
      </c>
      <c r="G49">
        <f t="shared" si="10"/>
        <v>3</v>
      </c>
      <c r="H49">
        <f t="shared" si="10"/>
        <v>23</v>
      </c>
      <c r="I49">
        <f t="shared" si="10"/>
        <v>52</v>
      </c>
      <c r="J49">
        <f t="shared" si="10"/>
        <v>9</v>
      </c>
      <c r="K49">
        <f t="shared" si="10"/>
        <v>19</v>
      </c>
      <c r="L49">
        <f t="shared" si="10"/>
        <v>2</v>
      </c>
      <c r="M49">
        <f t="shared" si="10"/>
        <v>2</v>
      </c>
      <c r="N49">
        <f t="shared" si="10"/>
        <v>1</v>
      </c>
      <c r="O49">
        <f t="shared" si="10"/>
        <v>2</v>
      </c>
      <c r="P49">
        <f t="shared" si="10"/>
        <v>-22</v>
      </c>
      <c r="T49">
        <f>SUM(T2:T46)</f>
        <v>133</v>
      </c>
      <c r="U49">
        <f>SUM(U2:U46)</f>
        <v>88</v>
      </c>
      <c r="V49">
        <f>SUM(V2:V46)</f>
        <v>0</v>
      </c>
      <c r="X49" s="4">
        <f>SUM(X2:X46)</f>
        <v>109.20000000000002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3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2</v>
      </c>
      <c r="Q2" s="2">
        <f t="shared" ref="Q2:Q46" si="0">H2/I2</f>
        <v>1</v>
      </c>
      <c r="R2" s="6" t="s">
        <v>45</v>
      </c>
      <c r="S2" s="2">
        <f>L2/M2</f>
        <v>0.5</v>
      </c>
      <c r="T2">
        <v>7</v>
      </c>
      <c r="U2">
        <v>3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8.3952857142857127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1.3000000000000003</v>
      </c>
      <c r="Z2">
        <v>0</v>
      </c>
    </row>
    <row r="3" spans="1:26" x14ac:dyDescent="0.3">
      <c r="A3" s="1" t="str">
        <f>'Victor Oladipo'!A3</f>
        <v>@ DEF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-3</v>
      </c>
      <c r="Q3" s="6" t="s">
        <v>45</v>
      </c>
      <c r="R3" s="6" t="s">
        <v>45</v>
      </c>
      <c r="S3" s="6" t="s">
        <v>45</v>
      </c>
      <c r="T3">
        <v>7</v>
      </c>
      <c r="U3">
        <v>3</v>
      </c>
      <c r="V3">
        <v>0</v>
      </c>
      <c r="W3" s="3">
        <f t="shared" si="1"/>
        <v>4.9538571428571432</v>
      </c>
      <c r="X3" s="4">
        <f t="shared" si="2"/>
        <v>1.5</v>
      </c>
      <c r="Y3" s="4">
        <f t="shared" si="3"/>
        <v>0.7</v>
      </c>
      <c r="Z3">
        <v>0</v>
      </c>
    </row>
    <row r="4" spans="1:26" x14ac:dyDescent="0.3">
      <c r="A4" s="1" t="str">
        <f>'Victor Oladipo'!A4</f>
        <v>vs OCE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-5</v>
      </c>
      <c r="Q4" s="6" t="s">
        <v>45</v>
      </c>
      <c r="R4" s="6" t="s">
        <v>45</v>
      </c>
      <c r="S4" s="6" t="s">
        <v>45</v>
      </c>
      <c r="T4">
        <v>7</v>
      </c>
      <c r="U4">
        <v>0</v>
      </c>
      <c r="V4">
        <v>0</v>
      </c>
      <c r="W4" s="3">
        <f t="shared" si="1"/>
        <v>-2.4534285714285713</v>
      </c>
      <c r="X4" s="4">
        <f t="shared" si="2"/>
        <v>0</v>
      </c>
      <c r="Y4" s="4">
        <f t="shared" si="3"/>
        <v>-0.4</v>
      </c>
      <c r="Z4">
        <v>0</v>
      </c>
    </row>
    <row r="5" spans="1:26" x14ac:dyDescent="0.3">
      <c r="A5" s="1" t="str">
        <f>'Victor Oladipo'!A5</f>
        <v>@ FRA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</v>
      </c>
      <c r="Q5" s="6" t="s">
        <v>45</v>
      </c>
      <c r="R5" s="6" t="s">
        <v>45</v>
      </c>
      <c r="S5" s="6" t="s">
        <v>45</v>
      </c>
      <c r="T5">
        <v>3</v>
      </c>
      <c r="U5">
        <v>2</v>
      </c>
      <c r="V5">
        <v>0</v>
      </c>
      <c r="W5" s="3">
        <f t="shared" si="1"/>
        <v>11.558999999999999</v>
      </c>
      <c r="X5" s="4">
        <f t="shared" si="2"/>
        <v>1.5</v>
      </c>
      <c r="Y5" s="4">
        <f t="shared" si="3"/>
        <v>0.7</v>
      </c>
      <c r="Z5">
        <v>0</v>
      </c>
    </row>
    <row r="6" spans="1:26" x14ac:dyDescent="0.3">
      <c r="A6" s="1" t="str">
        <f>'Victor Oladipo'!A6</f>
        <v>vs CHI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-5</v>
      </c>
      <c r="Q6" s="6" t="s">
        <v>45</v>
      </c>
      <c r="R6" s="6" t="s">
        <v>45</v>
      </c>
      <c r="S6" s="6" t="s">
        <v>45</v>
      </c>
      <c r="T6">
        <v>3</v>
      </c>
      <c r="U6">
        <v>2</v>
      </c>
      <c r="V6">
        <v>0</v>
      </c>
      <c r="W6" s="3">
        <f t="shared" si="1"/>
        <v>11.558999999999999</v>
      </c>
      <c r="X6" s="4">
        <f t="shared" si="2"/>
        <v>1.5</v>
      </c>
      <c r="Y6" s="4">
        <f t="shared" si="3"/>
        <v>0.7</v>
      </c>
      <c r="Z6">
        <v>0</v>
      </c>
    </row>
    <row r="7" spans="1:26" x14ac:dyDescent="0.3">
      <c r="A7" s="1" t="str">
        <f>'Victor Oladipo'!A7</f>
        <v>vs EUR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-7</v>
      </c>
      <c r="Q7" s="6" t="s">
        <v>45</v>
      </c>
      <c r="R7" s="6" t="s">
        <v>45</v>
      </c>
      <c r="S7" s="6" t="s">
        <v>45</v>
      </c>
      <c r="T7">
        <v>6</v>
      </c>
      <c r="U7">
        <v>3</v>
      </c>
      <c r="V7">
        <v>0</v>
      </c>
      <c r="W7" s="3">
        <f t="shared" si="1"/>
        <v>5.7794999999999996</v>
      </c>
      <c r="X7" s="4">
        <f t="shared" si="2"/>
        <v>1.5</v>
      </c>
      <c r="Y7" s="4">
        <f t="shared" si="3"/>
        <v>0.7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-2</v>
      </c>
      <c r="Q8" s="2">
        <f t="shared" si="0"/>
        <v>1</v>
      </c>
      <c r="R8" s="6" t="s">
        <v>45</v>
      </c>
      <c r="S8" s="6" t="s">
        <v>45</v>
      </c>
      <c r="T8">
        <v>4</v>
      </c>
      <c r="U8">
        <v>2</v>
      </c>
      <c r="V8">
        <v>0</v>
      </c>
      <c r="W8" s="3">
        <f t="shared" si="1"/>
        <v>8.0032499999999995</v>
      </c>
      <c r="X8" s="4">
        <f t="shared" si="2"/>
        <v>1</v>
      </c>
      <c r="Y8" s="4">
        <f t="shared" si="3"/>
        <v>0.7</v>
      </c>
      <c r="Z8">
        <v>0</v>
      </c>
    </row>
    <row r="9" spans="1:26" x14ac:dyDescent="0.3">
      <c r="A9" s="1" t="str">
        <f>'Victor Oladipo'!A9</f>
        <v>@ AFR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 s="6" t="s">
        <v>45</v>
      </c>
      <c r="R9" s="6" t="s">
        <v>45</v>
      </c>
      <c r="S9" s="6" t="s">
        <v>45</v>
      </c>
      <c r="T9">
        <v>4</v>
      </c>
      <c r="U9">
        <v>0</v>
      </c>
      <c r="V9">
        <v>0</v>
      </c>
      <c r="W9" s="3">
        <f t="shared" si="1"/>
        <v>13.47425</v>
      </c>
      <c r="X9" s="4">
        <f t="shared" si="2"/>
        <v>3</v>
      </c>
      <c r="Y9" s="4">
        <f t="shared" si="3"/>
        <v>1</v>
      </c>
      <c r="Z9">
        <v>0</v>
      </c>
    </row>
    <row r="10" spans="1:26" x14ac:dyDescent="0.3">
      <c r="A10" s="1" t="str">
        <f>'Victor Oladipo'!A10</f>
        <v>vs OLD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 t="shared" si="1"/>
        <v>0</v>
      </c>
      <c r="X10" s="4">
        <f t="shared" si="2"/>
        <v>0</v>
      </c>
      <c r="Y10" s="4">
        <f t="shared" si="3"/>
        <v>0</v>
      </c>
      <c r="Z10">
        <v>0</v>
      </c>
    </row>
    <row r="11" spans="1:26" x14ac:dyDescent="0.3">
      <c r="A11" s="1" t="str">
        <f>'Victor Oladipo'!A11</f>
        <v>@ USA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-1</v>
      </c>
      <c r="Q11" s="2">
        <f t="shared" si="0"/>
        <v>0</v>
      </c>
      <c r="R11" s="6" t="s">
        <v>45</v>
      </c>
      <c r="S11" s="6" t="s">
        <v>45</v>
      </c>
      <c r="T11">
        <v>3</v>
      </c>
      <c r="U11">
        <v>0</v>
      </c>
      <c r="V11">
        <v>0</v>
      </c>
      <c r="W11" s="3">
        <f t="shared" si="1"/>
        <v>-13.063333333333333</v>
      </c>
      <c r="X11" s="4">
        <f t="shared" si="2"/>
        <v>0</v>
      </c>
      <c r="Y11" s="4">
        <f t="shared" si="3"/>
        <v>-0.7</v>
      </c>
      <c r="Z11">
        <v>0</v>
      </c>
    </row>
    <row r="12" spans="1:26" x14ac:dyDescent="0.3">
      <c r="A12" s="1" t="str">
        <f>'Victor Oladipo'!A12</f>
        <v>vs SPA</v>
      </c>
      <c r="B12">
        <v>4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</v>
      </c>
      <c r="Q12" s="2">
        <f t="shared" si="0"/>
        <v>1</v>
      </c>
      <c r="R12" s="6" t="s">
        <v>45</v>
      </c>
      <c r="S12" s="6" t="s">
        <v>45</v>
      </c>
      <c r="T12">
        <v>6</v>
      </c>
      <c r="U12">
        <v>7</v>
      </c>
      <c r="V12">
        <v>1</v>
      </c>
      <c r="W12" s="3">
        <f t="shared" si="1"/>
        <v>36.867333333333328</v>
      </c>
      <c r="X12" s="4">
        <f t="shared" si="2"/>
        <v>6.7</v>
      </c>
      <c r="Y12" s="4">
        <f t="shared" si="3"/>
        <v>4.3999999999999995</v>
      </c>
      <c r="Z12">
        <v>0</v>
      </c>
    </row>
    <row r="13" spans="1:26" x14ac:dyDescent="0.3">
      <c r="A13" s="1" t="str">
        <f>'Victor Oladipo'!A13</f>
        <v>@ 6TH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6" t="s">
        <v>45</v>
      </c>
      <c r="R13" s="6" t="s">
        <v>45</v>
      </c>
      <c r="S13" s="6" t="s">
        <v>45</v>
      </c>
      <c r="T13">
        <v>7</v>
      </c>
      <c r="U13">
        <v>0</v>
      </c>
      <c r="V13">
        <v>0</v>
      </c>
      <c r="W13" s="3">
        <f t="shared" si="1"/>
        <v>0</v>
      </c>
      <c r="X13" s="4">
        <f t="shared" si="2"/>
        <v>0</v>
      </c>
      <c r="Y13" s="4">
        <f t="shared" si="3"/>
        <v>0</v>
      </c>
      <c r="Z13">
        <v>0</v>
      </c>
    </row>
    <row r="14" spans="1:26" x14ac:dyDescent="0.3">
      <c r="A14" s="1" t="str">
        <f>'Victor Oladipo'!A14</f>
        <v>vs CAN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 s="2">
        <f t="shared" si="0"/>
        <v>0</v>
      </c>
      <c r="R14" s="6" t="s">
        <v>45</v>
      </c>
      <c r="S14" s="6" t="s">
        <v>45</v>
      </c>
      <c r="T14">
        <v>10</v>
      </c>
      <c r="U14">
        <v>0</v>
      </c>
      <c r="V14">
        <v>0</v>
      </c>
      <c r="W14" s="3">
        <f t="shared" si="1"/>
        <v>-3.9189999999999996</v>
      </c>
      <c r="X14" s="4">
        <f t="shared" si="2"/>
        <v>0</v>
      </c>
      <c r="Y14" s="4">
        <f t="shared" si="3"/>
        <v>-0.7</v>
      </c>
      <c r="Z14">
        <v>0</v>
      </c>
    </row>
    <row r="15" spans="1:26" x14ac:dyDescent="0.3">
      <c r="A15" s="1" t="str">
        <f>'Victor Oladipo'!A15</f>
        <v>@ DNK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8</v>
      </c>
      <c r="Q15" s="2">
        <f t="shared" si="0"/>
        <v>1</v>
      </c>
      <c r="R15" s="2">
        <f t="shared" ref="R15:R46" si="4">J15/K15</f>
        <v>1</v>
      </c>
      <c r="S15" s="6" t="s">
        <v>45</v>
      </c>
      <c r="T15">
        <v>7</v>
      </c>
      <c r="U15">
        <v>3</v>
      </c>
      <c r="V15">
        <v>0</v>
      </c>
      <c r="W15" s="3">
        <f t="shared" si="1"/>
        <v>19.666714285714285</v>
      </c>
      <c r="X15" s="4">
        <f t="shared" si="2"/>
        <v>3</v>
      </c>
      <c r="Y15" s="4">
        <f t="shared" si="3"/>
        <v>2.7</v>
      </c>
      <c r="Z15">
        <v>0</v>
      </c>
    </row>
    <row r="16" spans="1:26" x14ac:dyDescent="0.3">
      <c r="A16" s="1" t="str">
        <f>'Victor Oladipo'!A16</f>
        <v>vs IMP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 s="6" t="s">
        <v>45</v>
      </c>
      <c r="R16" s="6" t="s">
        <v>45</v>
      </c>
      <c r="S16" s="6" t="s">
        <v>45</v>
      </c>
      <c r="T16">
        <v>10</v>
      </c>
      <c r="U16">
        <v>0</v>
      </c>
      <c r="V16">
        <v>0</v>
      </c>
      <c r="W16" s="3">
        <f t="shared" si="1"/>
        <v>1.4707000000000001</v>
      </c>
      <c r="X16" s="4">
        <f t="shared" si="2"/>
        <v>1.2</v>
      </c>
      <c r="Y16" s="4">
        <f t="shared" si="3"/>
        <v>0.3</v>
      </c>
      <c r="Z16">
        <v>0</v>
      </c>
    </row>
    <row r="17" spans="1:26" x14ac:dyDescent="0.3">
      <c r="A17" s="1" t="str">
        <f>'Victor Oladipo'!A17</f>
        <v>@ 3PT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0</v>
      </c>
      <c r="R17" s="2">
        <f t="shared" si="4"/>
        <v>0</v>
      </c>
      <c r="S17" s="6" t="s">
        <v>45</v>
      </c>
      <c r="T17">
        <v>4</v>
      </c>
      <c r="U17">
        <v>0</v>
      </c>
      <c r="V17">
        <v>0</v>
      </c>
      <c r="W17" s="3">
        <f t="shared" si="1"/>
        <v>-23.271749999999997</v>
      </c>
      <c r="X17" s="4">
        <f t="shared" si="2"/>
        <v>-1</v>
      </c>
      <c r="Y17" s="4">
        <f t="shared" si="3"/>
        <v>-1.7</v>
      </c>
      <c r="Z17">
        <v>0</v>
      </c>
    </row>
    <row r="18" spans="1:26" x14ac:dyDescent="0.3">
      <c r="A18" s="1" t="str">
        <f>'Victor Oladipo'!A18</f>
        <v>vs DEF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</v>
      </c>
      <c r="Q18" s="2">
        <f t="shared" si="0"/>
        <v>0.5</v>
      </c>
      <c r="R18" s="6" t="s">
        <v>45</v>
      </c>
      <c r="S18" s="6" t="s">
        <v>45</v>
      </c>
      <c r="T18">
        <v>5</v>
      </c>
      <c r="U18">
        <v>2</v>
      </c>
      <c r="V18">
        <v>1</v>
      </c>
      <c r="W18" s="3">
        <f t="shared" si="1"/>
        <v>9.3439999999999994</v>
      </c>
      <c r="X18" s="4">
        <f t="shared" si="2"/>
        <v>2</v>
      </c>
      <c r="Y18" s="4">
        <f t="shared" si="3"/>
        <v>1</v>
      </c>
      <c r="Z18">
        <v>0</v>
      </c>
    </row>
    <row r="19" spans="1:26" x14ac:dyDescent="0.3">
      <c r="A19" s="1" t="str">
        <f>'Victor Oladipo'!A19</f>
        <v>@ OCE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 s="6" t="s">
        <v>45</v>
      </c>
      <c r="R19" s="6" t="s">
        <v>45</v>
      </c>
      <c r="S19" s="6" t="s">
        <v>45</v>
      </c>
      <c r="T19">
        <v>8</v>
      </c>
      <c r="U19">
        <v>4</v>
      </c>
      <c r="V19">
        <v>0</v>
      </c>
      <c r="W19" s="3">
        <f t="shared" si="1"/>
        <v>8.6692499999999999</v>
      </c>
      <c r="X19" s="4">
        <f t="shared" si="2"/>
        <v>3</v>
      </c>
      <c r="Y19" s="4">
        <f t="shared" si="3"/>
        <v>1.4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ref="S19:S46" si="5">L20/M20</f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0.77777777777777779</v>
      </c>
      <c r="C47" s="4">
        <f t="shared" ref="C47:P47" si="6">AVERAGE(C2:C46)</f>
        <v>0.1111111111111111</v>
      </c>
      <c r="D47" s="4">
        <f t="shared" si="6"/>
        <v>0.3888888888888889</v>
      </c>
      <c r="E47" s="4">
        <f t="shared" si="6"/>
        <v>0</v>
      </c>
      <c r="F47" s="4">
        <f t="shared" si="6"/>
        <v>5.5555555555555552E-2</v>
      </c>
      <c r="G47" s="4">
        <f t="shared" si="6"/>
        <v>0.16666666666666666</v>
      </c>
      <c r="H47" s="4">
        <f t="shared" si="6"/>
        <v>0.33333333333333331</v>
      </c>
      <c r="I47" s="4">
        <f t="shared" si="6"/>
        <v>0.55555555555555558</v>
      </c>
      <c r="J47" s="4">
        <f t="shared" si="6"/>
        <v>5.5555555555555552E-2</v>
      </c>
      <c r="K47" s="4">
        <f t="shared" si="6"/>
        <v>0.1111111111111111</v>
      </c>
      <c r="L47" s="4">
        <f t="shared" si="6"/>
        <v>5.5555555555555552E-2</v>
      </c>
      <c r="M47" s="4">
        <f t="shared" si="6"/>
        <v>0.1111111111111111</v>
      </c>
      <c r="N47" s="4">
        <f t="shared" si="6"/>
        <v>0</v>
      </c>
      <c r="O47" s="4">
        <f t="shared" si="6"/>
        <v>5.5555555555555552E-2</v>
      </c>
      <c r="P47" s="4">
        <f t="shared" si="6"/>
        <v>1.1666666666666667</v>
      </c>
      <c r="Q47" s="2">
        <f>SUM(H2:H46)/SUM(I2:I46)</f>
        <v>0.6</v>
      </c>
      <c r="R47" s="2">
        <f>SUM(J2:J46)/SUM(K2:K46)</f>
        <v>0.5</v>
      </c>
      <c r="S47" s="2">
        <f>SUM(L2:L46)/SUM(M2:M46)</f>
        <v>0.5</v>
      </c>
      <c r="T47" s="4">
        <f t="shared" ref="T47:V47" si="7">AVERAGE(T2:T46)</f>
        <v>5.8888888888888893</v>
      </c>
      <c r="U47" s="4">
        <f t="shared" si="7"/>
        <v>1.7222222222222223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5.513169811320755</v>
      </c>
      <c r="X47" s="4">
        <f t="shared" ref="X47" si="8">B47+(C47*1.2)+(D47*1.5)+(E47*3)+(F47*3)-G47</f>
        <v>1.4944444444444445</v>
      </c>
      <c r="Y47" s="4">
        <f t="shared" ref="Y47" si="9">B47+0.4*H47-0.7*I47-0.4*(M47-L47)+0.7*N47+0.3*(C47-N47)+F47+D47*0.7+0.7*E47-0.4*O47-G47</f>
        <v>0.67222222222222228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14</v>
      </c>
      <c r="C49">
        <f t="shared" ref="C49:P49" si="10">SUM(C2:C46)</f>
        <v>2</v>
      </c>
      <c r="D49">
        <f t="shared" si="10"/>
        <v>7</v>
      </c>
      <c r="E49">
        <f t="shared" si="10"/>
        <v>0</v>
      </c>
      <c r="F49">
        <f t="shared" si="10"/>
        <v>1</v>
      </c>
      <c r="G49">
        <f t="shared" si="10"/>
        <v>3</v>
      </c>
      <c r="H49">
        <f t="shared" si="10"/>
        <v>6</v>
      </c>
      <c r="I49">
        <f t="shared" si="10"/>
        <v>10</v>
      </c>
      <c r="J49">
        <f t="shared" si="10"/>
        <v>1</v>
      </c>
      <c r="K49">
        <f t="shared" si="10"/>
        <v>2</v>
      </c>
      <c r="L49">
        <f t="shared" si="10"/>
        <v>1</v>
      </c>
      <c r="M49">
        <f t="shared" si="10"/>
        <v>2</v>
      </c>
      <c r="N49">
        <f t="shared" si="10"/>
        <v>0</v>
      </c>
      <c r="O49">
        <f t="shared" si="10"/>
        <v>1</v>
      </c>
      <c r="P49">
        <f t="shared" si="10"/>
        <v>21</v>
      </c>
      <c r="T49">
        <f>SUM(T2:T46)</f>
        <v>106</v>
      </c>
      <c r="U49">
        <f>SUM(U2:U46)</f>
        <v>31</v>
      </c>
      <c r="V49">
        <f>SUM(V2:V46)</f>
        <v>2</v>
      </c>
      <c r="X49" s="4">
        <f>SUM(X2:X46)</f>
        <v>26.9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'Victor Oladipo'!A2</f>
        <v>vs 3PT</v>
      </c>
      <c r="B2">
        <v>131</v>
      </c>
      <c r="C2">
        <v>51</v>
      </c>
      <c r="D2">
        <v>90</v>
      </c>
      <c r="E2">
        <v>12</v>
      </c>
      <c r="F2">
        <v>23</v>
      </c>
      <c r="G2">
        <v>17</v>
      </c>
      <c r="H2">
        <v>20</v>
      </c>
      <c r="I2">
        <v>8</v>
      </c>
      <c r="J2">
        <v>12</v>
      </c>
      <c r="K2">
        <v>48</v>
      </c>
      <c r="L2">
        <v>10</v>
      </c>
      <c r="M2">
        <v>28</v>
      </c>
      <c r="N2">
        <v>36</v>
      </c>
      <c r="O2">
        <v>11</v>
      </c>
      <c r="P2">
        <v>42</v>
      </c>
      <c r="Q2">
        <f t="shared" ref="Q2" si="0">O2+P2</f>
        <v>53</v>
      </c>
      <c r="R2">
        <v>2</v>
      </c>
      <c r="S2">
        <v>5</v>
      </c>
      <c r="T2">
        <v>10</v>
      </c>
      <c r="U2">
        <v>10</v>
      </c>
      <c r="V2">
        <v>6</v>
      </c>
      <c r="W2" s="5">
        <v>0.9328819444444445</v>
      </c>
      <c r="X2" s="2">
        <f t="shared" ref="X2" si="1">C2/D2</f>
        <v>0.56666666666666665</v>
      </c>
      <c r="Y2" s="2">
        <f t="shared" ref="Y2" si="2" xml:space="preserve"> E2/F2</f>
        <v>0.52173913043478259</v>
      </c>
      <c r="Z2" s="2">
        <f t="shared" ref="Z2" si="3">G2/H2</f>
        <v>0.85</v>
      </c>
      <c r="AA2" s="4">
        <f t="shared" ref="AA2" si="4">0.96*((D2)+(T2)+0.44*(H2)-(O2))</f>
        <v>93.887999999999991</v>
      </c>
    </row>
    <row r="3" spans="1:27" x14ac:dyDescent="0.3">
      <c r="A3" s="1" t="str">
        <f>'Victor Oladipo'!A3</f>
        <v>@ DEF</v>
      </c>
      <c r="B3">
        <v>104</v>
      </c>
      <c r="C3">
        <v>40</v>
      </c>
      <c r="D3">
        <v>74</v>
      </c>
      <c r="E3">
        <v>10</v>
      </c>
      <c r="F3">
        <v>25</v>
      </c>
      <c r="G3">
        <v>14</v>
      </c>
      <c r="H3">
        <v>17</v>
      </c>
      <c r="I3">
        <v>6</v>
      </c>
      <c r="J3">
        <v>6</v>
      </c>
      <c r="K3">
        <v>44</v>
      </c>
      <c r="L3">
        <v>8</v>
      </c>
      <c r="M3">
        <v>21</v>
      </c>
      <c r="N3">
        <v>25</v>
      </c>
      <c r="O3">
        <v>5</v>
      </c>
      <c r="P3">
        <v>33</v>
      </c>
      <c r="Q3">
        <f>O3+P3</f>
        <v>38</v>
      </c>
      <c r="R3">
        <v>6</v>
      </c>
      <c r="S3">
        <v>5</v>
      </c>
      <c r="T3">
        <v>13</v>
      </c>
      <c r="U3">
        <v>8</v>
      </c>
      <c r="V3">
        <v>12</v>
      </c>
      <c r="W3" s="5">
        <v>0.93226851851851855</v>
      </c>
      <c r="X3" s="2">
        <f t="shared" ref="X3:X46" si="5">C3/D3</f>
        <v>0.54054054054054057</v>
      </c>
      <c r="Y3" s="2">
        <f t="shared" ref="Y3:Y46" si="6" xml:space="preserve"> E3/F3</f>
        <v>0.4</v>
      </c>
      <c r="Z3" s="2">
        <f t="shared" ref="Z3:Z46" si="7">G3/H3</f>
        <v>0.82352941176470584</v>
      </c>
      <c r="AA3" s="4">
        <f t="shared" ref="AA3:AA47" si="8">0.96*((D3)+(T3)+0.44*(H3)-(O3))</f>
        <v>85.900800000000004</v>
      </c>
    </row>
    <row r="4" spans="1:27" x14ac:dyDescent="0.3">
      <c r="A4" s="1" t="str">
        <f>'Victor Oladipo'!A4</f>
        <v>vs OCE</v>
      </c>
      <c r="B4">
        <v>131</v>
      </c>
      <c r="C4">
        <v>54</v>
      </c>
      <c r="D4">
        <v>94</v>
      </c>
      <c r="E4">
        <v>12</v>
      </c>
      <c r="F4">
        <v>25</v>
      </c>
      <c r="G4">
        <v>11</v>
      </c>
      <c r="H4">
        <v>11</v>
      </c>
      <c r="I4">
        <v>10</v>
      </c>
      <c r="J4">
        <v>19</v>
      </c>
      <c r="K4">
        <v>70</v>
      </c>
      <c r="L4">
        <v>10</v>
      </c>
      <c r="M4">
        <v>23</v>
      </c>
      <c r="N4">
        <v>30</v>
      </c>
      <c r="O4">
        <v>11</v>
      </c>
      <c r="P4">
        <v>40</v>
      </c>
      <c r="Q4">
        <f t="shared" ref="Q4" si="9">O4+P4</f>
        <v>51</v>
      </c>
      <c r="R4">
        <v>3</v>
      </c>
      <c r="S4">
        <v>7</v>
      </c>
      <c r="T4">
        <v>2</v>
      </c>
      <c r="U4">
        <v>11</v>
      </c>
      <c r="V4">
        <v>8</v>
      </c>
      <c r="W4" s="5">
        <v>0.93196759259259254</v>
      </c>
      <c r="X4" s="2">
        <f t="shared" si="5"/>
        <v>0.57446808510638303</v>
      </c>
      <c r="Y4" s="2">
        <f t="shared" si="6"/>
        <v>0.48</v>
      </c>
      <c r="Z4" s="2">
        <f t="shared" si="7"/>
        <v>1</v>
      </c>
      <c r="AA4" s="4">
        <f t="shared" si="8"/>
        <v>86.246399999999994</v>
      </c>
    </row>
    <row r="5" spans="1:27" x14ac:dyDescent="0.3">
      <c r="A5" s="1" t="str">
        <f>'Victor Oladipo'!A5</f>
        <v>@ FRA</v>
      </c>
      <c r="B5">
        <v>107</v>
      </c>
      <c r="C5">
        <v>44</v>
      </c>
      <c r="D5">
        <v>81</v>
      </c>
      <c r="E5">
        <v>9</v>
      </c>
      <c r="F5">
        <v>20</v>
      </c>
      <c r="G5">
        <v>10</v>
      </c>
      <c r="H5">
        <v>12</v>
      </c>
      <c r="I5">
        <v>5</v>
      </c>
      <c r="J5">
        <v>10</v>
      </c>
      <c r="K5">
        <v>44</v>
      </c>
      <c r="L5">
        <v>4</v>
      </c>
      <c r="M5">
        <v>21</v>
      </c>
      <c r="N5">
        <v>24</v>
      </c>
      <c r="O5">
        <v>7</v>
      </c>
      <c r="P5">
        <v>30</v>
      </c>
      <c r="Q5">
        <f t="shared" ref="Q5:Q46" si="10">O5+P5</f>
        <v>37</v>
      </c>
      <c r="R5">
        <v>7</v>
      </c>
      <c r="S5">
        <v>4</v>
      </c>
      <c r="T5">
        <v>7</v>
      </c>
      <c r="U5">
        <v>14</v>
      </c>
      <c r="V5">
        <v>10</v>
      </c>
      <c r="W5" s="5">
        <v>0.9304513888888889</v>
      </c>
      <c r="X5" s="2">
        <f t="shared" si="5"/>
        <v>0.54320987654320985</v>
      </c>
      <c r="Y5" s="2">
        <f t="shared" si="6"/>
        <v>0.45</v>
      </c>
      <c r="Z5" s="2">
        <f t="shared" si="7"/>
        <v>0.83333333333333337</v>
      </c>
      <c r="AA5" s="4">
        <f t="shared" si="8"/>
        <v>82.828800000000001</v>
      </c>
    </row>
    <row r="6" spans="1:27" x14ac:dyDescent="0.3">
      <c r="A6" s="1" t="str">
        <f>'Victor Oladipo'!A6</f>
        <v>vs CHI</v>
      </c>
      <c r="B6">
        <v>122</v>
      </c>
      <c r="C6">
        <v>50</v>
      </c>
      <c r="D6">
        <v>85</v>
      </c>
      <c r="E6">
        <v>9</v>
      </c>
      <c r="F6">
        <v>24</v>
      </c>
      <c r="G6">
        <v>13</v>
      </c>
      <c r="H6">
        <v>13</v>
      </c>
      <c r="I6">
        <v>10</v>
      </c>
      <c r="J6">
        <v>18</v>
      </c>
      <c r="K6">
        <v>64</v>
      </c>
      <c r="L6">
        <v>7</v>
      </c>
      <c r="M6">
        <v>26</v>
      </c>
      <c r="N6">
        <v>33</v>
      </c>
      <c r="O6">
        <v>8</v>
      </c>
      <c r="P6">
        <v>33</v>
      </c>
      <c r="Q6">
        <f t="shared" si="10"/>
        <v>41</v>
      </c>
      <c r="R6">
        <v>5</v>
      </c>
      <c r="S6">
        <v>0</v>
      </c>
      <c r="T6">
        <v>6</v>
      </c>
      <c r="U6">
        <v>17</v>
      </c>
      <c r="V6">
        <v>11</v>
      </c>
      <c r="W6" s="5">
        <v>0.93206018518518519</v>
      </c>
      <c r="X6" s="2">
        <f t="shared" si="5"/>
        <v>0.58823529411764708</v>
      </c>
      <c r="Y6" s="2">
        <f t="shared" si="6"/>
        <v>0.375</v>
      </c>
      <c r="Z6" s="2">
        <f t="shared" si="7"/>
        <v>1</v>
      </c>
      <c r="AA6" s="4">
        <f t="shared" si="8"/>
        <v>85.171199999999999</v>
      </c>
    </row>
    <row r="7" spans="1:27" x14ac:dyDescent="0.3">
      <c r="A7" s="1" t="str">
        <f>'Victor Oladipo'!A7</f>
        <v>vs EUR</v>
      </c>
      <c r="B7">
        <v>110</v>
      </c>
      <c r="C7">
        <v>44</v>
      </c>
      <c r="D7">
        <v>86</v>
      </c>
      <c r="E7">
        <v>11</v>
      </c>
      <c r="F7">
        <v>22</v>
      </c>
      <c r="G7">
        <v>11</v>
      </c>
      <c r="H7">
        <v>15</v>
      </c>
      <c r="I7">
        <v>3</v>
      </c>
      <c r="J7">
        <v>9</v>
      </c>
      <c r="K7">
        <v>34</v>
      </c>
      <c r="L7">
        <v>6</v>
      </c>
      <c r="M7">
        <v>17</v>
      </c>
      <c r="N7">
        <v>27</v>
      </c>
      <c r="O7">
        <v>4</v>
      </c>
      <c r="P7">
        <v>30</v>
      </c>
      <c r="Q7">
        <f t="shared" si="10"/>
        <v>34</v>
      </c>
      <c r="R7">
        <v>5</v>
      </c>
      <c r="S7">
        <v>5</v>
      </c>
      <c r="T7">
        <v>8</v>
      </c>
      <c r="U7">
        <v>10</v>
      </c>
      <c r="V7">
        <v>13</v>
      </c>
      <c r="W7" s="5">
        <v>0.93236111111111108</v>
      </c>
      <c r="X7" s="2">
        <f t="shared" si="5"/>
        <v>0.51162790697674421</v>
      </c>
      <c r="Y7" s="2">
        <f t="shared" si="6"/>
        <v>0.5</v>
      </c>
      <c r="Z7" s="2">
        <f t="shared" si="7"/>
        <v>0.73333333333333328</v>
      </c>
      <c r="AA7" s="4">
        <f t="shared" si="8"/>
        <v>92.73599999999999</v>
      </c>
    </row>
    <row r="8" spans="1:27" x14ac:dyDescent="0.3">
      <c r="A8" s="1" t="str">
        <f>'Victor Oladipo'!A8</f>
        <v>vs RKS</v>
      </c>
      <c r="B8">
        <v>118</v>
      </c>
      <c r="C8">
        <v>48</v>
      </c>
      <c r="D8">
        <v>88</v>
      </c>
      <c r="E8">
        <v>7</v>
      </c>
      <c r="F8">
        <v>18</v>
      </c>
      <c r="G8">
        <v>15</v>
      </c>
      <c r="H8">
        <v>16</v>
      </c>
      <c r="I8">
        <v>4</v>
      </c>
      <c r="J8">
        <v>8</v>
      </c>
      <c r="K8">
        <v>54</v>
      </c>
      <c r="L8">
        <v>12</v>
      </c>
      <c r="M8">
        <v>23</v>
      </c>
      <c r="N8">
        <v>25</v>
      </c>
      <c r="O8">
        <v>9</v>
      </c>
      <c r="P8">
        <v>30</v>
      </c>
      <c r="Q8">
        <f t="shared" si="10"/>
        <v>39</v>
      </c>
      <c r="R8">
        <v>7</v>
      </c>
      <c r="S8">
        <v>5</v>
      </c>
      <c r="T8">
        <v>13</v>
      </c>
      <c r="U8">
        <v>11</v>
      </c>
      <c r="V8">
        <v>14</v>
      </c>
      <c r="W8" s="5">
        <v>0.93300925925925926</v>
      </c>
      <c r="X8" s="2">
        <f t="shared" si="5"/>
        <v>0.54545454545454541</v>
      </c>
      <c r="Y8" s="2">
        <f t="shared" si="6"/>
        <v>0.3888888888888889</v>
      </c>
      <c r="Z8" s="2">
        <f t="shared" si="7"/>
        <v>0.9375</v>
      </c>
      <c r="AA8" s="4">
        <f t="shared" si="8"/>
        <v>95.078400000000002</v>
      </c>
    </row>
    <row r="9" spans="1:27" x14ac:dyDescent="0.3">
      <c r="A9" s="1" t="str">
        <f>'Victor Oladipo'!A9</f>
        <v>@ AFR</v>
      </c>
      <c r="B9">
        <v>122</v>
      </c>
      <c r="C9">
        <v>53</v>
      </c>
      <c r="D9">
        <v>88</v>
      </c>
      <c r="E9">
        <v>10</v>
      </c>
      <c r="F9">
        <v>26</v>
      </c>
      <c r="G9">
        <v>6</v>
      </c>
      <c r="H9">
        <v>9</v>
      </c>
      <c r="I9">
        <v>12</v>
      </c>
      <c r="J9">
        <v>12</v>
      </c>
      <c r="K9">
        <v>62</v>
      </c>
      <c r="L9">
        <v>14</v>
      </c>
      <c r="M9">
        <v>29</v>
      </c>
      <c r="N9">
        <v>28</v>
      </c>
      <c r="O9">
        <v>9</v>
      </c>
      <c r="P9">
        <v>26</v>
      </c>
      <c r="Q9">
        <f t="shared" si="10"/>
        <v>35</v>
      </c>
      <c r="R9">
        <v>9</v>
      </c>
      <c r="S9">
        <v>1</v>
      </c>
      <c r="T9">
        <v>4</v>
      </c>
      <c r="U9">
        <v>14</v>
      </c>
      <c r="V9">
        <v>10</v>
      </c>
      <c r="W9" s="5">
        <v>0.93207175925925922</v>
      </c>
      <c r="X9" s="2">
        <f t="shared" si="5"/>
        <v>0.60227272727272729</v>
      </c>
      <c r="Y9" s="2">
        <f t="shared" si="6"/>
        <v>0.38461538461538464</v>
      </c>
      <c r="Z9" s="2">
        <f t="shared" si="7"/>
        <v>0.66666666666666663</v>
      </c>
      <c r="AA9" s="4">
        <f t="shared" si="8"/>
        <v>83.481599999999986</v>
      </c>
    </row>
    <row r="10" spans="1:27" x14ac:dyDescent="0.3">
      <c r="A10" s="1" t="str">
        <f>'Victor Oladipo'!A10</f>
        <v>vs OLD</v>
      </c>
      <c r="B10">
        <v>131</v>
      </c>
      <c r="C10">
        <v>52</v>
      </c>
      <c r="D10">
        <v>83</v>
      </c>
      <c r="E10">
        <v>12</v>
      </c>
      <c r="F10">
        <v>27</v>
      </c>
      <c r="G10">
        <v>15</v>
      </c>
      <c r="H10">
        <v>18</v>
      </c>
      <c r="I10">
        <v>10</v>
      </c>
      <c r="J10">
        <v>9</v>
      </c>
      <c r="K10">
        <v>56</v>
      </c>
      <c r="L10">
        <v>8</v>
      </c>
      <c r="M10">
        <v>23</v>
      </c>
      <c r="N10">
        <v>29</v>
      </c>
      <c r="O10">
        <v>8</v>
      </c>
      <c r="P10">
        <v>30</v>
      </c>
      <c r="Q10">
        <f t="shared" si="10"/>
        <v>38</v>
      </c>
      <c r="R10">
        <v>5</v>
      </c>
      <c r="S10">
        <v>6</v>
      </c>
      <c r="T10">
        <v>7</v>
      </c>
      <c r="U10">
        <v>14</v>
      </c>
      <c r="V10">
        <v>11</v>
      </c>
      <c r="W10" s="5">
        <v>0.93253472222222233</v>
      </c>
      <c r="X10" s="2">
        <f t="shared" si="5"/>
        <v>0.62650602409638556</v>
      </c>
      <c r="Y10" s="2">
        <f t="shared" si="6"/>
        <v>0.44444444444444442</v>
      </c>
      <c r="Z10" s="2">
        <f t="shared" si="7"/>
        <v>0.83333333333333337</v>
      </c>
      <c r="AA10" s="4">
        <f t="shared" si="8"/>
        <v>86.3232</v>
      </c>
    </row>
    <row r="11" spans="1:27" x14ac:dyDescent="0.3">
      <c r="A11" s="1" t="str">
        <f>'Victor Oladipo'!A11</f>
        <v>@ USA</v>
      </c>
      <c r="B11">
        <v>116</v>
      </c>
      <c r="C11">
        <v>47</v>
      </c>
      <c r="D11">
        <v>86</v>
      </c>
      <c r="E11">
        <v>13</v>
      </c>
      <c r="F11">
        <v>31</v>
      </c>
      <c r="G11">
        <v>9</v>
      </c>
      <c r="H11">
        <v>10</v>
      </c>
      <c r="I11">
        <v>4</v>
      </c>
      <c r="J11">
        <v>9</v>
      </c>
      <c r="K11">
        <v>52</v>
      </c>
      <c r="L11">
        <v>11</v>
      </c>
      <c r="M11">
        <v>23</v>
      </c>
      <c r="N11">
        <v>27</v>
      </c>
      <c r="O11">
        <v>8</v>
      </c>
      <c r="P11">
        <v>28</v>
      </c>
      <c r="Q11">
        <f t="shared" si="10"/>
        <v>36</v>
      </c>
      <c r="R11">
        <v>5</v>
      </c>
      <c r="S11">
        <v>6</v>
      </c>
      <c r="T11">
        <v>3</v>
      </c>
      <c r="U11">
        <v>15</v>
      </c>
      <c r="V11">
        <v>12</v>
      </c>
      <c r="W11" s="5">
        <v>0.93150462962962965</v>
      </c>
      <c r="X11" s="2">
        <f t="shared" si="5"/>
        <v>0.54651162790697672</v>
      </c>
      <c r="Y11" s="2">
        <f t="shared" si="6"/>
        <v>0.41935483870967744</v>
      </c>
      <c r="Z11" s="2">
        <f t="shared" si="7"/>
        <v>0.9</v>
      </c>
      <c r="AA11" s="4">
        <f t="shared" si="8"/>
        <v>81.984000000000009</v>
      </c>
    </row>
    <row r="12" spans="1:27" x14ac:dyDescent="0.3">
      <c r="A12" s="1" t="str">
        <f>'Victor Oladipo'!A12</f>
        <v>vs SPA</v>
      </c>
      <c r="B12">
        <v>120</v>
      </c>
      <c r="C12">
        <v>50</v>
      </c>
      <c r="D12">
        <v>88</v>
      </c>
      <c r="E12">
        <v>11</v>
      </c>
      <c r="F12">
        <v>27</v>
      </c>
      <c r="G12">
        <v>9</v>
      </c>
      <c r="H12">
        <v>9</v>
      </c>
      <c r="I12">
        <v>11</v>
      </c>
      <c r="J12">
        <v>25</v>
      </c>
      <c r="K12">
        <v>62</v>
      </c>
      <c r="L12">
        <v>4</v>
      </c>
      <c r="M12">
        <v>35</v>
      </c>
      <c r="N12">
        <v>28</v>
      </c>
      <c r="O12">
        <v>5</v>
      </c>
      <c r="P12">
        <v>29</v>
      </c>
      <c r="Q12">
        <f t="shared" si="10"/>
        <v>34</v>
      </c>
      <c r="R12">
        <v>10</v>
      </c>
      <c r="S12">
        <v>8</v>
      </c>
      <c r="T12">
        <v>5</v>
      </c>
      <c r="U12">
        <v>21</v>
      </c>
      <c r="V12">
        <v>11</v>
      </c>
      <c r="W12" s="5">
        <v>0.9320949074074073</v>
      </c>
      <c r="X12" s="2">
        <f t="shared" si="5"/>
        <v>0.56818181818181823</v>
      </c>
      <c r="Y12" s="2">
        <f t="shared" si="6"/>
        <v>0.40740740740740738</v>
      </c>
      <c r="Z12" s="2">
        <f t="shared" si="7"/>
        <v>1</v>
      </c>
      <c r="AA12" s="4">
        <f t="shared" si="8"/>
        <v>88.281599999999997</v>
      </c>
    </row>
    <row r="13" spans="1:27" x14ac:dyDescent="0.3">
      <c r="A13" s="1" t="str">
        <f>'Victor Oladipo'!A13</f>
        <v>@ 6TH</v>
      </c>
      <c r="B13">
        <v>130</v>
      </c>
      <c r="C13">
        <v>54</v>
      </c>
      <c r="D13">
        <v>84</v>
      </c>
      <c r="E13">
        <v>8</v>
      </c>
      <c r="F13">
        <v>17</v>
      </c>
      <c r="G13">
        <v>14</v>
      </c>
      <c r="H13">
        <v>15</v>
      </c>
      <c r="I13">
        <v>10</v>
      </c>
      <c r="J13">
        <v>15</v>
      </c>
      <c r="K13">
        <v>70</v>
      </c>
      <c r="L13">
        <v>10</v>
      </c>
      <c r="M13">
        <v>15</v>
      </c>
      <c r="N13">
        <v>27</v>
      </c>
      <c r="O13">
        <v>8</v>
      </c>
      <c r="P13">
        <v>30</v>
      </c>
      <c r="Q13">
        <f t="shared" si="10"/>
        <v>38</v>
      </c>
      <c r="R13">
        <v>7</v>
      </c>
      <c r="S13">
        <v>10</v>
      </c>
      <c r="T13">
        <v>6</v>
      </c>
      <c r="U13">
        <v>10</v>
      </c>
      <c r="V13">
        <v>8</v>
      </c>
      <c r="W13" s="5">
        <v>0.93131944444444448</v>
      </c>
      <c r="X13" s="2">
        <f t="shared" si="5"/>
        <v>0.6428571428571429</v>
      </c>
      <c r="Y13" s="2">
        <f t="shared" si="6"/>
        <v>0.47058823529411764</v>
      </c>
      <c r="Z13" s="2">
        <f t="shared" si="7"/>
        <v>0.93333333333333335</v>
      </c>
      <c r="AA13" s="4">
        <f t="shared" si="8"/>
        <v>85.055999999999997</v>
      </c>
    </row>
    <row r="14" spans="1:27" x14ac:dyDescent="0.3">
      <c r="A14" s="1" t="str">
        <f>'Victor Oladipo'!A14</f>
        <v>vs CAN</v>
      </c>
      <c r="B14">
        <v>127</v>
      </c>
      <c r="C14">
        <v>53</v>
      </c>
      <c r="D14">
        <v>77</v>
      </c>
      <c r="E14">
        <v>12</v>
      </c>
      <c r="F14">
        <v>17</v>
      </c>
      <c r="G14">
        <v>9</v>
      </c>
      <c r="H14">
        <v>14</v>
      </c>
      <c r="I14">
        <v>6</v>
      </c>
      <c r="J14">
        <v>15</v>
      </c>
      <c r="K14">
        <v>48</v>
      </c>
      <c r="L14">
        <v>6</v>
      </c>
      <c r="M14">
        <v>24</v>
      </c>
      <c r="N14">
        <v>31</v>
      </c>
      <c r="O14">
        <v>6</v>
      </c>
      <c r="P14">
        <v>33</v>
      </c>
      <c r="Q14">
        <f t="shared" si="10"/>
        <v>39</v>
      </c>
      <c r="R14">
        <v>6</v>
      </c>
      <c r="S14">
        <v>8</v>
      </c>
      <c r="T14">
        <v>13</v>
      </c>
      <c r="U14">
        <v>17</v>
      </c>
      <c r="V14">
        <v>9</v>
      </c>
      <c r="W14" s="5">
        <v>0.93119212962962961</v>
      </c>
      <c r="X14" s="2">
        <f t="shared" si="5"/>
        <v>0.68831168831168832</v>
      </c>
      <c r="Y14" s="2">
        <f t="shared" si="6"/>
        <v>0.70588235294117652</v>
      </c>
      <c r="Z14" s="2">
        <f t="shared" si="7"/>
        <v>0.6428571428571429</v>
      </c>
      <c r="AA14" s="4">
        <f t="shared" si="8"/>
        <v>86.553599999999989</v>
      </c>
    </row>
    <row r="15" spans="1:27" x14ac:dyDescent="0.3">
      <c r="A15" s="1" t="str">
        <f>'Victor Oladipo'!A15</f>
        <v>@ DNK</v>
      </c>
      <c r="B15">
        <v>130</v>
      </c>
      <c r="C15">
        <v>51</v>
      </c>
      <c r="D15">
        <v>90</v>
      </c>
      <c r="E15">
        <v>13</v>
      </c>
      <c r="F15">
        <v>22</v>
      </c>
      <c r="G15">
        <v>15</v>
      </c>
      <c r="H15">
        <v>16</v>
      </c>
      <c r="I15">
        <v>6</v>
      </c>
      <c r="J15">
        <v>9</v>
      </c>
      <c r="K15">
        <v>58</v>
      </c>
      <c r="L15">
        <v>11</v>
      </c>
      <c r="M15">
        <v>33</v>
      </c>
      <c r="N15">
        <v>34</v>
      </c>
      <c r="O15">
        <v>11</v>
      </c>
      <c r="P15">
        <v>35</v>
      </c>
      <c r="Q15">
        <f t="shared" si="10"/>
        <v>46</v>
      </c>
      <c r="R15">
        <v>5</v>
      </c>
      <c r="S15">
        <v>10</v>
      </c>
      <c r="T15">
        <v>10</v>
      </c>
      <c r="U15">
        <v>12</v>
      </c>
      <c r="V15">
        <v>13</v>
      </c>
      <c r="W15" s="5">
        <v>0.93196759259259254</v>
      </c>
      <c r="X15" s="2">
        <f t="shared" si="5"/>
        <v>0.56666666666666665</v>
      </c>
      <c r="Y15" s="2">
        <f t="shared" si="6"/>
        <v>0.59090909090909094</v>
      </c>
      <c r="Z15" s="2">
        <f t="shared" si="7"/>
        <v>0.9375</v>
      </c>
      <c r="AA15" s="4">
        <f t="shared" si="8"/>
        <v>92.198400000000007</v>
      </c>
    </row>
    <row r="16" spans="1:27" x14ac:dyDescent="0.3">
      <c r="A16" s="1" t="str">
        <f>'Victor Oladipo'!A16</f>
        <v>vs IMP</v>
      </c>
      <c r="B16">
        <v>121</v>
      </c>
      <c r="C16">
        <v>51</v>
      </c>
      <c r="D16">
        <v>86</v>
      </c>
      <c r="E16">
        <v>4</v>
      </c>
      <c r="F16">
        <v>13</v>
      </c>
      <c r="G16">
        <v>15</v>
      </c>
      <c r="H16">
        <v>15</v>
      </c>
      <c r="I16">
        <v>14</v>
      </c>
      <c r="J16">
        <v>27</v>
      </c>
      <c r="K16">
        <v>70</v>
      </c>
      <c r="L16">
        <v>8</v>
      </c>
      <c r="M16">
        <v>28</v>
      </c>
      <c r="N16">
        <v>29</v>
      </c>
      <c r="O16">
        <v>8</v>
      </c>
      <c r="P16">
        <v>36</v>
      </c>
      <c r="Q16">
        <f t="shared" si="10"/>
        <v>44</v>
      </c>
      <c r="R16">
        <v>8</v>
      </c>
      <c r="S16">
        <v>4</v>
      </c>
      <c r="T16">
        <v>5</v>
      </c>
      <c r="U16">
        <v>19</v>
      </c>
      <c r="V16">
        <v>6</v>
      </c>
      <c r="W16" s="5">
        <v>0.93240740740740746</v>
      </c>
      <c r="X16" s="2">
        <f t="shared" si="5"/>
        <v>0.59302325581395354</v>
      </c>
      <c r="Y16" s="2">
        <f t="shared" si="6"/>
        <v>0.30769230769230771</v>
      </c>
      <c r="Z16" s="2">
        <f t="shared" si="7"/>
        <v>1</v>
      </c>
      <c r="AA16" s="4">
        <f t="shared" si="8"/>
        <v>86.015999999999991</v>
      </c>
    </row>
    <row r="17" spans="1:27" x14ac:dyDescent="0.3">
      <c r="A17" s="1" t="str">
        <f>'Victor Oladipo'!A17</f>
        <v>@ 3PT</v>
      </c>
      <c r="B17">
        <v>151</v>
      </c>
      <c r="C17">
        <v>62</v>
      </c>
      <c r="D17">
        <v>100</v>
      </c>
      <c r="E17">
        <v>14</v>
      </c>
      <c r="F17">
        <v>28</v>
      </c>
      <c r="G17">
        <v>13</v>
      </c>
      <c r="H17">
        <v>16</v>
      </c>
      <c r="I17">
        <v>11</v>
      </c>
      <c r="J17">
        <v>14</v>
      </c>
      <c r="K17">
        <v>62</v>
      </c>
      <c r="L17">
        <v>6</v>
      </c>
      <c r="M17">
        <v>22</v>
      </c>
      <c r="N17">
        <v>37</v>
      </c>
      <c r="O17">
        <v>6</v>
      </c>
      <c r="P17">
        <v>39</v>
      </c>
      <c r="Q17">
        <f t="shared" si="10"/>
        <v>45</v>
      </c>
      <c r="R17">
        <v>6</v>
      </c>
      <c r="S17">
        <v>7</v>
      </c>
      <c r="T17">
        <v>17</v>
      </c>
      <c r="U17">
        <v>11</v>
      </c>
      <c r="V17">
        <v>7</v>
      </c>
      <c r="W17" s="5">
        <v>0.93556712962962962</v>
      </c>
      <c r="X17" s="2">
        <f t="shared" si="5"/>
        <v>0.62</v>
      </c>
      <c r="Y17" s="2">
        <f t="shared" si="6"/>
        <v>0.5</v>
      </c>
      <c r="Z17" s="2">
        <f t="shared" si="7"/>
        <v>0.8125</v>
      </c>
      <c r="AA17" s="4">
        <f t="shared" si="8"/>
        <v>113.3184</v>
      </c>
    </row>
    <row r="18" spans="1:27" x14ac:dyDescent="0.3">
      <c r="A18" s="1" t="str">
        <f>'Victor Oladipo'!A18</f>
        <v>vs DEF</v>
      </c>
      <c r="B18">
        <v>115</v>
      </c>
      <c r="C18">
        <v>51</v>
      </c>
      <c r="D18">
        <v>85</v>
      </c>
      <c r="E18">
        <v>6</v>
      </c>
      <c r="F18">
        <v>16</v>
      </c>
      <c r="G18">
        <v>7</v>
      </c>
      <c r="H18">
        <v>9</v>
      </c>
      <c r="I18">
        <v>8</v>
      </c>
      <c r="J18">
        <v>17</v>
      </c>
      <c r="K18">
        <v>60</v>
      </c>
      <c r="L18">
        <v>8</v>
      </c>
      <c r="M18">
        <v>21</v>
      </c>
      <c r="N18">
        <v>26</v>
      </c>
      <c r="O18">
        <v>7</v>
      </c>
      <c r="P18">
        <v>31</v>
      </c>
      <c r="Q18">
        <f t="shared" si="10"/>
        <v>38</v>
      </c>
      <c r="R18">
        <v>6</v>
      </c>
      <c r="S18">
        <v>8</v>
      </c>
      <c r="T18">
        <v>12</v>
      </c>
      <c r="U18">
        <v>11</v>
      </c>
      <c r="V18">
        <v>15</v>
      </c>
      <c r="W18" s="5">
        <v>0.93217592592592591</v>
      </c>
      <c r="X18" s="2">
        <f t="shared" si="5"/>
        <v>0.6</v>
      </c>
      <c r="Y18" s="2">
        <f t="shared" si="6"/>
        <v>0.375</v>
      </c>
      <c r="Z18" s="2">
        <f t="shared" si="7"/>
        <v>0.77777777777777779</v>
      </c>
      <c r="AA18" s="4">
        <f t="shared" si="8"/>
        <v>90.201599999999985</v>
      </c>
    </row>
    <row r="19" spans="1:27" x14ac:dyDescent="0.3">
      <c r="A19" s="1" t="str">
        <f>'Victor Oladipo'!A19</f>
        <v>@ OCE</v>
      </c>
      <c r="B19">
        <v>125</v>
      </c>
      <c r="C19">
        <v>54</v>
      </c>
      <c r="D19">
        <v>81</v>
      </c>
      <c r="E19">
        <v>6</v>
      </c>
      <c r="F19">
        <v>15</v>
      </c>
      <c r="G19">
        <v>11</v>
      </c>
      <c r="H19">
        <v>14</v>
      </c>
      <c r="I19">
        <v>16</v>
      </c>
      <c r="J19">
        <v>18</v>
      </c>
      <c r="K19">
        <v>68</v>
      </c>
      <c r="L19">
        <v>8</v>
      </c>
      <c r="M19">
        <v>29</v>
      </c>
      <c r="N19">
        <v>27</v>
      </c>
      <c r="O19">
        <v>10</v>
      </c>
      <c r="P19">
        <v>31</v>
      </c>
      <c r="Q19">
        <f t="shared" si="10"/>
        <v>41</v>
      </c>
      <c r="R19">
        <v>7</v>
      </c>
      <c r="S19">
        <v>5</v>
      </c>
      <c r="T19">
        <v>6</v>
      </c>
      <c r="U19">
        <v>16</v>
      </c>
      <c r="V19">
        <v>8</v>
      </c>
      <c r="W19" s="5">
        <v>0.93129629629629629</v>
      </c>
      <c r="X19" s="2">
        <f t="shared" si="5"/>
        <v>0.66666666666666663</v>
      </c>
      <c r="Y19" s="2">
        <f t="shared" si="6"/>
        <v>0.4</v>
      </c>
      <c r="Z19" s="2">
        <f t="shared" si="7"/>
        <v>0.7857142857142857</v>
      </c>
      <c r="AA19" s="4">
        <f t="shared" si="8"/>
        <v>79.83359999999999</v>
      </c>
    </row>
    <row r="20" spans="1:27" x14ac:dyDescent="0.3">
      <c r="A20" s="1">
        <f>'Victor Oladipo'!A20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'Victor Oladipo'!A21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'Victor Oladipo'!A22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'Victor Oladipo'!A23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'Victor Oladipo'!A24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'Victor Oladipo'!A25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'Victor Oladipo'!A26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'Victor Oladipo'!A27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'Victor Oladipo'!A28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'Victor Oladipo'!A29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'Victor Oladipo'!A30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'Victor Oladipo'!A31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'Victor Oladipo'!A32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'Victor Oladipo'!A33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'Victor Oladipo'!A34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'Victor Oladipo'!A35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'Victor Oladipo'!A36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'Victor Oladipo'!A37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'Victor Oladipo'!A38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'Victor Oladipo'!A39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'Victor Oladipo'!A40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'Victor Oladipo'!A41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'Victor Oladipo'!A42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'Victor Oladipo'!A43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'Victor Oladipo'!A44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'Victor Oladipo'!A45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'Victor Oladipo'!A46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122.83333333333333</v>
      </c>
      <c r="C47" s="4">
        <f t="shared" ref="C47:I47" si="11">AVERAGE(C2:C46)</f>
        <v>50.5</v>
      </c>
      <c r="D47" s="4">
        <f t="shared" si="11"/>
        <v>85.888888888888886</v>
      </c>
      <c r="E47" s="4">
        <f t="shared" si="11"/>
        <v>9.9444444444444446</v>
      </c>
      <c r="F47" s="4">
        <f t="shared" si="11"/>
        <v>22</v>
      </c>
      <c r="G47" s="4">
        <f t="shared" si="11"/>
        <v>11.888888888888889</v>
      </c>
      <c r="H47" s="4">
        <f t="shared" si="11"/>
        <v>13.833333333333334</v>
      </c>
      <c r="I47" s="4">
        <f t="shared" si="11"/>
        <v>8.5555555555555554</v>
      </c>
      <c r="J47" s="4">
        <f t="shared" ref="J47:W47" si="12">AVERAGE(J2:J46)</f>
        <v>14</v>
      </c>
      <c r="K47" s="4">
        <f t="shared" si="12"/>
        <v>57</v>
      </c>
      <c r="L47" s="4">
        <f t="shared" si="12"/>
        <v>8.3888888888888893</v>
      </c>
      <c r="M47" s="4">
        <f t="shared" si="12"/>
        <v>24.5</v>
      </c>
      <c r="N47" s="4">
        <f t="shared" si="12"/>
        <v>29.055555555555557</v>
      </c>
      <c r="O47" s="4">
        <f t="shared" si="12"/>
        <v>7.833333333333333</v>
      </c>
      <c r="P47" s="4">
        <f t="shared" si="12"/>
        <v>32.555555555555557</v>
      </c>
      <c r="Q47" s="4">
        <f t="shared" si="12"/>
        <v>16.155555555555555</v>
      </c>
      <c r="R47" s="4">
        <f t="shared" si="12"/>
        <v>6.0555555555555554</v>
      </c>
      <c r="S47" s="4">
        <f t="shared" si="12"/>
        <v>5.7777777777777777</v>
      </c>
      <c r="T47" s="4">
        <f t="shared" si="12"/>
        <v>8.1666666666666661</v>
      </c>
      <c r="U47" s="4">
        <f t="shared" si="12"/>
        <v>13.388888888888889</v>
      </c>
      <c r="V47" s="4">
        <f t="shared" si="12"/>
        <v>10.222222222222221</v>
      </c>
      <c r="W47" s="5">
        <f t="shared" si="12"/>
        <v>0.93217399691358027</v>
      </c>
      <c r="X47" s="2">
        <f>SUM(C2:C46)/SUM(D2:D46)</f>
        <v>0.5879689521345407</v>
      </c>
      <c r="Y47" s="2">
        <f>SUM(E2:E46)/SUM(F2:F46)</f>
        <v>0.45202020202020204</v>
      </c>
      <c r="Z47" s="2">
        <f>SUM(G2:G46)/SUM(H2:H46)</f>
        <v>0.85943775100401609</v>
      </c>
      <c r="AA47" s="4">
        <f t="shared" si="8"/>
        <v>88.616533333333336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2211</v>
      </c>
      <c r="C49">
        <f t="shared" ref="C49:I49" si="13">SUM(C2:C46)</f>
        <v>909</v>
      </c>
      <c r="D49">
        <f t="shared" si="13"/>
        <v>1546</v>
      </c>
      <c r="E49">
        <f t="shared" si="13"/>
        <v>179</v>
      </c>
      <c r="F49">
        <f t="shared" si="13"/>
        <v>396</v>
      </c>
      <c r="G49">
        <f t="shared" si="13"/>
        <v>214</v>
      </c>
      <c r="H49">
        <f t="shared" si="13"/>
        <v>249</v>
      </c>
      <c r="I49">
        <f t="shared" si="13"/>
        <v>154</v>
      </c>
      <c r="J49">
        <f t="shared" ref="J49:V49" si="14">SUM(J2:J46)</f>
        <v>252</v>
      </c>
      <c r="K49">
        <f t="shared" si="14"/>
        <v>1026</v>
      </c>
      <c r="L49">
        <f t="shared" si="14"/>
        <v>151</v>
      </c>
      <c r="M49">
        <f t="shared" si="14"/>
        <v>441</v>
      </c>
      <c r="N49">
        <f t="shared" si="14"/>
        <v>523</v>
      </c>
      <c r="O49">
        <f t="shared" si="14"/>
        <v>141</v>
      </c>
      <c r="P49">
        <f t="shared" si="14"/>
        <v>586</v>
      </c>
      <c r="Q49">
        <f t="shared" si="14"/>
        <v>727</v>
      </c>
      <c r="R49">
        <f t="shared" si="14"/>
        <v>109</v>
      </c>
      <c r="S49">
        <f t="shared" si="14"/>
        <v>104</v>
      </c>
      <c r="T49">
        <f t="shared" si="14"/>
        <v>147</v>
      </c>
      <c r="U49">
        <f t="shared" si="14"/>
        <v>241</v>
      </c>
      <c r="V49">
        <f t="shared" si="14"/>
        <v>184</v>
      </c>
      <c r="AA49" s="4">
        <f>SUM(AA2:AA46)</f>
        <v>1595.0975999999996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1.3861220780471368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138.61220780471368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1.2556450903214456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125.56450903214456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202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'Victor Oladipo'!A2</f>
        <v>vs 3PT</v>
      </c>
      <c r="B2">
        <v>126</v>
      </c>
      <c r="C2">
        <v>47</v>
      </c>
      <c r="D2">
        <v>99</v>
      </c>
      <c r="E2">
        <v>26</v>
      </c>
      <c r="F2">
        <v>59</v>
      </c>
      <c r="G2">
        <v>6</v>
      </c>
      <c r="H2">
        <v>6</v>
      </c>
      <c r="I2">
        <v>2</v>
      </c>
      <c r="J2">
        <v>11</v>
      </c>
      <c r="K2">
        <v>16</v>
      </c>
      <c r="L2">
        <v>6</v>
      </c>
      <c r="M2">
        <v>38</v>
      </c>
      <c r="N2">
        <v>26</v>
      </c>
      <c r="O2">
        <v>8</v>
      </c>
      <c r="P2">
        <v>27</v>
      </c>
      <c r="Q2">
        <f t="shared" ref="Q2" si="0">O2+P2</f>
        <v>35</v>
      </c>
      <c r="R2">
        <v>6</v>
      </c>
      <c r="S2">
        <v>6</v>
      </c>
      <c r="T2">
        <v>3</v>
      </c>
      <c r="U2">
        <v>9</v>
      </c>
      <c r="V2">
        <v>14</v>
      </c>
      <c r="W2" s="5">
        <v>0.93377314814814805</v>
      </c>
      <c r="X2" s="2">
        <f t="shared" ref="X2" si="1">C2/D2</f>
        <v>0.47474747474747475</v>
      </c>
      <c r="Y2" s="2">
        <f t="shared" ref="Y2" si="2" xml:space="preserve"> E2/F2</f>
        <v>0.44067796610169491</v>
      </c>
      <c r="Z2" s="2">
        <f t="shared" ref="Z2" si="3">G2/H2</f>
        <v>1</v>
      </c>
      <c r="AA2" s="4">
        <f t="shared" ref="AA2" si="4">0.96*((D2)+(T2)+0.44*(H2)-(O2))</f>
        <v>92.7744</v>
      </c>
    </row>
    <row r="3" spans="1:27" x14ac:dyDescent="0.3">
      <c r="A3" s="1" t="str">
        <f>'Victor Oladipo'!A3</f>
        <v>@ DEF</v>
      </c>
      <c r="B3">
        <v>106</v>
      </c>
      <c r="C3">
        <v>41</v>
      </c>
      <c r="D3">
        <v>76</v>
      </c>
      <c r="E3">
        <v>10</v>
      </c>
      <c r="F3">
        <v>23</v>
      </c>
      <c r="G3">
        <v>14</v>
      </c>
      <c r="H3">
        <v>18</v>
      </c>
      <c r="I3">
        <v>8</v>
      </c>
      <c r="J3">
        <v>6</v>
      </c>
      <c r="K3">
        <v>50</v>
      </c>
      <c r="L3">
        <v>2</v>
      </c>
      <c r="M3">
        <v>22</v>
      </c>
      <c r="N3">
        <v>27</v>
      </c>
      <c r="O3">
        <v>5</v>
      </c>
      <c r="P3">
        <v>27</v>
      </c>
      <c r="Q3">
        <f>O3+P3</f>
        <v>32</v>
      </c>
      <c r="R3">
        <v>11</v>
      </c>
      <c r="S3">
        <v>3</v>
      </c>
      <c r="T3">
        <v>8</v>
      </c>
      <c r="U3">
        <v>15</v>
      </c>
      <c r="V3">
        <v>10</v>
      </c>
      <c r="W3" s="5">
        <v>0.93438657407407411</v>
      </c>
      <c r="X3" s="2">
        <f t="shared" ref="X3:X46" si="5">C3/D3</f>
        <v>0.53947368421052633</v>
      </c>
      <c r="Y3" s="2">
        <f t="shared" ref="Y3:Y46" si="6" xml:space="preserve"> E3/F3</f>
        <v>0.43478260869565216</v>
      </c>
      <c r="Z3" s="2">
        <f t="shared" ref="Z3:Z46" si="7">G3/H3</f>
        <v>0.77777777777777779</v>
      </c>
      <c r="AA3" s="4">
        <f t="shared" ref="AA3:AA47" si="8">0.96*((D3)+(T3)+0.44*(H3)-(O3))</f>
        <v>83.443200000000004</v>
      </c>
    </row>
    <row r="4" spans="1:27" x14ac:dyDescent="0.3">
      <c r="A4" s="1" t="str">
        <f>'Victor Oladipo'!A4</f>
        <v>vs OCE</v>
      </c>
      <c r="B4">
        <v>97</v>
      </c>
      <c r="C4">
        <v>40</v>
      </c>
      <c r="D4">
        <v>88</v>
      </c>
      <c r="E4">
        <v>10</v>
      </c>
      <c r="F4">
        <v>30</v>
      </c>
      <c r="G4">
        <v>7</v>
      </c>
      <c r="H4">
        <v>10</v>
      </c>
      <c r="I4">
        <v>8</v>
      </c>
      <c r="J4">
        <v>6</v>
      </c>
      <c r="K4">
        <v>38</v>
      </c>
      <c r="L4">
        <v>6</v>
      </c>
      <c r="M4">
        <v>16</v>
      </c>
      <c r="N4">
        <v>22</v>
      </c>
      <c r="O4">
        <v>6</v>
      </c>
      <c r="P4">
        <v>28</v>
      </c>
      <c r="Q4">
        <f t="shared" ref="Q4" si="9">O4+P4</f>
        <v>34</v>
      </c>
      <c r="R4">
        <v>1</v>
      </c>
      <c r="S4">
        <v>5</v>
      </c>
      <c r="T4">
        <v>5</v>
      </c>
      <c r="U4">
        <v>2</v>
      </c>
      <c r="V4">
        <v>9</v>
      </c>
      <c r="W4" s="5">
        <v>0.9346875</v>
      </c>
      <c r="X4" s="2">
        <f t="shared" si="5"/>
        <v>0.45454545454545453</v>
      </c>
      <c r="Y4" s="2">
        <f t="shared" si="6"/>
        <v>0.33333333333333331</v>
      </c>
      <c r="Z4" s="2">
        <f t="shared" si="7"/>
        <v>0.7</v>
      </c>
      <c r="AA4" s="4">
        <f t="shared" si="8"/>
        <v>87.744</v>
      </c>
    </row>
    <row r="5" spans="1:27" x14ac:dyDescent="0.3">
      <c r="A5" s="1" t="str">
        <f>'Victor Oladipo'!A5</f>
        <v>@ FRA</v>
      </c>
      <c r="B5">
        <v>102</v>
      </c>
      <c r="C5">
        <v>39</v>
      </c>
      <c r="D5">
        <v>77</v>
      </c>
      <c r="E5">
        <v>13</v>
      </c>
      <c r="F5">
        <v>24</v>
      </c>
      <c r="G5">
        <v>11</v>
      </c>
      <c r="H5">
        <v>13</v>
      </c>
      <c r="I5">
        <v>2</v>
      </c>
      <c r="J5">
        <v>2</v>
      </c>
      <c r="K5">
        <v>42</v>
      </c>
      <c r="L5">
        <v>5</v>
      </c>
      <c r="M5">
        <v>31</v>
      </c>
      <c r="N5">
        <v>19</v>
      </c>
      <c r="O5">
        <v>7</v>
      </c>
      <c r="P5">
        <v>30</v>
      </c>
      <c r="Q5">
        <f t="shared" ref="Q5:Q46" si="10">O5+P5</f>
        <v>37</v>
      </c>
      <c r="R5">
        <v>4</v>
      </c>
      <c r="S5">
        <v>4</v>
      </c>
      <c r="T5">
        <v>14</v>
      </c>
      <c r="U5">
        <v>7</v>
      </c>
      <c r="V5">
        <v>8</v>
      </c>
      <c r="W5" s="5">
        <v>0.93620370370370365</v>
      </c>
      <c r="X5" s="2">
        <f t="shared" si="5"/>
        <v>0.50649350649350644</v>
      </c>
      <c r="Y5" s="2">
        <f t="shared" si="6"/>
        <v>0.54166666666666663</v>
      </c>
      <c r="Z5" s="2">
        <f t="shared" si="7"/>
        <v>0.84615384615384615</v>
      </c>
      <c r="AA5" s="4">
        <f t="shared" si="8"/>
        <v>86.131199999999993</v>
      </c>
    </row>
    <row r="6" spans="1:27" x14ac:dyDescent="0.3">
      <c r="A6" s="1" t="str">
        <f>'Victor Oladipo'!A6</f>
        <v>vs CHI</v>
      </c>
      <c r="B6">
        <v>106</v>
      </c>
      <c r="C6">
        <v>41</v>
      </c>
      <c r="D6">
        <v>79</v>
      </c>
      <c r="E6">
        <v>16</v>
      </c>
      <c r="F6">
        <v>40</v>
      </c>
      <c r="G6">
        <v>8</v>
      </c>
      <c r="H6">
        <v>11</v>
      </c>
      <c r="I6">
        <v>6</v>
      </c>
      <c r="J6">
        <v>4</v>
      </c>
      <c r="K6">
        <v>40</v>
      </c>
      <c r="L6">
        <v>11</v>
      </c>
      <c r="M6">
        <v>31</v>
      </c>
      <c r="N6">
        <v>24</v>
      </c>
      <c r="O6">
        <v>5</v>
      </c>
      <c r="P6">
        <v>25</v>
      </c>
      <c r="Q6">
        <f t="shared" si="10"/>
        <v>30</v>
      </c>
      <c r="R6">
        <v>2</v>
      </c>
      <c r="S6">
        <v>4</v>
      </c>
      <c r="T6">
        <v>11</v>
      </c>
      <c r="U6">
        <v>9</v>
      </c>
      <c r="V6">
        <v>10</v>
      </c>
      <c r="W6" s="5">
        <v>0.93459490740740747</v>
      </c>
      <c r="X6" s="2">
        <f t="shared" si="5"/>
        <v>0.51898734177215189</v>
      </c>
      <c r="Y6" s="2">
        <f t="shared" si="6"/>
        <v>0.4</v>
      </c>
      <c r="Z6" s="2">
        <f t="shared" si="7"/>
        <v>0.72727272727272729</v>
      </c>
      <c r="AA6" s="4">
        <f t="shared" si="8"/>
        <v>86.246399999999994</v>
      </c>
    </row>
    <row r="7" spans="1:27" x14ac:dyDescent="0.3">
      <c r="A7" s="1" t="str">
        <f>'Victor Oladipo'!A7</f>
        <v>vs EUR</v>
      </c>
      <c r="B7">
        <v>129</v>
      </c>
      <c r="C7">
        <v>46</v>
      </c>
      <c r="D7">
        <v>83</v>
      </c>
      <c r="E7">
        <v>18</v>
      </c>
      <c r="F7">
        <v>40</v>
      </c>
      <c r="G7">
        <v>19</v>
      </c>
      <c r="H7">
        <v>20</v>
      </c>
      <c r="I7">
        <v>3</v>
      </c>
      <c r="J7">
        <v>13</v>
      </c>
      <c r="K7">
        <v>34</v>
      </c>
      <c r="L7">
        <v>6</v>
      </c>
      <c r="M7">
        <v>22</v>
      </c>
      <c r="N7">
        <v>25</v>
      </c>
      <c r="O7">
        <v>6</v>
      </c>
      <c r="P7">
        <v>39</v>
      </c>
      <c r="Q7">
        <f t="shared" si="10"/>
        <v>45</v>
      </c>
      <c r="R7">
        <v>6</v>
      </c>
      <c r="S7">
        <v>9</v>
      </c>
      <c r="T7">
        <v>9</v>
      </c>
      <c r="U7">
        <v>11</v>
      </c>
      <c r="V7">
        <v>11</v>
      </c>
      <c r="W7" s="5">
        <v>0.93429398148148157</v>
      </c>
      <c r="X7" s="2">
        <f t="shared" si="5"/>
        <v>0.55421686746987953</v>
      </c>
      <c r="Y7" s="2">
        <f t="shared" si="6"/>
        <v>0.45</v>
      </c>
      <c r="Z7" s="2">
        <f t="shared" si="7"/>
        <v>0.95</v>
      </c>
      <c r="AA7" s="4">
        <f t="shared" si="8"/>
        <v>91.007999999999996</v>
      </c>
    </row>
    <row r="8" spans="1:27" x14ac:dyDescent="0.3">
      <c r="A8" s="1" t="str">
        <f>'Victor Oladipo'!A8</f>
        <v>vs RKS</v>
      </c>
      <c r="B8">
        <v>127</v>
      </c>
      <c r="C8">
        <v>48</v>
      </c>
      <c r="D8">
        <v>84</v>
      </c>
      <c r="E8">
        <v>11</v>
      </c>
      <c r="F8">
        <v>29</v>
      </c>
      <c r="G8">
        <v>20</v>
      </c>
      <c r="H8">
        <v>23</v>
      </c>
      <c r="I8">
        <v>13</v>
      </c>
      <c r="J8">
        <v>7</v>
      </c>
      <c r="K8">
        <v>58</v>
      </c>
      <c r="L8">
        <v>11</v>
      </c>
      <c r="M8">
        <v>24</v>
      </c>
      <c r="N8">
        <v>29</v>
      </c>
      <c r="O8">
        <v>5</v>
      </c>
      <c r="P8">
        <v>30</v>
      </c>
      <c r="Q8">
        <f t="shared" si="10"/>
        <v>35</v>
      </c>
      <c r="R8">
        <v>9</v>
      </c>
      <c r="S8">
        <v>5</v>
      </c>
      <c r="T8">
        <v>10</v>
      </c>
      <c r="U8">
        <v>12</v>
      </c>
      <c r="V8">
        <v>13</v>
      </c>
      <c r="W8" s="5">
        <v>0.93365740740740744</v>
      </c>
      <c r="X8" s="2">
        <f t="shared" si="5"/>
        <v>0.5714285714285714</v>
      </c>
      <c r="Y8" s="2">
        <f t="shared" si="6"/>
        <v>0.37931034482758619</v>
      </c>
      <c r="Z8" s="2">
        <f t="shared" si="7"/>
        <v>0.86956521739130432</v>
      </c>
      <c r="AA8" s="4">
        <f t="shared" si="8"/>
        <v>95.155200000000008</v>
      </c>
    </row>
    <row r="9" spans="1:27" x14ac:dyDescent="0.3">
      <c r="A9" s="1" t="str">
        <f>'Victor Oladipo'!A9</f>
        <v>@ AFR</v>
      </c>
      <c r="B9">
        <v>108</v>
      </c>
      <c r="C9">
        <v>44</v>
      </c>
      <c r="D9">
        <v>76</v>
      </c>
      <c r="E9">
        <v>11</v>
      </c>
      <c r="F9">
        <v>22</v>
      </c>
      <c r="G9">
        <v>9</v>
      </c>
      <c r="H9">
        <v>13</v>
      </c>
      <c r="I9">
        <v>2</v>
      </c>
      <c r="J9">
        <v>6</v>
      </c>
      <c r="K9">
        <v>46</v>
      </c>
      <c r="L9">
        <v>8</v>
      </c>
      <c r="M9">
        <v>23</v>
      </c>
      <c r="N9">
        <v>24</v>
      </c>
      <c r="O9">
        <v>6</v>
      </c>
      <c r="P9">
        <v>27</v>
      </c>
      <c r="Q9">
        <f t="shared" si="10"/>
        <v>33</v>
      </c>
      <c r="R9">
        <v>2</v>
      </c>
      <c r="S9">
        <v>5</v>
      </c>
      <c r="T9">
        <v>13</v>
      </c>
      <c r="U9">
        <v>7</v>
      </c>
      <c r="V9">
        <v>6</v>
      </c>
      <c r="W9" s="5">
        <v>0.93458333333333332</v>
      </c>
      <c r="X9" s="2">
        <f t="shared" si="5"/>
        <v>0.57894736842105265</v>
      </c>
      <c r="Y9" s="2">
        <f t="shared" si="6"/>
        <v>0.5</v>
      </c>
      <c r="Z9" s="2">
        <f t="shared" si="7"/>
        <v>0.69230769230769229</v>
      </c>
      <c r="AA9" s="4">
        <f t="shared" si="8"/>
        <v>85.171199999999999</v>
      </c>
    </row>
    <row r="10" spans="1:27" x14ac:dyDescent="0.3">
      <c r="A10" s="1" t="str">
        <f>'Victor Oladipo'!A10</f>
        <v>vs OLD</v>
      </c>
      <c r="B10">
        <v>111</v>
      </c>
      <c r="C10">
        <v>44</v>
      </c>
      <c r="D10">
        <v>79</v>
      </c>
      <c r="E10">
        <v>10</v>
      </c>
      <c r="F10">
        <v>22</v>
      </c>
      <c r="G10">
        <v>13</v>
      </c>
      <c r="H10">
        <v>16</v>
      </c>
      <c r="I10">
        <v>7</v>
      </c>
      <c r="J10">
        <v>4</v>
      </c>
      <c r="K10">
        <v>42</v>
      </c>
      <c r="L10">
        <v>4</v>
      </c>
      <c r="M10">
        <v>21</v>
      </c>
      <c r="N10">
        <v>21</v>
      </c>
      <c r="O10">
        <v>5</v>
      </c>
      <c r="P10">
        <v>22</v>
      </c>
      <c r="Q10">
        <f t="shared" si="10"/>
        <v>27</v>
      </c>
      <c r="R10">
        <v>5</v>
      </c>
      <c r="S10">
        <v>4</v>
      </c>
      <c r="T10">
        <v>8</v>
      </c>
      <c r="U10">
        <v>6</v>
      </c>
      <c r="V10">
        <v>16</v>
      </c>
      <c r="W10" s="5">
        <v>0.93412037037037043</v>
      </c>
      <c r="X10" s="2">
        <f t="shared" si="5"/>
        <v>0.55696202531645567</v>
      </c>
      <c r="Y10" s="2">
        <f t="shared" si="6"/>
        <v>0.45454545454545453</v>
      </c>
      <c r="Z10" s="2">
        <f t="shared" si="7"/>
        <v>0.8125</v>
      </c>
      <c r="AA10" s="4">
        <f t="shared" si="8"/>
        <v>85.478400000000008</v>
      </c>
    </row>
    <row r="11" spans="1:27" x14ac:dyDescent="0.3">
      <c r="A11" s="1" t="str">
        <f>'Victor Oladipo'!A11</f>
        <v>@ USA</v>
      </c>
      <c r="B11">
        <v>107</v>
      </c>
      <c r="C11">
        <v>38</v>
      </c>
      <c r="D11">
        <v>71</v>
      </c>
      <c r="E11">
        <v>14</v>
      </c>
      <c r="F11">
        <v>29</v>
      </c>
      <c r="G11">
        <v>11</v>
      </c>
      <c r="H11">
        <v>18</v>
      </c>
      <c r="I11">
        <v>3</v>
      </c>
      <c r="J11">
        <v>0</v>
      </c>
      <c r="K11">
        <v>24</v>
      </c>
      <c r="L11">
        <v>0</v>
      </c>
      <c r="M11">
        <v>32</v>
      </c>
      <c r="N11">
        <v>27</v>
      </c>
      <c r="O11">
        <v>5</v>
      </c>
      <c r="P11">
        <v>27</v>
      </c>
      <c r="Q11">
        <f t="shared" si="10"/>
        <v>32</v>
      </c>
      <c r="R11">
        <v>0</v>
      </c>
      <c r="S11">
        <v>3</v>
      </c>
      <c r="T11">
        <v>12</v>
      </c>
      <c r="U11">
        <v>4</v>
      </c>
      <c r="V11">
        <v>6</v>
      </c>
      <c r="W11" s="5">
        <v>0.93516203703703704</v>
      </c>
      <c r="X11" s="2">
        <f t="shared" si="5"/>
        <v>0.53521126760563376</v>
      </c>
      <c r="Y11" s="2">
        <f t="shared" si="6"/>
        <v>0.48275862068965519</v>
      </c>
      <c r="Z11" s="2">
        <f t="shared" si="7"/>
        <v>0.61111111111111116</v>
      </c>
      <c r="AA11" s="4">
        <f t="shared" si="8"/>
        <v>82.483199999999997</v>
      </c>
    </row>
    <row r="12" spans="1:27" x14ac:dyDescent="0.3">
      <c r="A12" s="1" t="str">
        <f>'Victor Oladipo'!A12</f>
        <v>vs SPA</v>
      </c>
      <c r="B12">
        <v>100</v>
      </c>
      <c r="C12">
        <v>39</v>
      </c>
      <c r="D12">
        <v>79</v>
      </c>
      <c r="E12">
        <v>12</v>
      </c>
      <c r="F12">
        <v>29</v>
      </c>
      <c r="G12">
        <v>10</v>
      </c>
      <c r="H12">
        <v>16</v>
      </c>
      <c r="I12">
        <v>2</v>
      </c>
      <c r="J12">
        <v>2</v>
      </c>
      <c r="K12">
        <v>36</v>
      </c>
      <c r="L12">
        <v>12</v>
      </c>
      <c r="M12">
        <v>20</v>
      </c>
      <c r="N12">
        <v>20</v>
      </c>
      <c r="O12">
        <v>11</v>
      </c>
      <c r="P12">
        <v>31</v>
      </c>
      <c r="Q12">
        <f t="shared" si="10"/>
        <v>42</v>
      </c>
      <c r="R12">
        <v>3</v>
      </c>
      <c r="S12">
        <v>3</v>
      </c>
      <c r="T12">
        <v>14</v>
      </c>
      <c r="U12">
        <v>9</v>
      </c>
      <c r="V12">
        <v>10</v>
      </c>
      <c r="W12" s="5">
        <v>0.93456018518518524</v>
      </c>
      <c r="X12" s="2">
        <f t="shared" si="5"/>
        <v>0.49367088607594939</v>
      </c>
      <c r="Y12" s="2">
        <f t="shared" si="6"/>
        <v>0.41379310344827586</v>
      </c>
      <c r="Z12" s="2">
        <f t="shared" si="7"/>
        <v>0.625</v>
      </c>
      <c r="AA12" s="4">
        <f t="shared" si="8"/>
        <v>85.478400000000008</v>
      </c>
    </row>
    <row r="13" spans="1:27" x14ac:dyDescent="0.3">
      <c r="A13" s="1" t="str">
        <f>'Victor Oladipo'!A13</f>
        <v>@ 6TH</v>
      </c>
      <c r="B13">
        <v>113</v>
      </c>
      <c r="C13">
        <v>44</v>
      </c>
      <c r="D13">
        <v>84</v>
      </c>
      <c r="E13">
        <v>13</v>
      </c>
      <c r="F13">
        <v>27</v>
      </c>
      <c r="G13">
        <v>12</v>
      </c>
      <c r="H13">
        <v>12</v>
      </c>
      <c r="I13">
        <v>4</v>
      </c>
      <c r="J13">
        <v>4</v>
      </c>
      <c r="K13">
        <v>44</v>
      </c>
      <c r="L13">
        <v>6</v>
      </c>
      <c r="M13">
        <v>35</v>
      </c>
      <c r="N13">
        <v>32</v>
      </c>
      <c r="O13">
        <v>6</v>
      </c>
      <c r="P13">
        <v>22</v>
      </c>
      <c r="Q13">
        <f t="shared" si="10"/>
        <v>28</v>
      </c>
      <c r="R13">
        <v>2</v>
      </c>
      <c r="S13">
        <v>4</v>
      </c>
      <c r="T13">
        <v>7</v>
      </c>
      <c r="U13">
        <v>9</v>
      </c>
      <c r="V13">
        <v>11</v>
      </c>
      <c r="W13" s="5">
        <v>0.93533564814814818</v>
      </c>
      <c r="X13" s="2">
        <f t="shared" si="5"/>
        <v>0.52380952380952384</v>
      </c>
      <c r="Y13" s="2">
        <f t="shared" si="6"/>
        <v>0.48148148148148145</v>
      </c>
      <c r="Z13" s="2">
        <f t="shared" si="7"/>
        <v>1</v>
      </c>
      <c r="AA13" s="4">
        <f t="shared" si="8"/>
        <v>86.668800000000005</v>
      </c>
    </row>
    <row r="14" spans="1:27" x14ac:dyDescent="0.3">
      <c r="A14" s="1" t="str">
        <f>'Victor Oladipo'!A14</f>
        <v>vs CAN</v>
      </c>
      <c r="B14">
        <v>103</v>
      </c>
      <c r="C14">
        <v>41</v>
      </c>
      <c r="D14">
        <v>80</v>
      </c>
      <c r="E14">
        <v>12</v>
      </c>
      <c r="F14">
        <v>29</v>
      </c>
      <c r="G14">
        <v>9</v>
      </c>
      <c r="H14">
        <v>12</v>
      </c>
      <c r="I14">
        <v>3</v>
      </c>
      <c r="J14">
        <v>8</v>
      </c>
      <c r="K14">
        <v>44</v>
      </c>
      <c r="L14">
        <v>4</v>
      </c>
      <c r="M14">
        <v>30</v>
      </c>
      <c r="N14">
        <v>22</v>
      </c>
      <c r="O14">
        <v>5</v>
      </c>
      <c r="P14">
        <v>16</v>
      </c>
      <c r="Q14">
        <f t="shared" si="10"/>
        <v>21</v>
      </c>
      <c r="R14">
        <v>6</v>
      </c>
      <c r="S14">
        <v>4</v>
      </c>
      <c r="T14">
        <v>10</v>
      </c>
      <c r="U14">
        <v>14</v>
      </c>
      <c r="V14">
        <v>8</v>
      </c>
      <c r="W14" s="5">
        <v>0.93546296296296294</v>
      </c>
      <c r="X14" s="2">
        <f t="shared" si="5"/>
        <v>0.51249999999999996</v>
      </c>
      <c r="Y14" s="2">
        <f t="shared" si="6"/>
        <v>0.41379310344827586</v>
      </c>
      <c r="Z14" s="2">
        <f t="shared" si="7"/>
        <v>0.75</v>
      </c>
      <c r="AA14" s="4">
        <f t="shared" si="8"/>
        <v>86.668800000000005</v>
      </c>
    </row>
    <row r="15" spans="1:27" x14ac:dyDescent="0.3">
      <c r="A15" s="1" t="str">
        <f>'Victor Oladipo'!A15</f>
        <v>@ DNK</v>
      </c>
      <c r="B15">
        <v>109</v>
      </c>
      <c r="C15">
        <v>41</v>
      </c>
      <c r="D15">
        <v>85</v>
      </c>
      <c r="E15">
        <v>10</v>
      </c>
      <c r="F15">
        <v>24</v>
      </c>
      <c r="G15">
        <v>17</v>
      </c>
      <c r="H15">
        <v>17</v>
      </c>
      <c r="I15">
        <v>7</v>
      </c>
      <c r="J15">
        <v>4</v>
      </c>
      <c r="K15">
        <v>50</v>
      </c>
      <c r="L15">
        <v>4</v>
      </c>
      <c r="M15">
        <v>22</v>
      </c>
      <c r="N15">
        <v>25</v>
      </c>
      <c r="O15">
        <v>7</v>
      </c>
      <c r="P15">
        <v>26</v>
      </c>
      <c r="Q15">
        <f t="shared" si="10"/>
        <v>33</v>
      </c>
      <c r="R15">
        <v>5</v>
      </c>
      <c r="S15">
        <v>8</v>
      </c>
      <c r="T15">
        <v>10</v>
      </c>
      <c r="U15">
        <v>6</v>
      </c>
      <c r="V15">
        <v>11</v>
      </c>
      <c r="W15" s="5">
        <v>0.9346875</v>
      </c>
      <c r="X15" s="2">
        <f t="shared" si="5"/>
        <v>0.4823529411764706</v>
      </c>
      <c r="Y15" s="2">
        <f t="shared" si="6"/>
        <v>0.41666666666666669</v>
      </c>
      <c r="Z15" s="2">
        <f t="shared" si="7"/>
        <v>1</v>
      </c>
      <c r="AA15" s="4">
        <f t="shared" si="8"/>
        <v>91.660799999999995</v>
      </c>
    </row>
    <row r="16" spans="1:27" x14ac:dyDescent="0.3">
      <c r="A16" s="1" t="str">
        <f>'Victor Oladipo'!A16</f>
        <v>vs IMP</v>
      </c>
      <c r="B16">
        <v>93</v>
      </c>
      <c r="C16">
        <v>38</v>
      </c>
      <c r="D16">
        <v>77</v>
      </c>
      <c r="E16">
        <v>13</v>
      </c>
      <c r="F16">
        <v>35</v>
      </c>
      <c r="G16">
        <v>4</v>
      </c>
      <c r="H16">
        <v>7</v>
      </c>
      <c r="I16">
        <v>8</v>
      </c>
      <c r="J16">
        <v>7</v>
      </c>
      <c r="K16">
        <v>32</v>
      </c>
      <c r="L16">
        <v>5</v>
      </c>
      <c r="M16">
        <v>22</v>
      </c>
      <c r="N16">
        <v>27</v>
      </c>
      <c r="O16">
        <v>3</v>
      </c>
      <c r="P16">
        <v>26</v>
      </c>
      <c r="Q16">
        <f t="shared" si="10"/>
        <v>29</v>
      </c>
      <c r="R16">
        <v>4</v>
      </c>
      <c r="S16">
        <v>4</v>
      </c>
      <c r="T16">
        <v>12</v>
      </c>
      <c r="U16">
        <v>12</v>
      </c>
      <c r="V16">
        <v>11</v>
      </c>
      <c r="W16" s="5">
        <v>0.93424768518518519</v>
      </c>
      <c r="X16" s="2">
        <f t="shared" si="5"/>
        <v>0.4935064935064935</v>
      </c>
      <c r="Y16" s="2">
        <f t="shared" si="6"/>
        <v>0.37142857142857144</v>
      </c>
      <c r="Z16" s="2">
        <f t="shared" si="7"/>
        <v>0.5714285714285714</v>
      </c>
      <c r="AA16" s="4">
        <f t="shared" si="8"/>
        <v>85.516799999999989</v>
      </c>
    </row>
    <row r="17" spans="1:27" x14ac:dyDescent="0.3">
      <c r="A17" s="1" t="str">
        <f>'Victor Oladipo'!A17</f>
        <v>@ 3PT</v>
      </c>
      <c r="B17">
        <v>154</v>
      </c>
      <c r="C17">
        <v>59</v>
      </c>
      <c r="D17">
        <v>111</v>
      </c>
      <c r="E17">
        <v>29</v>
      </c>
      <c r="F17">
        <v>58</v>
      </c>
      <c r="G17">
        <v>7</v>
      </c>
      <c r="H17">
        <v>8</v>
      </c>
      <c r="I17">
        <v>4</v>
      </c>
      <c r="J17">
        <v>13</v>
      </c>
      <c r="K17">
        <v>30</v>
      </c>
      <c r="L17">
        <v>10</v>
      </c>
      <c r="M17">
        <v>39</v>
      </c>
      <c r="N17">
        <v>35</v>
      </c>
      <c r="O17">
        <v>8</v>
      </c>
      <c r="P17">
        <v>29</v>
      </c>
      <c r="Q17">
        <f t="shared" si="10"/>
        <v>37</v>
      </c>
      <c r="R17">
        <v>8</v>
      </c>
      <c r="S17">
        <v>4</v>
      </c>
      <c r="T17">
        <v>12</v>
      </c>
      <c r="U17">
        <v>14</v>
      </c>
      <c r="V17">
        <v>13</v>
      </c>
      <c r="W17" s="5">
        <v>0.93803240740740745</v>
      </c>
      <c r="X17" s="2">
        <f t="shared" si="5"/>
        <v>0.53153153153153154</v>
      </c>
      <c r="Y17" s="2">
        <f t="shared" si="6"/>
        <v>0.5</v>
      </c>
      <c r="Z17" s="2">
        <f t="shared" si="7"/>
        <v>0.875</v>
      </c>
      <c r="AA17" s="4">
        <f t="shared" si="8"/>
        <v>113.77919999999999</v>
      </c>
    </row>
    <row r="18" spans="1:27" x14ac:dyDescent="0.3">
      <c r="A18" s="1" t="str">
        <f>'Victor Oladipo'!A18</f>
        <v>vs DEF</v>
      </c>
      <c r="B18">
        <v>116</v>
      </c>
      <c r="C18">
        <v>46</v>
      </c>
      <c r="D18">
        <v>83</v>
      </c>
      <c r="E18">
        <v>7</v>
      </c>
      <c r="F18">
        <v>19</v>
      </c>
      <c r="G18">
        <v>17</v>
      </c>
      <c r="H18">
        <v>23</v>
      </c>
      <c r="I18">
        <v>8</v>
      </c>
      <c r="J18">
        <v>8</v>
      </c>
      <c r="K18">
        <v>70</v>
      </c>
      <c r="L18">
        <v>10</v>
      </c>
      <c r="M18">
        <v>31</v>
      </c>
      <c r="N18">
        <v>25</v>
      </c>
      <c r="O18">
        <v>7</v>
      </c>
      <c r="P18">
        <v>28</v>
      </c>
      <c r="Q18">
        <f t="shared" si="10"/>
        <v>35</v>
      </c>
      <c r="R18">
        <v>11</v>
      </c>
      <c r="S18">
        <v>3</v>
      </c>
      <c r="T18">
        <v>9</v>
      </c>
      <c r="U18">
        <v>17</v>
      </c>
      <c r="V18">
        <v>11</v>
      </c>
      <c r="W18" s="5">
        <v>0.93447916666666664</v>
      </c>
      <c r="X18" s="2">
        <f t="shared" si="5"/>
        <v>0.55421686746987953</v>
      </c>
      <c r="Y18" s="2">
        <f t="shared" si="6"/>
        <v>0.36842105263157893</v>
      </c>
      <c r="Z18" s="2">
        <f t="shared" si="7"/>
        <v>0.73913043478260865</v>
      </c>
      <c r="AA18" s="4">
        <f t="shared" si="8"/>
        <v>91.315200000000004</v>
      </c>
    </row>
    <row r="19" spans="1:27" x14ac:dyDescent="0.3">
      <c r="A19" s="1" t="str">
        <f>'Victor Oladipo'!A19</f>
        <v>@ OCE</v>
      </c>
      <c r="B19">
        <v>102</v>
      </c>
      <c r="C19">
        <v>40</v>
      </c>
      <c r="D19">
        <v>76</v>
      </c>
      <c r="E19">
        <v>14</v>
      </c>
      <c r="F19">
        <v>32</v>
      </c>
      <c r="G19">
        <v>8</v>
      </c>
      <c r="H19">
        <v>13</v>
      </c>
      <c r="I19">
        <v>4</v>
      </c>
      <c r="J19">
        <v>2</v>
      </c>
      <c r="K19">
        <v>36</v>
      </c>
      <c r="L19">
        <v>7</v>
      </c>
      <c r="M19">
        <v>28</v>
      </c>
      <c r="N19">
        <v>23</v>
      </c>
      <c r="O19">
        <v>4</v>
      </c>
      <c r="P19">
        <v>17</v>
      </c>
      <c r="Q19">
        <f t="shared" si="10"/>
        <v>21</v>
      </c>
      <c r="R19">
        <v>4</v>
      </c>
      <c r="S19">
        <v>3</v>
      </c>
      <c r="T19">
        <v>9</v>
      </c>
      <c r="U19">
        <v>9</v>
      </c>
      <c r="V19">
        <v>8</v>
      </c>
      <c r="W19" s="5">
        <v>0.93535879629629626</v>
      </c>
      <c r="X19" s="2">
        <f t="shared" si="5"/>
        <v>0.52631578947368418</v>
      </c>
      <c r="Y19" s="2">
        <f t="shared" si="6"/>
        <v>0.4375</v>
      </c>
      <c r="Z19" s="2">
        <f t="shared" si="7"/>
        <v>0.61538461538461542</v>
      </c>
      <c r="AA19" s="4">
        <f t="shared" si="8"/>
        <v>83.251199999999997</v>
      </c>
    </row>
    <row r="20" spans="1:27" x14ac:dyDescent="0.3">
      <c r="A20" s="1">
        <f>'Victor Oladipo'!A20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'Victor Oladipo'!A21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'Victor Oladipo'!A22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'Victor Oladipo'!A23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'Victor Oladipo'!A24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'Victor Oladipo'!A25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'Victor Oladipo'!A26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'Victor Oladipo'!A27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'Victor Oladipo'!A28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'Victor Oladipo'!A29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'Victor Oladipo'!A30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'Victor Oladipo'!A31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'Victor Oladipo'!A32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'Victor Oladipo'!A33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'Victor Oladipo'!A34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'Victor Oladipo'!A35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'Victor Oladipo'!A36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'Victor Oladipo'!A37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'Victor Oladipo'!A38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'Victor Oladipo'!A39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'Victor Oladipo'!A40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'Victor Oladipo'!A41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'Victor Oladipo'!A42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'Victor Oladipo'!A43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'Victor Oladipo'!A44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'Victor Oladipo'!A45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'Victor Oladipo'!A46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111.61111111111111</v>
      </c>
      <c r="C47" s="4">
        <f t="shared" ref="C47:W47" si="11">AVERAGE(C2:C46)</f>
        <v>43.111111111111114</v>
      </c>
      <c r="D47" s="4">
        <f t="shared" si="11"/>
        <v>82.611111111111114</v>
      </c>
      <c r="E47" s="4">
        <f t="shared" si="11"/>
        <v>13.833333333333334</v>
      </c>
      <c r="F47" s="4">
        <f t="shared" si="11"/>
        <v>31.722222222222221</v>
      </c>
      <c r="G47" s="4">
        <f t="shared" si="11"/>
        <v>11.222222222222221</v>
      </c>
      <c r="H47" s="4">
        <f t="shared" si="11"/>
        <v>14.222222222222221</v>
      </c>
      <c r="I47" s="4">
        <f t="shared" si="11"/>
        <v>5.2222222222222223</v>
      </c>
      <c r="J47" s="4">
        <f t="shared" si="11"/>
        <v>5.9444444444444446</v>
      </c>
      <c r="K47" s="4">
        <f t="shared" si="11"/>
        <v>40.666666666666664</v>
      </c>
      <c r="L47" s="4">
        <f t="shared" si="11"/>
        <v>6.5</v>
      </c>
      <c r="M47" s="4">
        <f t="shared" si="11"/>
        <v>27.055555555555557</v>
      </c>
      <c r="N47" s="4">
        <f t="shared" si="11"/>
        <v>25.166666666666668</v>
      </c>
      <c r="O47" s="4">
        <f t="shared" si="11"/>
        <v>6.0555555555555554</v>
      </c>
      <c r="P47" s="4">
        <f t="shared" si="11"/>
        <v>26.5</v>
      </c>
      <c r="Q47" s="4">
        <f t="shared" si="11"/>
        <v>13.022222222222222</v>
      </c>
      <c r="R47" s="4">
        <f t="shared" si="11"/>
        <v>4.9444444444444446</v>
      </c>
      <c r="S47" s="4">
        <f t="shared" si="11"/>
        <v>4.5</v>
      </c>
      <c r="T47" s="4">
        <f t="shared" si="11"/>
        <v>9.7777777777777786</v>
      </c>
      <c r="U47" s="4">
        <f t="shared" si="11"/>
        <v>9.5555555555555554</v>
      </c>
      <c r="V47" s="4">
        <f t="shared" si="11"/>
        <v>10.333333333333334</v>
      </c>
      <c r="W47" s="5">
        <f t="shared" si="11"/>
        <v>0.93486818415637862</v>
      </c>
      <c r="X47" s="2">
        <f>SUM(C2:C46)/SUM(D2:D46)</f>
        <v>0.52185608607935441</v>
      </c>
      <c r="Y47" s="2">
        <f>SUM(E2:E46)/SUM(F2:F46)</f>
        <v>0.43607705779334499</v>
      </c>
      <c r="Z47" s="2">
        <f>SUM(G2:G46)/SUM(H2:H46)</f>
        <v>0.7890625</v>
      </c>
      <c r="AA47" s="4">
        <f t="shared" si="8"/>
        <v>88.887466666666654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2009</v>
      </c>
      <c r="C49">
        <f t="shared" ref="C49:V49" si="12">SUM(C2:C46)</f>
        <v>776</v>
      </c>
      <c r="D49">
        <f t="shared" si="12"/>
        <v>1487</v>
      </c>
      <c r="E49">
        <f t="shared" si="12"/>
        <v>249</v>
      </c>
      <c r="F49">
        <f t="shared" si="12"/>
        <v>571</v>
      </c>
      <c r="G49">
        <f t="shared" si="12"/>
        <v>202</v>
      </c>
      <c r="H49">
        <f t="shared" si="12"/>
        <v>256</v>
      </c>
      <c r="I49">
        <f t="shared" si="12"/>
        <v>94</v>
      </c>
      <c r="J49">
        <f t="shared" si="12"/>
        <v>107</v>
      </c>
      <c r="K49">
        <f t="shared" si="12"/>
        <v>732</v>
      </c>
      <c r="L49">
        <f t="shared" si="12"/>
        <v>117</v>
      </c>
      <c r="M49">
        <f t="shared" si="12"/>
        <v>487</v>
      </c>
      <c r="N49">
        <f t="shared" si="12"/>
        <v>453</v>
      </c>
      <c r="O49">
        <f t="shared" si="12"/>
        <v>109</v>
      </c>
      <c r="P49">
        <f t="shared" si="12"/>
        <v>477</v>
      </c>
      <c r="Q49">
        <f t="shared" si="12"/>
        <v>586</v>
      </c>
      <c r="R49">
        <f t="shared" si="12"/>
        <v>89</v>
      </c>
      <c r="S49">
        <f t="shared" si="12"/>
        <v>81</v>
      </c>
      <c r="T49">
        <f t="shared" si="12"/>
        <v>176</v>
      </c>
      <c r="U49">
        <f t="shared" si="12"/>
        <v>172</v>
      </c>
      <c r="V49">
        <f t="shared" si="12"/>
        <v>186</v>
      </c>
      <c r="AA49" s="4">
        <f>SUM(AA2:AA46)</f>
        <v>1599.9743999999994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22</v>
      </c>
      <c r="C2">
        <v>3</v>
      </c>
      <c r="D2">
        <v>6</v>
      </c>
      <c r="E2">
        <v>1</v>
      </c>
      <c r="F2">
        <v>0</v>
      </c>
      <c r="G2">
        <v>2</v>
      </c>
      <c r="H2">
        <v>8</v>
      </c>
      <c r="I2">
        <v>14</v>
      </c>
      <c r="J2">
        <v>4</v>
      </c>
      <c r="K2">
        <v>8</v>
      </c>
      <c r="L2">
        <v>2</v>
      </c>
      <c r="M2">
        <v>2</v>
      </c>
      <c r="N2">
        <v>0</v>
      </c>
      <c r="O2">
        <v>0</v>
      </c>
      <c r="P2">
        <v>13</v>
      </c>
      <c r="Q2" s="2">
        <f t="shared" ref="Q2:Q33" si="0">H2/I2</f>
        <v>0.5714285714285714</v>
      </c>
      <c r="R2" s="2">
        <f t="shared" ref="R2:R33" si="1">J2/K2</f>
        <v>0.5</v>
      </c>
      <c r="S2" s="2">
        <f>L2/M2</f>
        <v>1</v>
      </c>
      <c r="T2">
        <v>33</v>
      </c>
      <c r="U2">
        <v>35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28.376878787878795</v>
      </c>
      <c r="X2" s="4">
        <f t="shared" ref="X2:X46" si="3">B2+(C2*1.2)+(D2*1.5)+(E2*3)+(F2*3)-G2</f>
        <v>35.6</v>
      </c>
      <c r="Y2" s="4">
        <f t="shared" ref="Y2:Y46" si="4">B2+0.4*H2-0.7*I2-0.4*(M2-L2)+0.7*N2+0.3*(C2-N2)+F2+D2*0.7+0.7*E2-0.4*O2-G2</f>
        <v>19.2</v>
      </c>
      <c r="Z2">
        <v>0</v>
      </c>
    </row>
    <row r="3" spans="1:26" x14ac:dyDescent="0.3">
      <c r="A3" s="1" t="str">
        <f>'Victor Oladipo'!A3</f>
        <v>@ DEF</v>
      </c>
      <c r="B3">
        <v>8</v>
      </c>
      <c r="C3">
        <v>6</v>
      </c>
      <c r="D3">
        <v>4</v>
      </c>
      <c r="E3">
        <v>2</v>
      </c>
      <c r="F3">
        <v>2</v>
      </c>
      <c r="G3">
        <v>1</v>
      </c>
      <c r="H3">
        <v>3</v>
      </c>
      <c r="I3">
        <v>10</v>
      </c>
      <c r="J3">
        <v>0</v>
      </c>
      <c r="K3">
        <v>3</v>
      </c>
      <c r="L3">
        <v>2</v>
      </c>
      <c r="M3">
        <v>2</v>
      </c>
      <c r="N3">
        <v>0</v>
      </c>
      <c r="O3">
        <v>2</v>
      </c>
      <c r="P3">
        <v>4</v>
      </c>
      <c r="Q3" s="2">
        <f t="shared" si="0"/>
        <v>0.3</v>
      </c>
      <c r="R3" s="2">
        <f t="shared" si="1"/>
        <v>0</v>
      </c>
      <c r="S3" s="2">
        <f>L3/M3</f>
        <v>1</v>
      </c>
      <c r="T3">
        <v>37</v>
      </c>
      <c r="U3">
        <v>17</v>
      </c>
      <c r="V3">
        <v>1</v>
      </c>
      <c r="W3" s="3">
        <f t="shared" si="2"/>
        <v>10.864027027027028</v>
      </c>
      <c r="X3" s="4">
        <f t="shared" si="3"/>
        <v>32.200000000000003</v>
      </c>
      <c r="Y3" s="4">
        <f t="shared" si="4"/>
        <v>8.3999999999999986</v>
      </c>
      <c r="Z3">
        <v>0</v>
      </c>
    </row>
    <row r="4" spans="1:26" x14ac:dyDescent="0.3">
      <c r="A4" s="1" t="str">
        <f>'Victor Oladipo'!A4</f>
        <v>vs OCE</v>
      </c>
      <c r="B4">
        <v>26</v>
      </c>
      <c r="C4">
        <v>2</v>
      </c>
      <c r="D4">
        <v>9</v>
      </c>
      <c r="E4">
        <v>1</v>
      </c>
      <c r="F4">
        <v>1</v>
      </c>
      <c r="G4">
        <v>0</v>
      </c>
      <c r="H4">
        <v>10</v>
      </c>
      <c r="I4">
        <v>16</v>
      </c>
      <c r="J4">
        <v>6</v>
      </c>
      <c r="K4">
        <v>6</v>
      </c>
      <c r="L4">
        <v>0</v>
      </c>
      <c r="M4">
        <v>0</v>
      </c>
      <c r="N4">
        <v>0</v>
      </c>
      <c r="O4">
        <v>1</v>
      </c>
      <c r="P4">
        <v>34</v>
      </c>
      <c r="Q4" s="2">
        <f t="shared" si="0"/>
        <v>0.625</v>
      </c>
      <c r="R4" s="2">
        <f t="shared" si="1"/>
        <v>1</v>
      </c>
      <c r="S4" s="6" t="s">
        <v>45</v>
      </c>
      <c r="T4">
        <v>38</v>
      </c>
      <c r="U4">
        <v>45</v>
      </c>
      <c r="V4">
        <v>0</v>
      </c>
      <c r="W4" s="3">
        <f t="shared" si="2"/>
        <v>35.576894736842107</v>
      </c>
      <c r="X4" s="4">
        <f t="shared" si="3"/>
        <v>47.9</v>
      </c>
      <c r="Y4" s="4">
        <f t="shared" si="4"/>
        <v>27.000000000000004</v>
      </c>
      <c r="Z4">
        <v>0</v>
      </c>
    </row>
    <row r="5" spans="1:26" x14ac:dyDescent="0.3">
      <c r="A5" s="1" t="str">
        <f>'Victor Oladipo'!A5</f>
        <v>@ FRA</v>
      </c>
      <c r="B5">
        <v>20</v>
      </c>
      <c r="C5">
        <v>2</v>
      </c>
      <c r="D5">
        <v>2</v>
      </c>
      <c r="E5">
        <v>1</v>
      </c>
      <c r="F5">
        <v>2</v>
      </c>
      <c r="G5">
        <v>1</v>
      </c>
      <c r="H5">
        <v>7</v>
      </c>
      <c r="I5">
        <v>12</v>
      </c>
      <c r="J5">
        <v>4</v>
      </c>
      <c r="K5">
        <v>8</v>
      </c>
      <c r="L5">
        <v>2</v>
      </c>
      <c r="M5">
        <v>2</v>
      </c>
      <c r="N5">
        <v>0</v>
      </c>
      <c r="O5">
        <v>2</v>
      </c>
      <c r="P5">
        <v>4</v>
      </c>
      <c r="Q5" s="2">
        <f t="shared" si="0"/>
        <v>0.58333333333333337</v>
      </c>
      <c r="R5" s="2">
        <f t="shared" si="1"/>
        <v>0.5</v>
      </c>
      <c r="S5" s="2">
        <f>L5/M5</f>
        <v>1</v>
      </c>
      <c r="T5">
        <v>39</v>
      </c>
      <c r="U5">
        <v>24</v>
      </c>
      <c r="V5">
        <v>0</v>
      </c>
      <c r="W5" s="3">
        <f t="shared" si="2"/>
        <v>22.144743589743591</v>
      </c>
      <c r="X5" s="4">
        <f t="shared" si="3"/>
        <v>33.4</v>
      </c>
      <c r="Y5" s="4">
        <f t="shared" si="4"/>
        <v>17.299999999999997</v>
      </c>
      <c r="Z5">
        <v>0</v>
      </c>
    </row>
    <row r="6" spans="1:26" x14ac:dyDescent="0.3">
      <c r="A6" s="1" t="str">
        <f>'Victor Oladipo'!A6</f>
        <v>vs CHI</v>
      </c>
      <c r="B6">
        <v>29</v>
      </c>
      <c r="C6">
        <v>1</v>
      </c>
      <c r="D6">
        <v>3</v>
      </c>
      <c r="E6">
        <v>0</v>
      </c>
      <c r="F6">
        <v>2</v>
      </c>
      <c r="G6">
        <v>0</v>
      </c>
      <c r="H6">
        <v>12</v>
      </c>
      <c r="I6">
        <v>22</v>
      </c>
      <c r="J6">
        <v>5</v>
      </c>
      <c r="K6">
        <v>12</v>
      </c>
      <c r="L6">
        <v>0</v>
      </c>
      <c r="M6">
        <v>0</v>
      </c>
      <c r="N6">
        <v>0</v>
      </c>
      <c r="O6">
        <v>0</v>
      </c>
      <c r="P6">
        <v>21</v>
      </c>
      <c r="Q6" s="2">
        <f t="shared" si="0"/>
        <v>0.54545454545454541</v>
      </c>
      <c r="R6" s="2">
        <f t="shared" si="1"/>
        <v>0.41666666666666669</v>
      </c>
      <c r="S6" s="6" t="s">
        <v>45</v>
      </c>
      <c r="T6">
        <v>38</v>
      </c>
      <c r="U6">
        <v>35</v>
      </c>
      <c r="V6">
        <v>3</v>
      </c>
      <c r="W6" s="3">
        <f t="shared" si="2"/>
        <v>29.587815789473694</v>
      </c>
      <c r="X6" s="4">
        <f t="shared" si="3"/>
        <v>40.700000000000003</v>
      </c>
      <c r="Y6" s="4">
        <f t="shared" si="4"/>
        <v>22.799999999999997</v>
      </c>
      <c r="Z6">
        <v>0</v>
      </c>
    </row>
    <row r="7" spans="1:26" x14ac:dyDescent="0.3">
      <c r="A7" s="1" t="str">
        <f>'Victor Oladipo'!A7</f>
        <v>vs EUR</v>
      </c>
      <c r="B7">
        <v>13</v>
      </c>
      <c r="C7">
        <v>1</v>
      </c>
      <c r="D7">
        <v>4</v>
      </c>
      <c r="E7">
        <v>2</v>
      </c>
      <c r="F7">
        <v>0</v>
      </c>
      <c r="G7">
        <v>1</v>
      </c>
      <c r="H7">
        <v>4</v>
      </c>
      <c r="I7">
        <v>12</v>
      </c>
      <c r="J7">
        <v>4</v>
      </c>
      <c r="K7">
        <v>6</v>
      </c>
      <c r="L7">
        <v>1</v>
      </c>
      <c r="M7">
        <v>2</v>
      </c>
      <c r="N7">
        <v>0</v>
      </c>
      <c r="O7">
        <v>2</v>
      </c>
      <c r="P7">
        <v>-11</v>
      </c>
      <c r="Q7" s="2">
        <f t="shared" si="0"/>
        <v>0.33333333333333331</v>
      </c>
      <c r="R7" s="2">
        <f t="shared" si="1"/>
        <v>0.66666666666666663</v>
      </c>
      <c r="S7" s="2">
        <f t="shared" ref="S7:S41" si="5">L7/M7</f>
        <v>0.5</v>
      </c>
      <c r="T7">
        <v>35</v>
      </c>
      <c r="U7">
        <v>22</v>
      </c>
      <c r="V7">
        <v>0</v>
      </c>
      <c r="W7" s="3">
        <f t="shared" si="2"/>
        <v>11.641485714285716</v>
      </c>
      <c r="X7" s="4">
        <f t="shared" si="3"/>
        <v>25.2</v>
      </c>
      <c r="Y7" s="4">
        <f t="shared" si="4"/>
        <v>8.5</v>
      </c>
      <c r="Z7">
        <v>0</v>
      </c>
    </row>
    <row r="8" spans="1:26" x14ac:dyDescent="0.3">
      <c r="A8" s="1" t="str">
        <f>'Victor Oladipo'!A8</f>
        <v>vs RKS</v>
      </c>
      <c r="B8">
        <v>9</v>
      </c>
      <c r="C8">
        <v>4</v>
      </c>
      <c r="D8">
        <v>4</v>
      </c>
      <c r="E8">
        <v>1</v>
      </c>
      <c r="F8">
        <v>1</v>
      </c>
      <c r="G8">
        <v>1</v>
      </c>
      <c r="H8">
        <v>2</v>
      </c>
      <c r="I8">
        <v>11</v>
      </c>
      <c r="J8">
        <v>1</v>
      </c>
      <c r="K8">
        <v>5</v>
      </c>
      <c r="L8">
        <v>4</v>
      </c>
      <c r="M8">
        <v>4</v>
      </c>
      <c r="N8">
        <v>1</v>
      </c>
      <c r="O8">
        <v>0</v>
      </c>
      <c r="P8">
        <v>-6</v>
      </c>
      <c r="Q8" s="2">
        <f t="shared" si="0"/>
        <v>0.18181818181818182</v>
      </c>
      <c r="R8" s="2">
        <f t="shared" si="1"/>
        <v>0.2</v>
      </c>
      <c r="S8" s="2">
        <f t="shared" si="5"/>
        <v>1</v>
      </c>
      <c r="T8">
        <v>37</v>
      </c>
      <c r="U8">
        <v>19</v>
      </c>
      <c r="V8">
        <v>0</v>
      </c>
      <c r="W8" s="3">
        <f t="shared" si="2"/>
        <v>8.6339459459459427</v>
      </c>
      <c r="X8" s="4">
        <f t="shared" si="3"/>
        <v>24.8</v>
      </c>
      <c r="Y8" s="4">
        <f t="shared" si="4"/>
        <v>7.2000000000000011</v>
      </c>
      <c r="Z8">
        <v>0</v>
      </c>
    </row>
    <row r="9" spans="1:26" x14ac:dyDescent="0.3">
      <c r="A9" s="1" t="str">
        <f>'Victor Oladipo'!A9</f>
        <v>@ AFR</v>
      </c>
      <c r="B9">
        <v>13</v>
      </c>
      <c r="C9">
        <v>3</v>
      </c>
      <c r="D9">
        <v>5</v>
      </c>
      <c r="E9">
        <v>0</v>
      </c>
      <c r="F9">
        <v>3</v>
      </c>
      <c r="G9">
        <v>1</v>
      </c>
      <c r="H9">
        <v>6</v>
      </c>
      <c r="I9">
        <v>10</v>
      </c>
      <c r="J9">
        <v>1</v>
      </c>
      <c r="K9">
        <v>3</v>
      </c>
      <c r="L9">
        <v>0</v>
      </c>
      <c r="M9">
        <v>0</v>
      </c>
      <c r="N9">
        <v>0</v>
      </c>
      <c r="O9">
        <v>1</v>
      </c>
      <c r="P9">
        <v>5</v>
      </c>
      <c r="Q9" s="2">
        <f t="shared" si="0"/>
        <v>0.6</v>
      </c>
      <c r="R9" s="2">
        <f t="shared" si="1"/>
        <v>0.33333333333333331</v>
      </c>
      <c r="S9" s="6" t="s">
        <v>45</v>
      </c>
      <c r="T9">
        <v>37</v>
      </c>
      <c r="U9">
        <v>24</v>
      </c>
      <c r="V9">
        <v>1</v>
      </c>
      <c r="W9" s="3">
        <f t="shared" si="2"/>
        <v>19.421162162162162</v>
      </c>
      <c r="X9" s="4">
        <f t="shared" si="3"/>
        <v>32.1</v>
      </c>
      <c r="Y9" s="4">
        <f t="shared" si="4"/>
        <v>14.4</v>
      </c>
      <c r="Z9">
        <v>0</v>
      </c>
    </row>
    <row r="10" spans="1:26" x14ac:dyDescent="0.3">
      <c r="A10" s="1" t="str">
        <f>'Victor Oladipo'!A10</f>
        <v>vs OLD</v>
      </c>
      <c r="B10">
        <v>23</v>
      </c>
      <c r="C10">
        <v>4</v>
      </c>
      <c r="D10">
        <v>4</v>
      </c>
      <c r="E10">
        <v>2</v>
      </c>
      <c r="F10">
        <v>1</v>
      </c>
      <c r="G10">
        <v>0</v>
      </c>
      <c r="H10">
        <v>9</v>
      </c>
      <c r="I10">
        <v>21</v>
      </c>
      <c r="J10">
        <v>3</v>
      </c>
      <c r="K10">
        <v>13</v>
      </c>
      <c r="L10">
        <v>2</v>
      </c>
      <c r="M10">
        <v>2</v>
      </c>
      <c r="N10">
        <v>0</v>
      </c>
      <c r="O10">
        <v>1</v>
      </c>
      <c r="P10">
        <v>20</v>
      </c>
      <c r="Q10" s="2">
        <f t="shared" si="0"/>
        <v>0.42857142857142855</v>
      </c>
      <c r="R10" s="2">
        <f t="shared" si="1"/>
        <v>0.23076923076923078</v>
      </c>
      <c r="S10" s="2">
        <f t="shared" si="5"/>
        <v>1</v>
      </c>
      <c r="T10">
        <v>42</v>
      </c>
      <c r="U10">
        <v>32</v>
      </c>
      <c r="V10">
        <v>2</v>
      </c>
      <c r="W10" s="3">
        <f t="shared" si="2"/>
        <v>20.583571428571428</v>
      </c>
      <c r="X10" s="4">
        <f t="shared" si="3"/>
        <v>42.8</v>
      </c>
      <c r="Y10" s="4">
        <f t="shared" si="4"/>
        <v>17.900000000000002</v>
      </c>
      <c r="Z10">
        <v>0</v>
      </c>
    </row>
    <row r="11" spans="1:26" x14ac:dyDescent="0.3">
      <c r="A11" s="1" t="str">
        <f>'Victor Oladipo'!A11</f>
        <v>@ USA</v>
      </c>
      <c r="B11">
        <v>15</v>
      </c>
      <c r="C11">
        <v>0</v>
      </c>
      <c r="D11">
        <v>4</v>
      </c>
      <c r="E11">
        <v>1</v>
      </c>
      <c r="F11">
        <v>1</v>
      </c>
      <c r="G11">
        <v>0</v>
      </c>
      <c r="H11">
        <v>6</v>
      </c>
      <c r="I11">
        <v>16</v>
      </c>
      <c r="J11">
        <v>3</v>
      </c>
      <c r="K11">
        <v>7</v>
      </c>
      <c r="L11">
        <v>0</v>
      </c>
      <c r="M11">
        <v>0</v>
      </c>
      <c r="N11">
        <v>0</v>
      </c>
      <c r="O11">
        <v>2</v>
      </c>
      <c r="P11">
        <v>9</v>
      </c>
      <c r="Q11" s="2">
        <f t="shared" si="0"/>
        <v>0.375</v>
      </c>
      <c r="R11" s="2">
        <f t="shared" si="1"/>
        <v>0.42857142857142855</v>
      </c>
      <c r="S11" s="6" t="s">
        <v>45</v>
      </c>
      <c r="T11">
        <v>39</v>
      </c>
      <c r="U11">
        <v>25</v>
      </c>
      <c r="V11">
        <v>1</v>
      </c>
      <c r="W11" s="3">
        <f t="shared" si="2"/>
        <v>12.21225641025641</v>
      </c>
      <c r="X11" s="4">
        <f t="shared" si="3"/>
        <v>27</v>
      </c>
      <c r="Y11" s="4">
        <f t="shared" si="4"/>
        <v>9.8999999999999986</v>
      </c>
      <c r="Z11">
        <v>0</v>
      </c>
    </row>
    <row r="12" spans="1:26" x14ac:dyDescent="0.3">
      <c r="A12" s="1" t="str">
        <f>'Victor Oladipo'!A12</f>
        <v>vs SPA</v>
      </c>
      <c r="B12">
        <v>16</v>
      </c>
      <c r="C12">
        <v>2</v>
      </c>
      <c r="D12">
        <v>5</v>
      </c>
      <c r="E12">
        <v>0</v>
      </c>
      <c r="F12">
        <v>2</v>
      </c>
      <c r="G12">
        <v>0</v>
      </c>
      <c r="H12">
        <v>6</v>
      </c>
      <c r="I12">
        <v>16</v>
      </c>
      <c r="J12">
        <v>4</v>
      </c>
      <c r="K12">
        <v>10</v>
      </c>
      <c r="L12">
        <v>0</v>
      </c>
      <c r="M12">
        <v>0</v>
      </c>
      <c r="N12">
        <v>0</v>
      </c>
      <c r="O12">
        <v>1</v>
      </c>
      <c r="P12">
        <v>10</v>
      </c>
      <c r="Q12" s="2">
        <f t="shared" si="0"/>
        <v>0.375</v>
      </c>
      <c r="R12" s="2">
        <f t="shared" si="1"/>
        <v>0.4</v>
      </c>
      <c r="S12" s="6" t="s">
        <v>45</v>
      </c>
      <c r="T12">
        <v>39</v>
      </c>
      <c r="U12">
        <v>26</v>
      </c>
      <c r="V12">
        <v>1</v>
      </c>
      <c r="W12" s="3">
        <f t="shared" si="2"/>
        <v>16.000179487179491</v>
      </c>
      <c r="X12" s="4">
        <f t="shared" si="3"/>
        <v>31.9</v>
      </c>
      <c r="Y12" s="4">
        <f t="shared" si="4"/>
        <v>12.899999999999999</v>
      </c>
      <c r="Z12">
        <v>0</v>
      </c>
    </row>
    <row r="13" spans="1:26" x14ac:dyDescent="0.3">
      <c r="A13" s="1" t="str">
        <f>'Victor Oladipo'!A13</f>
        <v>@ 6TH</v>
      </c>
      <c r="B13">
        <v>23</v>
      </c>
      <c r="C13">
        <v>4</v>
      </c>
      <c r="D13">
        <v>7</v>
      </c>
      <c r="E13">
        <v>1</v>
      </c>
      <c r="F13">
        <v>1</v>
      </c>
      <c r="G13">
        <v>0</v>
      </c>
      <c r="H13">
        <v>9</v>
      </c>
      <c r="I13">
        <v>15</v>
      </c>
      <c r="J13">
        <v>3</v>
      </c>
      <c r="K13">
        <v>6</v>
      </c>
      <c r="L13">
        <v>2</v>
      </c>
      <c r="M13">
        <v>2</v>
      </c>
      <c r="N13">
        <v>1</v>
      </c>
      <c r="O13">
        <v>1</v>
      </c>
      <c r="P13">
        <v>14</v>
      </c>
      <c r="Q13" s="2">
        <f t="shared" si="0"/>
        <v>0.6</v>
      </c>
      <c r="R13" s="2">
        <f t="shared" si="1"/>
        <v>0.5</v>
      </c>
      <c r="S13" s="2">
        <f t="shared" si="5"/>
        <v>1</v>
      </c>
      <c r="T13">
        <v>40</v>
      </c>
      <c r="U13">
        <v>38</v>
      </c>
      <c r="V13">
        <v>1</v>
      </c>
      <c r="W13" s="3">
        <f t="shared" si="2"/>
        <v>29.724350000000005</v>
      </c>
      <c r="X13" s="4">
        <f t="shared" si="3"/>
        <v>44.3</v>
      </c>
      <c r="Y13" s="4">
        <f t="shared" si="4"/>
        <v>23.9</v>
      </c>
      <c r="Z13">
        <v>0</v>
      </c>
    </row>
    <row r="14" spans="1:26" x14ac:dyDescent="0.3">
      <c r="A14" s="1" t="str">
        <f>'Victor Oladipo'!A14</f>
        <v>vs CAN</v>
      </c>
      <c r="B14">
        <v>15</v>
      </c>
      <c r="C14">
        <v>10</v>
      </c>
      <c r="D14">
        <v>7</v>
      </c>
      <c r="E14">
        <v>0</v>
      </c>
      <c r="F14">
        <v>2</v>
      </c>
      <c r="G14">
        <v>0</v>
      </c>
      <c r="H14">
        <v>6</v>
      </c>
      <c r="I14">
        <v>9</v>
      </c>
      <c r="J14">
        <v>2</v>
      </c>
      <c r="K14">
        <v>3</v>
      </c>
      <c r="L14">
        <v>1</v>
      </c>
      <c r="M14">
        <v>2</v>
      </c>
      <c r="N14">
        <v>1</v>
      </c>
      <c r="O14">
        <v>2</v>
      </c>
      <c r="P14">
        <v>22</v>
      </c>
      <c r="Q14" s="2">
        <f t="shared" si="0"/>
        <v>0.66666666666666663</v>
      </c>
      <c r="R14" s="2">
        <f t="shared" si="1"/>
        <v>0.66666666666666663</v>
      </c>
      <c r="S14" s="2">
        <f t="shared" si="5"/>
        <v>0.5</v>
      </c>
      <c r="T14">
        <v>36</v>
      </c>
      <c r="U14">
        <v>31</v>
      </c>
      <c r="V14">
        <v>1</v>
      </c>
      <c r="W14" s="3">
        <f t="shared" si="2"/>
        <v>28.219333333333346</v>
      </c>
      <c r="X14" s="4">
        <f t="shared" si="3"/>
        <v>43.5</v>
      </c>
      <c r="Y14" s="4">
        <f t="shared" si="4"/>
        <v>20.199999999999992</v>
      </c>
      <c r="Z14">
        <v>0</v>
      </c>
    </row>
    <row r="15" spans="1:26" x14ac:dyDescent="0.3">
      <c r="A15" s="1" t="str">
        <f>'Victor Oladipo'!A15</f>
        <v>@ DNK</v>
      </c>
      <c r="B15">
        <v>20</v>
      </c>
      <c r="C15">
        <v>3</v>
      </c>
      <c r="D15">
        <v>4</v>
      </c>
      <c r="E15">
        <v>0</v>
      </c>
      <c r="F15">
        <v>0</v>
      </c>
      <c r="G15">
        <v>1</v>
      </c>
      <c r="H15">
        <v>8</v>
      </c>
      <c r="I15">
        <v>13</v>
      </c>
      <c r="J15">
        <v>4</v>
      </c>
      <c r="K15">
        <v>6</v>
      </c>
      <c r="L15">
        <v>0</v>
      </c>
      <c r="M15">
        <v>0</v>
      </c>
      <c r="N15">
        <v>1</v>
      </c>
      <c r="O15">
        <v>3</v>
      </c>
      <c r="P15">
        <v>10</v>
      </c>
      <c r="Q15" s="2">
        <f t="shared" si="0"/>
        <v>0.61538461538461542</v>
      </c>
      <c r="R15" s="2">
        <f t="shared" si="1"/>
        <v>0.66666666666666663</v>
      </c>
      <c r="S15" s="6" t="s">
        <v>45</v>
      </c>
      <c r="T15">
        <v>36</v>
      </c>
      <c r="U15">
        <v>28</v>
      </c>
      <c r="V15">
        <v>0</v>
      </c>
      <c r="W15" s="3">
        <f t="shared" si="2"/>
        <v>22.229194444444445</v>
      </c>
      <c r="X15" s="4">
        <f t="shared" si="3"/>
        <v>28.6</v>
      </c>
      <c r="Y15" s="4">
        <f t="shared" si="4"/>
        <v>16</v>
      </c>
      <c r="Z15">
        <v>0</v>
      </c>
    </row>
    <row r="16" spans="1:26" x14ac:dyDescent="0.3">
      <c r="A16" s="1" t="str">
        <f>'Victor Oladipo'!A16</f>
        <v>vs IMP</v>
      </c>
      <c r="B16">
        <v>14</v>
      </c>
      <c r="C16">
        <v>1</v>
      </c>
      <c r="D16">
        <v>1</v>
      </c>
      <c r="E16">
        <v>0</v>
      </c>
      <c r="F16">
        <v>2</v>
      </c>
      <c r="G16">
        <v>0</v>
      </c>
      <c r="H16">
        <v>7</v>
      </c>
      <c r="I16">
        <v>13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15</v>
      </c>
      <c r="Q16" s="2">
        <f t="shared" si="0"/>
        <v>0.53846153846153844</v>
      </c>
      <c r="R16" s="2">
        <f t="shared" si="1"/>
        <v>0</v>
      </c>
      <c r="S16" s="6" t="s">
        <v>45</v>
      </c>
      <c r="T16">
        <v>35</v>
      </c>
      <c r="U16">
        <v>16</v>
      </c>
      <c r="V16">
        <v>4</v>
      </c>
      <c r="W16" s="3">
        <f t="shared" si="2"/>
        <v>14.463828571428573</v>
      </c>
      <c r="X16" s="4">
        <f t="shared" si="3"/>
        <v>22.7</v>
      </c>
      <c r="Y16" s="4">
        <f t="shared" si="4"/>
        <v>10.3</v>
      </c>
      <c r="Z16">
        <v>0</v>
      </c>
    </row>
    <row r="17" spans="1:26" x14ac:dyDescent="0.3">
      <c r="A17" s="1" t="str">
        <f>'Victor Oladipo'!A17</f>
        <v>@ 3PT</v>
      </c>
      <c r="B17">
        <v>33</v>
      </c>
      <c r="C17">
        <v>10</v>
      </c>
      <c r="D17">
        <v>6</v>
      </c>
      <c r="E17">
        <v>0</v>
      </c>
      <c r="F17">
        <v>2</v>
      </c>
      <c r="G17">
        <v>1</v>
      </c>
      <c r="H17">
        <v>13</v>
      </c>
      <c r="I17">
        <v>17</v>
      </c>
      <c r="J17">
        <v>4</v>
      </c>
      <c r="K17">
        <v>5</v>
      </c>
      <c r="L17">
        <v>3</v>
      </c>
      <c r="M17">
        <v>3</v>
      </c>
      <c r="N17">
        <v>2</v>
      </c>
      <c r="O17">
        <v>1</v>
      </c>
      <c r="P17">
        <v>-5</v>
      </c>
      <c r="Q17" s="2">
        <f t="shared" si="0"/>
        <v>0.76470588235294112</v>
      </c>
      <c r="R17" s="2">
        <f t="shared" si="1"/>
        <v>0.8</v>
      </c>
      <c r="S17" s="2">
        <f t="shared" si="5"/>
        <v>1</v>
      </c>
      <c r="T17">
        <v>48</v>
      </c>
      <c r="U17">
        <v>46</v>
      </c>
      <c r="V17">
        <v>3</v>
      </c>
      <c r="W17" s="3">
        <f t="shared" si="2"/>
        <v>36.426124999999999</v>
      </c>
      <c r="X17" s="4">
        <f t="shared" si="3"/>
        <v>59</v>
      </c>
      <c r="Y17" s="4">
        <f t="shared" si="4"/>
        <v>34.9</v>
      </c>
      <c r="Z17">
        <v>0</v>
      </c>
    </row>
    <row r="18" spans="1:26" x14ac:dyDescent="0.3">
      <c r="A18" s="1" t="str">
        <f>'Victor Oladipo'!A18</f>
        <v>vs DEF</v>
      </c>
      <c r="B18">
        <v>13</v>
      </c>
      <c r="C18">
        <v>3</v>
      </c>
      <c r="D18">
        <v>3</v>
      </c>
      <c r="E18">
        <v>0</v>
      </c>
      <c r="F18">
        <v>2</v>
      </c>
      <c r="G18">
        <v>0</v>
      </c>
      <c r="H18">
        <v>6</v>
      </c>
      <c r="I18">
        <v>10</v>
      </c>
      <c r="J18">
        <v>0</v>
      </c>
      <c r="K18">
        <v>2</v>
      </c>
      <c r="L18">
        <v>1</v>
      </c>
      <c r="M18">
        <v>1</v>
      </c>
      <c r="N18">
        <v>0</v>
      </c>
      <c r="O18">
        <v>1</v>
      </c>
      <c r="P18">
        <v>-3</v>
      </c>
      <c r="Q18" s="2">
        <f t="shared" si="0"/>
        <v>0.6</v>
      </c>
      <c r="R18" s="2">
        <f t="shared" si="1"/>
        <v>0</v>
      </c>
      <c r="S18" s="2">
        <f t="shared" si="5"/>
        <v>1</v>
      </c>
      <c r="T18">
        <v>37</v>
      </c>
      <c r="U18">
        <v>20</v>
      </c>
      <c r="V18">
        <v>1</v>
      </c>
      <c r="W18" s="3">
        <f t="shared" si="2"/>
        <v>17.413972972972978</v>
      </c>
      <c r="X18" s="4">
        <f t="shared" si="3"/>
        <v>27.1</v>
      </c>
      <c r="Y18" s="4">
        <f t="shared" si="4"/>
        <v>13</v>
      </c>
      <c r="Z18">
        <v>0</v>
      </c>
    </row>
    <row r="19" spans="1:26" x14ac:dyDescent="0.3">
      <c r="A19" s="1" t="str">
        <f>'Victor Oladipo'!A19</f>
        <v>@ OCE</v>
      </c>
      <c r="B19">
        <v>14</v>
      </c>
      <c r="C19">
        <v>2</v>
      </c>
      <c r="D19">
        <v>4</v>
      </c>
      <c r="E19">
        <v>2</v>
      </c>
      <c r="F19">
        <v>3</v>
      </c>
      <c r="G19">
        <v>0</v>
      </c>
      <c r="H19">
        <v>6</v>
      </c>
      <c r="I19">
        <v>8</v>
      </c>
      <c r="J19">
        <v>2</v>
      </c>
      <c r="K19">
        <v>3</v>
      </c>
      <c r="L19">
        <v>0</v>
      </c>
      <c r="M19">
        <v>0</v>
      </c>
      <c r="N19">
        <v>0</v>
      </c>
      <c r="O19">
        <v>2</v>
      </c>
      <c r="P19">
        <v>26</v>
      </c>
      <c r="Q19" s="2">
        <f t="shared" si="0"/>
        <v>0.75</v>
      </c>
      <c r="R19" s="2">
        <f t="shared" si="1"/>
        <v>0.66666666666666663</v>
      </c>
      <c r="S19" s="6" t="s">
        <v>45</v>
      </c>
      <c r="T19">
        <v>36</v>
      </c>
      <c r="U19">
        <v>22</v>
      </c>
      <c r="V19">
        <v>1</v>
      </c>
      <c r="W19" s="3">
        <f t="shared" si="2"/>
        <v>25.401083333333339</v>
      </c>
      <c r="X19" s="4">
        <f t="shared" si="3"/>
        <v>37.4</v>
      </c>
      <c r="Y19" s="4">
        <f t="shared" si="4"/>
        <v>17.799999999999997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18.111111111111111</v>
      </c>
      <c r="C47" s="4">
        <f t="shared" ref="C47:P47" si="9">AVERAGE(C2:C46)</f>
        <v>3.3888888888888888</v>
      </c>
      <c r="D47" s="4">
        <f t="shared" si="9"/>
        <v>4.5555555555555554</v>
      </c>
      <c r="E47" s="4">
        <f t="shared" si="9"/>
        <v>0.77777777777777779</v>
      </c>
      <c r="F47" s="4">
        <f t="shared" si="9"/>
        <v>1.5</v>
      </c>
      <c r="G47" s="4">
        <f t="shared" si="9"/>
        <v>0.5</v>
      </c>
      <c r="H47" s="4">
        <f t="shared" si="9"/>
        <v>7.1111111111111107</v>
      </c>
      <c r="I47" s="4">
        <f t="shared" si="9"/>
        <v>13.611111111111111</v>
      </c>
      <c r="J47" s="4">
        <f t="shared" si="9"/>
        <v>2.7777777777777777</v>
      </c>
      <c r="K47" s="4">
        <f t="shared" si="9"/>
        <v>6.0555555555555554</v>
      </c>
      <c r="L47" s="4">
        <f t="shared" si="9"/>
        <v>1.1111111111111112</v>
      </c>
      <c r="M47" s="4">
        <f t="shared" si="9"/>
        <v>1.2222222222222223</v>
      </c>
      <c r="N47" s="4">
        <f t="shared" si="9"/>
        <v>0.33333333333333331</v>
      </c>
      <c r="O47" s="4">
        <f t="shared" si="9"/>
        <v>1.2777777777777777</v>
      </c>
      <c r="P47" s="4">
        <f t="shared" si="9"/>
        <v>10.111111111111111</v>
      </c>
      <c r="Q47" s="2">
        <f>SUM(H2:H46)/SUM(I2:I46)</f>
        <v>0.52244897959183678</v>
      </c>
      <c r="R47" s="2">
        <f>SUM(J2:J46)/SUM(K2:K46)</f>
        <v>0.45871559633027525</v>
      </c>
      <c r="S47" s="2">
        <f>SUM(L2:L46)/SUM(M2:M46)</f>
        <v>0.90909090909090906</v>
      </c>
      <c r="T47" s="4">
        <f t="shared" ref="T47:V47" si="10">AVERAGE(T2:T46)</f>
        <v>37.888888888888886</v>
      </c>
      <c r="U47" s="4">
        <f t="shared" si="10"/>
        <v>28.055555555555557</v>
      </c>
      <c r="V47" s="4">
        <f t="shared" si="10"/>
        <v>1.1666666666666667</v>
      </c>
      <c r="W47" s="3">
        <f>((H49*85.91) +(F49*53.897)+(J49*51.757)+(L49*46.845)+(E49*39.19)+(N49*39.19)+(D49*34.677)+((C49-N49)*14.707)-(O49*17.174)-((M49-L49)*20.091)-((I49-H49)*39.19)-(G49*53.897))/T49</f>
        <v>21.858007331378293</v>
      </c>
      <c r="X47" s="4">
        <f t="shared" ref="X47" si="11">B47+(C47*1.2)+(D47*1.5)+(E47*3)+(F47*3)-G47</f>
        <v>35.344444444444441</v>
      </c>
      <c r="Y47" s="4">
        <f t="shared" ref="Y47" si="12">B47+0.4*H47-0.7*I47-0.4*(M47-L47)+0.7*N47+0.3*(C47-N47)+F47+D47*0.7+0.7*E47-0.4*O47-G47</f>
        <v>16.755555555555553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326</v>
      </c>
      <c r="C49">
        <f t="shared" ref="C49:P49" si="13">SUM(C2:C46)</f>
        <v>61</v>
      </c>
      <c r="D49">
        <f t="shared" si="13"/>
        <v>82</v>
      </c>
      <c r="E49">
        <f t="shared" si="13"/>
        <v>14</v>
      </c>
      <c r="F49">
        <f t="shared" si="13"/>
        <v>27</v>
      </c>
      <c r="G49">
        <f t="shared" si="13"/>
        <v>9</v>
      </c>
      <c r="H49">
        <f t="shared" si="13"/>
        <v>128</v>
      </c>
      <c r="I49">
        <f t="shared" si="13"/>
        <v>245</v>
      </c>
      <c r="J49">
        <f t="shared" si="13"/>
        <v>50</v>
      </c>
      <c r="K49">
        <f t="shared" si="13"/>
        <v>109</v>
      </c>
      <c r="L49">
        <f t="shared" si="13"/>
        <v>20</v>
      </c>
      <c r="M49">
        <f t="shared" si="13"/>
        <v>22</v>
      </c>
      <c r="N49">
        <f t="shared" si="13"/>
        <v>6</v>
      </c>
      <c r="O49">
        <f t="shared" si="13"/>
        <v>23</v>
      </c>
      <c r="P49">
        <f t="shared" si="13"/>
        <v>182</v>
      </c>
      <c r="T49">
        <f>SUM(T2:T46)</f>
        <v>682</v>
      </c>
      <c r="U49">
        <f>SUM(U2:U46)</f>
        <v>505</v>
      </c>
      <c r="V49">
        <f>SUM(V2:V46)</f>
        <v>21</v>
      </c>
      <c r="X49" s="4">
        <f>SUM(X2:X46)</f>
        <v>636.20000000000005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20</v>
      </c>
      <c r="C2">
        <v>6</v>
      </c>
      <c r="D2">
        <v>5</v>
      </c>
      <c r="E2">
        <v>3</v>
      </c>
      <c r="F2">
        <v>0</v>
      </c>
      <c r="G2">
        <v>2</v>
      </c>
      <c r="H2">
        <v>9</v>
      </c>
      <c r="I2">
        <v>20</v>
      </c>
      <c r="J2">
        <v>0</v>
      </c>
      <c r="K2">
        <v>2</v>
      </c>
      <c r="L2">
        <v>2</v>
      </c>
      <c r="M2">
        <v>2</v>
      </c>
      <c r="N2">
        <v>0</v>
      </c>
      <c r="O2">
        <v>0</v>
      </c>
      <c r="P2">
        <v>15</v>
      </c>
      <c r="Q2" s="2">
        <f t="shared" ref="Q2:Q46" si="0">H2/I2</f>
        <v>0.45</v>
      </c>
      <c r="R2" s="2">
        <f t="shared" ref="R2:R46" si="1">J2/K2</f>
        <v>0</v>
      </c>
      <c r="S2" s="2">
        <f>L2/M2</f>
        <v>1</v>
      </c>
      <c r="T2">
        <v>32</v>
      </c>
      <c r="U2">
        <v>32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22.099781249999996</v>
      </c>
      <c r="X2" s="4">
        <f t="shared" ref="X2:X46" si="3">B2+(C2*1.2)+(D2*1.5)+(E2*3)+(F2*3)-G2</f>
        <v>41.7</v>
      </c>
      <c r="Y2" s="4">
        <f t="shared" ref="Y2:Y46" si="4">B2+0.4*H2-0.7*I2-0.4*(M2-L2)+0.7*N2+0.3*(C2-N2)+F2+D2*0.7+0.7*E2-0.4*O2-G2</f>
        <v>15</v>
      </c>
      <c r="Z2">
        <v>0</v>
      </c>
    </row>
    <row r="3" spans="1:26" x14ac:dyDescent="0.3">
      <c r="A3" s="1" t="str">
        <f>'Victor Oladipo'!A3</f>
        <v>@ DEF</v>
      </c>
      <c r="B3">
        <v>32</v>
      </c>
      <c r="C3">
        <v>4</v>
      </c>
      <c r="D3">
        <v>6</v>
      </c>
      <c r="E3">
        <v>2</v>
      </c>
      <c r="F3">
        <v>0</v>
      </c>
      <c r="G3">
        <v>4</v>
      </c>
      <c r="H3">
        <v>14</v>
      </c>
      <c r="I3">
        <v>23</v>
      </c>
      <c r="J3">
        <v>4</v>
      </c>
      <c r="K3">
        <v>8</v>
      </c>
      <c r="L3">
        <v>0</v>
      </c>
      <c r="M3">
        <v>0</v>
      </c>
      <c r="N3">
        <v>0</v>
      </c>
      <c r="O3">
        <v>2</v>
      </c>
      <c r="P3">
        <v>-2</v>
      </c>
      <c r="Q3" s="2">
        <f t="shared" si="0"/>
        <v>0.60869565217391308</v>
      </c>
      <c r="R3" s="2">
        <f t="shared" si="1"/>
        <v>0.5</v>
      </c>
      <c r="S3" s="6" t="s">
        <v>45</v>
      </c>
      <c r="T3">
        <v>39</v>
      </c>
      <c r="U3">
        <v>46</v>
      </c>
      <c r="V3">
        <v>1</v>
      </c>
      <c r="W3" s="3">
        <f t="shared" si="2"/>
        <v>29.548512820512823</v>
      </c>
      <c r="X3" s="4">
        <f t="shared" si="3"/>
        <v>47.8</v>
      </c>
      <c r="Y3" s="4">
        <f t="shared" si="4"/>
        <v>23.5</v>
      </c>
      <c r="Z3">
        <v>0</v>
      </c>
    </row>
    <row r="4" spans="1:26" x14ac:dyDescent="0.3">
      <c r="A4" s="1" t="str">
        <f>'Victor Oladipo'!A4</f>
        <v>vs OCE</v>
      </c>
      <c r="B4">
        <v>29</v>
      </c>
      <c r="C4">
        <v>12</v>
      </c>
      <c r="D4">
        <v>4</v>
      </c>
      <c r="E4">
        <v>1</v>
      </c>
      <c r="F4">
        <v>1</v>
      </c>
      <c r="G4">
        <v>0</v>
      </c>
      <c r="H4">
        <v>12</v>
      </c>
      <c r="I4">
        <v>19</v>
      </c>
      <c r="J4">
        <v>2</v>
      </c>
      <c r="K4">
        <v>6</v>
      </c>
      <c r="L4">
        <v>3</v>
      </c>
      <c r="M4">
        <v>3</v>
      </c>
      <c r="N4">
        <v>0</v>
      </c>
      <c r="O4">
        <v>0</v>
      </c>
      <c r="P4">
        <v>34</v>
      </c>
      <c r="Q4" s="2">
        <f t="shared" si="0"/>
        <v>0.63157894736842102</v>
      </c>
      <c r="R4" s="2">
        <f t="shared" si="1"/>
        <v>0.33333333333333331</v>
      </c>
      <c r="S4" s="2">
        <f>L4/M4</f>
        <v>1</v>
      </c>
      <c r="T4">
        <v>38</v>
      </c>
      <c r="U4">
        <v>38</v>
      </c>
      <c r="V4">
        <v>1</v>
      </c>
      <c r="W4" s="3">
        <f t="shared" si="2"/>
        <v>37.076789473684215</v>
      </c>
      <c r="X4" s="4">
        <f t="shared" si="3"/>
        <v>55.4</v>
      </c>
      <c r="Y4" s="4">
        <f t="shared" si="4"/>
        <v>28.6</v>
      </c>
      <c r="Z4">
        <v>1</v>
      </c>
    </row>
    <row r="5" spans="1:26" x14ac:dyDescent="0.3">
      <c r="A5" s="1" t="str">
        <f>'Victor Oladipo'!A5</f>
        <v>@ FRA</v>
      </c>
      <c r="B5">
        <v>37</v>
      </c>
      <c r="C5">
        <v>3</v>
      </c>
      <c r="D5">
        <v>7</v>
      </c>
      <c r="E5">
        <v>0</v>
      </c>
      <c r="F5">
        <v>0</v>
      </c>
      <c r="G5">
        <v>0</v>
      </c>
      <c r="H5">
        <v>16</v>
      </c>
      <c r="I5">
        <v>27</v>
      </c>
      <c r="J5">
        <v>2</v>
      </c>
      <c r="K5">
        <v>3</v>
      </c>
      <c r="L5">
        <v>3</v>
      </c>
      <c r="M5">
        <v>3</v>
      </c>
      <c r="N5">
        <v>0</v>
      </c>
      <c r="O5">
        <v>3</v>
      </c>
      <c r="P5">
        <v>4</v>
      </c>
      <c r="Q5" s="2">
        <f t="shared" si="0"/>
        <v>0.59259259259259256</v>
      </c>
      <c r="R5" s="2">
        <f t="shared" si="1"/>
        <v>0.66666666666666663</v>
      </c>
      <c r="S5" s="2">
        <f>L5/M5</f>
        <v>1</v>
      </c>
      <c r="T5">
        <v>39</v>
      </c>
      <c r="U5">
        <v>53</v>
      </c>
      <c r="V5">
        <v>1</v>
      </c>
      <c r="W5" s="3">
        <f t="shared" si="2"/>
        <v>36.483512820512829</v>
      </c>
      <c r="X5" s="4">
        <f t="shared" si="3"/>
        <v>51.1</v>
      </c>
      <c r="Y5" s="4">
        <f t="shared" si="4"/>
        <v>29.099999999999998</v>
      </c>
      <c r="Z5">
        <v>0</v>
      </c>
    </row>
    <row r="6" spans="1:26" x14ac:dyDescent="0.3">
      <c r="A6" s="1" t="str">
        <f>'Victor Oladipo'!A6</f>
        <v>vs CHI</v>
      </c>
      <c r="B6">
        <v>28</v>
      </c>
      <c r="C6">
        <v>6</v>
      </c>
      <c r="D6">
        <v>8</v>
      </c>
      <c r="E6">
        <v>0</v>
      </c>
      <c r="F6">
        <v>0</v>
      </c>
      <c r="G6">
        <v>2</v>
      </c>
      <c r="H6">
        <v>11</v>
      </c>
      <c r="I6">
        <v>17</v>
      </c>
      <c r="J6">
        <v>0</v>
      </c>
      <c r="K6">
        <v>0</v>
      </c>
      <c r="L6">
        <v>6</v>
      </c>
      <c r="M6">
        <v>6</v>
      </c>
      <c r="N6">
        <v>0</v>
      </c>
      <c r="O6">
        <v>1</v>
      </c>
      <c r="P6">
        <v>18</v>
      </c>
      <c r="Q6" s="2">
        <f t="shared" si="0"/>
        <v>0.6470588235294118</v>
      </c>
      <c r="R6" s="6" t="s">
        <v>45</v>
      </c>
      <c r="S6" s="2">
        <f t="shared" ref="S6:S46" si="5">L6/M6</f>
        <v>1</v>
      </c>
      <c r="T6">
        <v>39</v>
      </c>
      <c r="U6">
        <v>49</v>
      </c>
      <c r="V6">
        <v>1</v>
      </c>
      <c r="W6" s="3">
        <f t="shared" si="2"/>
        <v>31.580256410256407</v>
      </c>
      <c r="X6" s="4">
        <f t="shared" si="3"/>
        <v>45.2</v>
      </c>
      <c r="Y6" s="4">
        <f t="shared" si="4"/>
        <v>25.5</v>
      </c>
      <c r="Z6">
        <v>1</v>
      </c>
    </row>
    <row r="7" spans="1:26" x14ac:dyDescent="0.3">
      <c r="A7" s="1" t="str">
        <f>'Victor Oladipo'!A7</f>
        <v>vs EUR</v>
      </c>
      <c r="B7">
        <v>37</v>
      </c>
      <c r="C7">
        <v>7</v>
      </c>
      <c r="D7">
        <v>4</v>
      </c>
      <c r="E7">
        <v>1</v>
      </c>
      <c r="F7">
        <v>0</v>
      </c>
      <c r="G7">
        <v>2</v>
      </c>
      <c r="H7">
        <v>15</v>
      </c>
      <c r="I7">
        <v>23</v>
      </c>
      <c r="J7">
        <v>2</v>
      </c>
      <c r="K7">
        <v>5</v>
      </c>
      <c r="L7">
        <v>5</v>
      </c>
      <c r="M7">
        <v>5</v>
      </c>
      <c r="N7">
        <v>0</v>
      </c>
      <c r="O7">
        <v>1</v>
      </c>
      <c r="P7">
        <v>-9</v>
      </c>
      <c r="Q7" s="2">
        <f t="shared" si="0"/>
        <v>0.65217391304347827</v>
      </c>
      <c r="R7" s="2">
        <f t="shared" si="1"/>
        <v>0.4</v>
      </c>
      <c r="S7" s="2">
        <f t="shared" si="5"/>
        <v>1</v>
      </c>
      <c r="T7">
        <v>34</v>
      </c>
      <c r="U7">
        <v>48</v>
      </c>
      <c r="V7">
        <v>0</v>
      </c>
      <c r="W7" s="3">
        <f t="shared" si="2"/>
        <v>43.198470588235288</v>
      </c>
      <c r="X7" s="4">
        <f t="shared" si="3"/>
        <v>52.4</v>
      </c>
      <c r="Y7" s="4">
        <f t="shared" si="4"/>
        <v>30.100000000000009</v>
      </c>
      <c r="Z7">
        <v>0</v>
      </c>
    </row>
    <row r="8" spans="1:26" x14ac:dyDescent="0.3">
      <c r="A8" s="1" t="str">
        <f>'Victor Oladipo'!A8</f>
        <v>vs RKS</v>
      </c>
      <c r="B8">
        <v>29</v>
      </c>
      <c r="C8">
        <v>8</v>
      </c>
      <c r="D8">
        <v>3</v>
      </c>
      <c r="E8">
        <v>2</v>
      </c>
      <c r="F8">
        <v>1</v>
      </c>
      <c r="G8">
        <v>0</v>
      </c>
      <c r="H8">
        <v>11</v>
      </c>
      <c r="I8">
        <v>21</v>
      </c>
      <c r="J8">
        <v>2</v>
      </c>
      <c r="K8">
        <v>3</v>
      </c>
      <c r="L8">
        <v>5</v>
      </c>
      <c r="M8">
        <v>5</v>
      </c>
      <c r="N8">
        <v>0</v>
      </c>
      <c r="O8">
        <v>0</v>
      </c>
      <c r="P8">
        <v>-9</v>
      </c>
      <c r="Q8" s="2">
        <f t="shared" si="0"/>
        <v>0.52380952380952384</v>
      </c>
      <c r="R8" s="2">
        <f t="shared" si="1"/>
        <v>0.66666666666666663</v>
      </c>
      <c r="S8" s="2">
        <f t="shared" si="5"/>
        <v>1</v>
      </c>
      <c r="T8">
        <v>33</v>
      </c>
      <c r="U8">
        <v>35</v>
      </c>
      <c r="V8">
        <v>0</v>
      </c>
      <c r="W8" s="3">
        <f t="shared" si="2"/>
        <v>37.721606060606049</v>
      </c>
      <c r="X8" s="4">
        <f t="shared" si="3"/>
        <v>52.1</v>
      </c>
      <c r="Y8" s="4">
        <f t="shared" si="4"/>
        <v>25.599999999999994</v>
      </c>
      <c r="Z8">
        <v>0</v>
      </c>
    </row>
    <row r="9" spans="1:26" x14ac:dyDescent="0.3">
      <c r="A9" s="1" t="str">
        <f>'Victor Oladipo'!A9</f>
        <v>@ AFR</v>
      </c>
      <c r="B9">
        <v>32</v>
      </c>
      <c r="C9">
        <v>2</v>
      </c>
      <c r="D9">
        <v>5</v>
      </c>
      <c r="E9">
        <v>0</v>
      </c>
      <c r="F9">
        <v>0</v>
      </c>
      <c r="G9">
        <v>1</v>
      </c>
      <c r="H9">
        <v>14</v>
      </c>
      <c r="I9">
        <v>23</v>
      </c>
      <c r="J9">
        <v>2</v>
      </c>
      <c r="K9">
        <v>3</v>
      </c>
      <c r="L9">
        <v>2</v>
      </c>
      <c r="M9">
        <v>3</v>
      </c>
      <c r="N9">
        <v>0</v>
      </c>
      <c r="O9">
        <v>2</v>
      </c>
      <c r="P9">
        <v>13</v>
      </c>
      <c r="Q9" s="2">
        <f t="shared" si="0"/>
        <v>0.60869565217391308</v>
      </c>
      <c r="R9" s="2">
        <f t="shared" si="1"/>
        <v>0.66666666666666663</v>
      </c>
      <c r="S9" s="2">
        <f t="shared" si="5"/>
        <v>0.66666666666666663</v>
      </c>
      <c r="T9">
        <v>39</v>
      </c>
      <c r="U9">
        <v>43</v>
      </c>
      <c r="V9">
        <v>4</v>
      </c>
      <c r="W9" s="3">
        <f t="shared" si="2"/>
        <v>29.274282051282054</v>
      </c>
      <c r="X9" s="4">
        <f t="shared" si="3"/>
        <v>40.9</v>
      </c>
      <c r="Y9" s="4">
        <f t="shared" si="4"/>
        <v>23.400000000000006</v>
      </c>
      <c r="Z9">
        <v>0</v>
      </c>
    </row>
    <row r="10" spans="1:26" x14ac:dyDescent="0.3">
      <c r="A10" s="1" t="str">
        <f>'Victor Oladipo'!A10</f>
        <v>vs OLD</v>
      </c>
      <c r="B10">
        <v>39</v>
      </c>
      <c r="C10">
        <v>1</v>
      </c>
      <c r="D10">
        <v>6</v>
      </c>
      <c r="E10">
        <v>0</v>
      </c>
      <c r="F10">
        <v>0</v>
      </c>
      <c r="G10">
        <v>0</v>
      </c>
      <c r="H10">
        <v>14</v>
      </c>
      <c r="I10">
        <v>19</v>
      </c>
      <c r="J10">
        <v>3</v>
      </c>
      <c r="K10">
        <v>5</v>
      </c>
      <c r="L10">
        <v>8</v>
      </c>
      <c r="M10">
        <v>8</v>
      </c>
      <c r="N10">
        <v>0</v>
      </c>
      <c r="O10">
        <v>1</v>
      </c>
      <c r="P10">
        <v>9</v>
      </c>
      <c r="Q10" s="2">
        <f t="shared" si="0"/>
        <v>0.73684210526315785</v>
      </c>
      <c r="R10" s="2">
        <f t="shared" si="1"/>
        <v>0.6</v>
      </c>
      <c r="S10" s="2">
        <f t="shared" si="5"/>
        <v>1</v>
      </c>
      <c r="T10">
        <v>32</v>
      </c>
      <c r="U10">
        <v>54</v>
      </c>
      <c r="V10">
        <v>2</v>
      </c>
      <c r="W10" s="3">
        <f t="shared" si="2"/>
        <v>54.450500000000005</v>
      </c>
      <c r="X10" s="4">
        <f t="shared" si="3"/>
        <v>49.2</v>
      </c>
      <c r="Y10" s="4">
        <f t="shared" si="4"/>
        <v>35.400000000000006</v>
      </c>
      <c r="Z10">
        <v>1</v>
      </c>
    </row>
    <row r="11" spans="1:26" x14ac:dyDescent="0.3">
      <c r="A11" s="1" t="str">
        <f>'Victor Oladipo'!A11</f>
        <v>@ USA</v>
      </c>
      <c r="B11">
        <v>32</v>
      </c>
      <c r="C11">
        <v>6</v>
      </c>
      <c r="D11">
        <v>5</v>
      </c>
      <c r="E11">
        <v>1</v>
      </c>
      <c r="F11">
        <v>0</v>
      </c>
      <c r="G11">
        <v>1</v>
      </c>
      <c r="H11">
        <v>14</v>
      </c>
      <c r="I11">
        <v>26</v>
      </c>
      <c r="J11">
        <v>2</v>
      </c>
      <c r="K11">
        <v>7</v>
      </c>
      <c r="L11">
        <v>2</v>
      </c>
      <c r="M11">
        <v>2</v>
      </c>
      <c r="N11">
        <v>1</v>
      </c>
      <c r="O11">
        <v>3</v>
      </c>
      <c r="P11">
        <v>12</v>
      </c>
      <c r="Q11" s="2">
        <f t="shared" si="0"/>
        <v>0.53846153846153844</v>
      </c>
      <c r="R11" s="2">
        <f t="shared" si="1"/>
        <v>0.2857142857142857</v>
      </c>
      <c r="S11" s="2">
        <f t="shared" si="5"/>
        <v>1</v>
      </c>
      <c r="T11">
        <v>40</v>
      </c>
      <c r="U11">
        <v>44</v>
      </c>
      <c r="V11">
        <v>1</v>
      </c>
      <c r="W11" s="3">
        <f t="shared" si="2"/>
        <v>28.738625000000006</v>
      </c>
      <c r="X11" s="4">
        <f t="shared" si="3"/>
        <v>48.7</v>
      </c>
      <c r="Y11" s="4">
        <f t="shared" si="4"/>
        <v>23.6</v>
      </c>
      <c r="Z11">
        <v>1</v>
      </c>
    </row>
    <row r="12" spans="1:26" x14ac:dyDescent="0.3">
      <c r="A12" s="1" t="str">
        <f>'Victor Oladipo'!A12</f>
        <v>vs SPA</v>
      </c>
      <c r="B12">
        <v>37</v>
      </c>
      <c r="C12">
        <v>7</v>
      </c>
      <c r="D12">
        <v>3</v>
      </c>
      <c r="E12">
        <v>0</v>
      </c>
      <c r="F12">
        <v>1</v>
      </c>
      <c r="G12">
        <v>1</v>
      </c>
      <c r="H12">
        <v>16</v>
      </c>
      <c r="I12">
        <v>25</v>
      </c>
      <c r="J12">
        <v>1</v>
      </c>
      <c r="K12">
        <v>6</v>
      </c>
      <c r="L12">
        <v>4</v>
      </c>
      <c r="M12">
        <v>4</v>
      </c>
      <c r="N12">
        <v>0</v>
      </c>
      <c r="O12">
        <v>2</v>
      </c>
      <c r="P12">
        <v>12</v>
      </c>
      <c r="Q12" s="2">
        <f t="shared" si="0"/>
        <v>0.64</v>
      </c>
      <c r="R12" s="2">
        <f t="shared" si="1"/>
        <v>0.16666666666666666</v>
      </c>
      <c r="S12" s="2">
        <f t="shared" si="5"/>
        <v>1</v>
      </c>
      <c r="T12">
        <v>39</v>
      </c>
      <c r="U12">
        <v>45</v>
      </c>
      <c r="V12">
        <v>1</v>
      </c>
      <c r="W12" s="3">
        <f t="shared" si="2"/>
        <v>36.759461538461544</v>
      </c>
      <c r="X12" s="4">
        <f t="shared" si="3"/>
        <v>51.9</v>
      </c>
      <c r="Y12" s="4">
        <f t="shared" si="4"/>
        <v>29.3</v>
      </c>
      <c r="Z12">
        <v>1</v>
      </c>
    </row>
    <row r="13" spans="1:26" x14ac:dyDescent="0.3">
      <c r="A13" s="1" t="str">
        <f>'Victor Oladipo'!A13</f>
        <v>@ 6TH</v>
      </c>
      <c r="B13">
        <v>41</v>
      </c>
      <c r="C13">
        <v>4</v>
      </c>
      <c r="D13">
        <v>6</v>
      </c>
      <c r="E13">
        <v>3</v>
      </c>
      <c r="F13">
        <v>0</v>
      </c>
      <c r="G13">
        <v>1</v>
      </c>
      <c r="H13">
        <v>18</v>
      </c>
      <c r="I13">
        <v>30</v>
      </c>
      <c r="J13">
        <v>3</v>
      </c>
      <c r="K13">
        <v>6</v>
      </c>
      <c r="L13">
        <v>2</v>
      </c>
      <c r="M13">
        <v>2</v>
      </c>
      <c r="N13">
        <v>0</v>
      </c>
      <c r="O13">
        <v>0</v>
      </c>
      <c r="P13">
        <v>22</v>
      </c>
      <c r="Q13" s="2">
        <f t="shared" si="0"/>
        <v>0.6</v>
      </c>
      <c r="R13" s="2">
        <f t="shared" si="1"/>
        <v>0.5</v>
      </c>
      <c r="S13" s="2">
        <f t="shared" si="5"/>
        <v>1</v>
      </c>
      <c r="T13">
        <v>40</v>
      </c>
      <c r="U13">
        <v>54</v>
      </c>
      <c r="V13">
        <v>2</v>
      </c>
      <c r="W13" s="3">
        <f t="shared" si="2"/>
        <v>41.390599999999999</v>
      </c>
      <c r="X13" s="4">
        <f t="shared" si="3"/>
        <v>62.8</v>
      </c>
      <c r="Y13" s="4">
        <f t="shared" si="4"/>
        <v>33.700000000000003</v>
      </c>
      <c r="Z13">
        <v>1</v>
      </c>
    </row>
    <row r="14" spans="1:26" x14ac:dyDescent="0.3">
      <c r="A14" s="1" t="str">
        <f>'Victor Oladipo'!A14</f>
        <v>vs CAN</v>
      </c>
      <c r="B14">
        <v>39</v>
      </c>
      <c r="C14">
        <v>6</v>
      </c>
      <c r="D14">
        <v>6</v>
      </c>
      <c r="E14">
        <v>1</v>
      </c>
      <c r="F14">
        <v>0</v>
      </c>
      <c r="G14">
        <v>3</v>
      </c>
      <c r="H14">
        <v>17</v>
      </c>
      <c r="I14">
        <v>22</v>
      </c>
      <c r="J14">
        <v>3</v>
      </c>
      <c r="K14">
        <v>4</v>
      </c>
      <c r="L14">
        <v>2</v>
      </c>
      <c r="M14">
        <v>2</v>
      </c>
      <c r="N14">
        <v>1</v>
      </c>
      <c r="O14">
        <v>2</v>
      </c>
      <c r="P14">
        <v>27</v>
      </c>
      <c r="Q14" s="2">
        <f t="shared" si="0"/>
        <v>0.77272727272727271</v>
      </c>
      <c r="R14" s="2">
        <f t="shared" si="1"/>
        <v>0.75</v>
      </c>
      <c r="S14" s="2">
        <f t="shared" si="5"/>
        <v>1</v>
      </c>
      <c r="T14">
        <v>36</v>
      </c>
      <c r="U14">
        <v>54</v>
      </c>
      <c r="V14">
        <v>1</v>
      </c>
      <c r="W14" s="3">
        <f t="shared" si="2"/>
        <v>46.594972222222218</v>
      </c>
      <c r="X14" s="4">
        <f t="shared" si="3"/>
        <v>55.2</v>
      </c>
      <c r="Y14" s="4">
        <f t="shared" si="4"/>
        <v>33.700000000000003</v>
      </c>
      <c r="Z14">
        <v>1</v>
      </c>
    </row>
    <row r="15" spans="1:26" x14ac:dyDescent="0.3">
      <c r="A15" s="1" t="str">
        <f>'Victor Oladipo'!A15</f>
        <v>@ DNK</v>
      </c>
      <c r="B15">
        <v>34</v>
      </c>
      <c r="C15">
        <v>7</v>
      </c>
      <c r="D15">
        <v>7</v>
      </c>
      <c r="E15">
        <v>1</v>
      </c>
      <c r="F15">
        <v>0</v>
      </c>
      <c r="G15">
        <v>4</v>
      </c>
      <c r="H15">
        <v>14</v>
      </c>
      <c r="I15">
        <v>23</v>
      </c>
      <c r="J15">
        <v>1</v>
      </c>
      <c r="K15">
        <v>3</v>
      </c>
      <c r="L15">
        <v>5</v>
      </c>
      <c r="M15">
        <v>5</v>
      </c>
      <c r="N15">
        <v>1</v>
      </c>
      <c r="O15">
        <v>2</v>
      </c>
      <c r="P15">
        <v>12</v>
      </c>
      <c r="Q15" s="2">
        <f t="shared" si="0"/>
        <v>0.60869565217391308</v>
      </c>
      <c r="R15" s="2">
        <f t="shared" si="1"/>
        <v>0.33333333333333331</v>
      </c>
      <c r="S15" s="2">
        <f t="shared" si="5"/>
        <v>1</v>
      </c>
      <c r="T15">
        <v>33</v>
      </c>
      <c r="U15">
        <v>52</v>
      </c>
      <c r="V15">
        <v>1</v>
      </c>
      <c r="W15" s="3">
        <f t="shared" si="2"/>
        <v>39.25566666666667</v>
      </c>
      <c r="X15" s="4">
        <f t="shared" si="3"/>
        <v>51.9</v>
      </c>
      <c r="Y15" s="4">
        <f t="shared" si="4"/>
        <v>26.8</v>
      </c>
      <c r="Z15">
        <v>1</v>
      </c>
    </row>
    <row r="16" spans="1:26" x14ac:dyDescent="0.3">
      <c r="A16" s="1" t="str">
        <f>'Victor Oladipo'!A16</f>
        <v>vs IMP</v>
      </c>
      <c r="B16">
        <v>31</v>
      </c>
      <c r="C16">
        <v>5</v>
      </c>
      <c r="D16">
        <v>3</v>
      </c>
      <c r="E16">
        <v>0</v>
      </c>
      <c r="F16">
        <v>0</v>
      </c>
      <c r="G16">
        <v>1</v>
      </c>
      <c r="H16">
        <v>14</v>
      </c>
      <c r="I16">
        <v>26</v>
      </c>
      <c r="J16">
        <v>1</v>
      </c>
      <c r="K16">
        <v>5</v>
      </c>
      <c r="L16">
        <v>2</v>
      </c>
      <c r="M16">
        <v>2</v>
      </c>
      <c r="N16">
        <v>0</v>
      </c>
      <c r="O16">
        <v>1</v>
      </c>
      <c r="P16">
        <v>18</v>
      </c>
      <c r="Q16" s="2">
        <f t="shared" si="0"/>
        <v>0.53846153846153844</v>
      </c>
      <c r="R16" s="2">
        <f t="shared" si="1"/>
        <v>0.2</v>
      </c>
      <c r="S16" s="2">
        <f t="shared" si="5"/>
        <v>1</v>
      </c>
      <c r="T16">
        <v>37</v>
      </c>
      <c r="U16">
        <v>37</v>
      </c>
      <c r="V16">
        <v>2</v>
      </c>
      <c r="W16" s="3">
        <f t="shared" si="2"/>
        <v>26.605459459459464</v>
      </c>
      <c r="X16" s="4">
        <f t="shared" si="3"/>
        <v>40.5</v>
      </c>
      <c r="Y16" s="4">
        <f t="shared" si="4"/>
        <v>20.6</v>
      </c>
      <c r="Z16">
        <v>0</v>
      </c>
    </row>
    <row r="17" spans="1:26" x14ac:dyDescent="0.3">
      <c r="A17" s="1" t="str">
        <f>'Victor Oladipo'!A17</f>
        <v>@ 3PT</v>
      </c>
      <c r="B17">
        <v>45</v>
      </c>
      <c r="C17">
        <v>12</v>
      </c>
      <c r="D17">
        <v>7</v>
      </c>
      <c r="E17">
        <v>1</v>
      </c>
      <c r="F17">
        <v>0</v>
      </c>
      <c r="G17">
        <v>2</v>
      </c>
      <c r="H17">
        <v>18</v>
      </c>
      <c r="I17">
        <v>31</v>
      </c>
      <c r="J17">
        <v>3</v>
      </c>
      <c r="K17">
        <v>8</v>
      </c>
      <c r="L17">
        <v>6</v>
      </c>
      <c r="M17">
        <v>7</v>
      </c>
      <c r="N17">
        <v>0</v>
      </c>
      <c r="O17">
        <v>1</v>
      </c>
      <c r="P17">
        <v>5</v>
      </c>
      <c r="Q17" s="2">
        <f t="shared" si="0"/>
        <v>0.58064516129032262</v>
      </c>
      <c r="R17" s="2">
        <f t="shared" si="1"/>
        <v>0.375</v>
      </c>
      <c r="S17" s="2">
        <f t="shared" si="5"/>
        <v>0.8571428571428571</v>
      </c>
      <c r="T17">
        <v>49</v>
      </c>
      <c r="U17">
        <v>60</v>
      </c>
      <c r="V17">
        <v>0</v>
      </c>
      <c r="W17" s="3">
        <f t="shared" si="2"/>
        <v>36.461326530612233</v>
      </c>
      <c r="X17" s="4">
        <f t="shared" si="3"/>
        <v>70.900000000000006</v>
      </c>
      <c r="Y17" s="4">
        <f t="shared" si="4"/>
        <v>36.900000000000006</v>
      </c>
      <c r="Z17">
        <v>0</v>
      </c>
    </row>
    <row r="18" spans="1:26" x14ac:dyDescent="0.3">
      <c r="A18" s="1" t="str">
        <f>'Victor Oladipo'!A18</f>
        <v>vs DEF</v>
      </c>
      <c r="B18">
        <v>40</v>
      </c>
      <c r="C18">
        <v>7</v>
      </c>
      <c r="D18">
        <v>5</v>
      </c>
      <c r="E18">
        <v>2</v>
      </c>
      <c r="F18">
        <v>0</v>
      </c>
      <c r="G18">
        <v>5</v>
      </c>
      <c r="H18">
        <v>18</v>
      </c>
      <c r="I18">
        <v>29</v>
      </c>
      <c r="J18">
        <v>2</v>
      </c>
      <c r="K18">
        <v>4</v>
      </c>
      <c r="L18">
        <v>3</v>
      </c>
      <c r="M18">
        <v>3</v>
      </c>
      <c r="N18">
        <v>0</v>
      </c>
      <c r="O18">
        <v>1</v>
      </c>
      <c r="P18">
        <v>4</v>
      </c>
      <c r="Q18" s="2">
        <f t="shared" si="0"/>
        <v>0.62068965517241381</v>
      </c>
      <c r="R18" s="2">
        <f t="shared" si="1"/>
        <v>0.5</v>
      </c>
      <c r="S18" s="2">
        <f t="shared" si="5"/>
        <v>1</v>
      </c>
      <c r="T18">
        <v>38</v>
      </c>
      <c r="U18">
        <v>52</v>
      </c>
      <c r="V18">
        <v>1</v>
      </c>
      <c r="W18" s="3">
        <f t="shared" si="2"/>
        <v>37.562999999999995</v>
      </c>
      <c r="X18" s="4">
        <f t="shared" si="3"/>
        <v>56.9</v>
      </c>
      <c r="Y18" s="4">
        <f t="shared" si="4"/>
        <v>28.500000000000007</v>
      </c>
      <c r="Z18">
        <v>0</v>
      </c>
    </row>
    <row r="19" spans="1:26" x14ac:dyDescent="0.3">
      <c r="A19" s="1" t="str">
        <f>'Victor Oladipo'!A19</f>
        <v>@ OCE</v>
      </c>
      <c r="B19">
        <v>25</v>
      </c>
      <c r="C19">
        <v>2</v>
      </c>
      <c r="D19">
        <v>3</v>
      </c>
      <c r="E19">
        <v>0</v>
      </c>
      <c r="F19">
        <v>1</v>
      </c>
      <c r="G19">
        <v>1</v>
      </c>
      <c r="H19">
        <v>11</v>
      </c>
      <c r="I19">
        <v>18</v>
      </c>
      <c r="J19">
        <v>1</v>
      </c>
      <c r="K19">
        <v>3</v>
      </c>
      <c r="L19">
        <v>2</v>
      </c>
      <c r="M19">
        <v>2</v>
      </c>
      <c r="N19">
        <v>0</v>
      </c>
      <c r="O19">
        <v>0</v>
      </c>
      <c r="P19">
        <v>25</v>
      </c>
      <c r="Q19" s="2">
        <f t="shared" si="0"/>
        <v>0.61111111111111116</v>
      </c>
      <c r="R19" s="2">
        <f t="shared" si="1"/>
        <v>0.33333333333333331</v>
      </c>
      <c r="S19" s="2">
        <f t="shared" si="5"/>
        <v>1</v>
      </c>
      <c r="T19">
        <v>33</v>
      </c>
      <c r="U19">
        <v>32</v>
      </c>
      <c r="V19">
        <v>2</v>
      </c>
      <c r="W19" s="3">
        <f t="shared" si="2"/>
        <v>28.774909090909091</v>
      </c>
      <c r="X19" s="4">
        <f t="shared" si="3"/>
        <v>33.9</v>
      </c>
      <c r="Y19" s="4">
        <f t="shared" si="4"/>
        <v>19.5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33.722222222222221</v>
      </c>
      <c r="C47" s="4">
        <f t="shared" ref="C47:P47" si="6">AVERAGE(C2:C46)</f>
        <v>5.833333333333333</v>
      </c>
      <c r="D47" s="4">
        <f t="shared" si="6"/>
        <v>5.166666666666667</v>
      </c>
      <c r="E47" s="4">
        <f t="shared" si="6"/>
        <v>1</v>
      </c>
      <c r="F47" s="4">
        <f t="shared" si="6"/>
        <v>0.22222222222222221</v>
      </c>
      <c r="G47" s="4">
        <f t="shared" si="6"/>
        <v>1.6666666666666667</v>
      </c>
      <c r="H47" s="4">
        <f t="shared" si="6"/>
        <v>14.222222222222221</v>
      </c>
      <c r="I47" s="4">
        <f t="shared" si="6"/>
        <v>23.444444444444443</v>
      </c>
      <c r="J47" s="4">
        <f t="shared" si="6"/>
        <v>1.8888888888888888</v>
      </c>
      <c r="K47" s="4">
        <f t="shared" si="6"/>
        <v>4.5</v>
      </c>
      <c r="L47" s="4">
        <f t="shared" si="6"/>
        <v>3.4444444444444446</v>
      </c>
      <c r="M47" s="4">
        <f t="shared" si="6"/>
        <v>3.5555555555555554</v>
      </c>
      <c r="N47" s="4">
        <f t="shared" si="6"/>
        <v>0.16666666666666666</v>
      </c>
      <c r="O47" s="4">
        <f t="shared" si="6"/>
        <v>1.2222222222222223</v>
      </c>
      <c r="P47" s="4">
        <f t="shared" si="6"/>
        <v>11.666666666666666</v>
      </c>
      <c r="Q47" s="2">
        <f>SUM(H2:H46)/SUM(I2:I46)</f>
        <v>0.60663507109004744</v>
      </c>
      <c r="R47" s="2">
        <f>SUM(J2:J46)/SUM(K2:K46)</f>
        <v>0.41975308641975306</v>
      </c>
      <c r="S47" s="2">
        <f>SUM(L2:L46)/SUM(M2:M46)</f>
        <v>0.96875</v>
      </c>
      <c r="T47" s="4">
        <f t="shared" ref="T47:V47" si="7">AVERAGE(T2:T46)</f>
        <v>37.222222222222221</v>
      </c>
      <c r="U47" s="4">
        <f t="shared" si="7"/>
        <v>46</v>
      </c>
      <c r="V47" s="4">
        <f t="shared" si="7"/>
        <v>1.2777777777777777</v>
      </c>
      <c r="W47" s="3">
        <f>((H49*85.91) +(F49*53.897)+(J49*51.757)+(L49*46.845)+(E49*39.19)+(N49*39.19)+(D49*34.677)+((C49-N49)*14.707)-(O49*17.174)-((M49-L49)*20.091)-((I49-H49)*39.19)-(G49*53.897))/T49</f>
        <v>35.642210447761187</v>
      </c>
      <c r="X47" s="4">
        <f t="shared" ref="X47" si="8">B47+(C47*1.2)+(D47*1.5)+(E47*3)+(F47*3)-G47</f>
        <v>50.472222222222221</v>
      </c>
      <c r="Y47" s="4">
        <f t="shared" ref="Y47" si="9">B47+0.4*H47-0.7*I47-0.4*(M47-L47)+0.7*N47+0.3*(C47-N47)+F47+D47*0.7+0.7*E47-0.4*O47-G47</f>
        <v>27.155555555555555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607</v>
      </c>
      <c r="C49">
        <f t="shared" ref="C49:P49" si="10">SUM(C2:C46)</f>
        <v>105</v>
      </c>
      <c r="D49">
        <f t="shared" si="10"/>
        <v>93</v>
      </c>
      <c r="E49">
        <f t="shared" si="10"/>
        <v>18</v>
      </c>
      <c r="F49">
        <f t="shared" si="10"/>
        <v>4</v>
      </c>
      <c r="G49">
        <f t="shared" si="10"/>
        <v>30</v>
      </c>
      <c r="H49">
        <f t="shared" si="10"/>
        <v>256</v>
      </c>
      <c r="I49">
        <f t="shared" si="10"/>
        <v>422</v>
      </c>
      <c r="J49">
        <f t="shared" si="10"/>
        <v>34</v>
      </c>
      <c r="K49">
        <f t="shared" si="10"/>
        <v>81</v>
      </c>
      <c r="L49">
        <f t="shared" si="10"/>
        <v>62</v>
      </c>
      <c r="M49">
        <f t="shared" si="10"/>
        <v>64</v>
      </c>
      <c r="N49">
        <f t="shared" si="10"/>
        <v>3</v>
      </c>
      <c r="O49">
        <f t="shared" si="10"/>
        <v>22</v>
      </c>
      <c r="P49">
        <f t="shared" si="10"/>
        <v>210</v>
      </c>
      <c r="T49">
        <f>SUM(T2:T46)</f>
        <v>670</v>
      </c>
      <c r="U49">
        <f>SUM(U2:U46)</f>
        <v>828</v>
      </c>
      <c r="V49">
        <f>SUM(V2:V46)</f>
        <v>23</v>
      </c>
      <c r="X49" s="4">
        <f>SUM(X2:X46)</f>
        <v>908.49999999999989</v>
      </c>
      <c r="Z49">
        <f>SUM(Z2:Z46)</f>
        <v>8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20</v>
      </c>
      <c r="C2">
        <v>15</v>
      </c>
      <c r="D2">
        <v>5</v>
      </c>
      <c r="E2">
        <v>0</v>
      </c>
      <c r="F2">
        <v>0</v>
      </c>
      <c r="G2">
        <v>0</v>
      </c>
      <c r="H2">
        <v>7</v>
      </c>
      <c r="I2">
        <v>7</v>
      </c>
      <c r="J2">
        <v>2</v>
      </c>
      <c r="K2">
        <v>2</v>
      </c>
      <c r="L2">
        <v>4</v>
      </c>
      <c r="M2">
        <v>4</v>
      </c>
      <c r="N2">
        <v>5</v>
      </c>
      <c r="O2">
        <v>1</v>
      </c>
      <c r="P2">
        <v>16</v>
      </c>
      <c r="Q2" s="2">
        <f t="shared" ref="Q2:Q46" si="0">H2/I2</f>
        <v>1</v>
      </c>
      <c r="R2" s="2">
        <f t="shared" ref="R2:R46" si="1">J2/K2</f>
        <v>1</v>
      </c>
      <c r="S2" s="2">
        <f>L2/M2</f>
        <v>1</v>
      </c>
      <c r="T2">
        <v>42</v>
      </c>
      <c r="U2">
        <v>30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33.130833333333328</v>
      </c>
      <c r="X2" s="4">
        <f t="shared" ref="X2:X46" si="3">B2+(C2*1.2)+(D2*1.5)+(E2*3)+(F2*3)-G2</f>
        <v>45.5</v>
      </c>
      <c r="Y2" s="4">
        <f t="shared" ref="Y2:Y46" si="4">B2+0.4*H2-0.7*I2-0.4*(M2-L2)+0.7*N2+0.3*(C2-N2)+F2+D2*0.7+0.7*E2-0.4*O2-G2</f>
        <v>27.500000000000004</v>
      </c>
      <c r="Z2">
        <v>0</v>
      </c>
    </row>
    <row r="3" spans="1:26" x14ac:dyDescent="0.3">
      <c r="A3" s="1" t="str">
        <f>'Victor Oladipo'!A3</f>
        <v>@ DEF</v>
      </c>
      <c r="B3">
        <v>15</v>
      </c>
      <c r="C3">
        <v>7</v>
      </c>
      <c r="D3">
        <v>1</v>
      </c>
      <c r="E3">
        <v>1</v>
      </c>
      <c r="F3">
        <v>1</v>
      </c>
      <c r="G3">
        <v>0</v>
      </c>
      <c r="H3">
        <v>4</v>
      </c>
      <c r="I3">
        <v>7</v>
      </c>
      <c r="J3">
        <v>1</v>
      </c>
      <c r="K3">
        <v>2</v>
      </c>
      <c r="L3">
        <v>6</v>
      </c>
      <c r="M3">
        <v>7</v>
      </c>
      <c r="N3">
        <v>1</v>
      </c>
      <c r="O3">
        <v>4</v>
      </c>
      <c r="P3">
        <v>1</v>
      </c>
      <c r="Q3" s="2">
        <f t="shared" si="0"/>
        <v>0.5714285714285714</v>
      </c>
      <c r="R3" s="2">
        <f t="shared" si="1"/>
        <v>0.5</v>
      </c>
      <c r="S3" s="2">
        <f>L3/M3</f>
        <v>0.8571428571428571</v>
      </c>
      <c r="T3">
        <v>36</v>
      </c>
      <c r="U3">
        <v>17</v>
      </c>
      <c r="V3">
        <v>1</v>
      </c>
      <c r="W3" s="3">
        <f t="shared" si="2"/>
        <v>20.147388888888891</v>
      </c>
      <c r="X3" s="4">
        <f t="shared" si="3"/>
        <v>30.9</v>
      </c>
      <c r="Y3" s="4">
        <f t="shared" si="4"/>
        <v>14.6</v>
      </c>
      <c r="Z3">
        <v>0</v>
      </c>
    </row>
    <row r="4" spans="1:26" x14ac:dyDescent="0.3">
      <c r="A4" s="1" t="str">
        <f>'Victor Oladipo'!A4</f>
        <v>vs OCE</v>
      </c>
      <c r="B4">
        <v>10</v>
      </c>
      <c r="C4">
        <v>10</v>
      </c>
      <c r="D4">
        <v>4</v>
      </c>
      <c r="E4">
        <v>1</v>
      </c>
      <c r="F4">
        <v>0</v>
      </c>
      <c r="G4">
        <v>0</v>
      </c>
      <c r="H4">
        <v>3</v>
      </c>
      <c r="I4">
        <v>6</v>
      </c>
      <c r="J4">
        <v>0</v>
      </c>
      <c r="K4">
        <v>0</v>
      </c>
      <c r="L4">
        <v>4</v>
      </c>
      <c r="M4">
        <v>4</v>
      </c>
      <c r="N4">
        <v>5</v>
      </c>
      <c r="O4">
        <v>2</v>
      </c>
      <c r="P4">
        <v>34</v>
      </c>
      <c r="Q4" s="2">
        <f t="shared" si="0"/>
        <v>0.5</v>
      </c>
      <c r="R4" s="6" t="s">
        <v>45</v>
      </c>
      <c r="S4" s="2">
        <f>L4/M4</f>
        <v>1</v>
      </c>
      <c r="T4">
        <v>38</v>
      </c>
      <c r="U4">
        <v>20</v>
      </c>
      <c r="V4">
        <v>1</v>
      </c>
      <c r="W4" s="3">
        <f t="shared" si="2"/>
        <v>19.488815789473687</v>
      </c>
      <c r="X4" s="4">
        <f t="shared" si="3"/>
        <v>31</v>
      </c>
      <c r="Y4" s="4">
        <f t="shared" si="4"/>
        <v>14.7</v>
      </c>
      <c r="Z4">
        <v>0</v>
      </c>
    </row>
    <row r="5" spans="1:26" x14ac:dyDescent="0.3">
      <c r="A5" s="1" t="str">
        <f>'Victor Oladipo'!A5</f>
        <v>@ FRA</v>
      </c>
      <c r="B5">
        <v>2</v>
      </c>
      <c r="C5">
        <v>8</v>
      </c>
      <c r="D5">
        <v>4</v>
      </c>
      <c r="E5">
        <v>0</v>
      </c>
      <c r="F5">
        <v>0</v>
      </c>
      <c r="G5">
        <v>0</v>
      </c>
      <c r="H5">
        <v>1</v>
      </c>
      <c r="I5">
        <v>6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 s="2">
        <f t="shared" si="0"/>
        <v>0.16666666666666666</v>
      </c>
      <c r="R5" s="2">
        <f t="shared" si="1"/>
        <v>0</v>
      </c>
      <c r="S5" s="6" t="s">
        <v>45</v>
      </c>
      <c r="T5">
        <v>30</v>
      </c>
      <c r="U5">
        <v>11</v>
      </c>
      <c r="V5">
        <v>0</v>
      </c>
      <c r="W5" s="3">
        <f t="shared" si="2"/>
        <v>3.7325333333333335</v>
      </c>
      <c r="X5" s="4">
        <f t="shared" si="3"/>
        <v>17.600000000000001</v>
      </c>
      <c r="Y5" s="4">
        <f t="shared" si="4"/>
        <v>2.6000000000000005</v>
      </c>
      <c r="Z5">
        <v>0</v>
      </c>
    </row>
    <row r="6" spans="1:26" x14ac:dyDescent="0.3">
      <c r="A6" s="1" t="str">
        <f>'Victor Oladipo'!A6</f>
        <v>vs CHI</v>
      </c>
      <c r="B6">
        <v>11</v>
      </c>
      <c r="C6">
        <v>15</v>
      </c>
      <c r="D6">
        <v>6</v>
      </c>
      <c r="E6">
        <v>0</v>
      </c>
      <c r="F6">
        <v>2</v>
      </c>
      <c r="G6">
        <v>0</v>
      </c>
      <c r="H6">
        <v>4</v>
      </c>
      <c r="I6">
        <v>5</v>
      </c>
      <c r="J6">
        <v>1</v>
      </c>
      <c r="K6">
        <v>2</v>
      </c>
      <c r="L6">
        <v>2</v>
      </c>
      <c r="M6">
        <v>2</v>
      </c>
      <c r="N6">
        <v>2</v>
      </c>
      <c r="O6">
        <v>1</v>
      </c>
      <c r="P6">
        <v>22</v>
      </c>
      <c r="Q6" s="2">
        <f t="shared" si="0"/>
        <v>0.8</v>
      </c>
      <c r="R6" s="2">
        <f t="shared" si="1"/>
        <v>0.5</v>
      </c>
      <c r="S6" s="2">
        <f t="shared" ref="S6:S46" si="5">L6/M6</f>
        <v>1</v>
      </c>
      <c r="T6">
        <v>37</v>
      </c>
      <c r="U6">
        <v>25</v>
      </c>
      <c r="V6">
        <v>0</v>
      </c>
      <c r="W6" s="3">
        <f t="shared" si="2"/>
        <v>27.517567567567564</v>
      </c>
      <c r="X6" s="4">
        <f t="shared" si="3"/>
        <v>44</v>
      </c>
      <c r="Y6" s="4">
        <f t="shared" si="4"/>
        <v>20.2</v>
      </c>
      <c r="Z6">
        <v>0</v>
      </c>
    </row>
    <row r="7" spans="1:26" x14ac:dyDescent="0.3">
      <c r="A7" s="1" t="str">
        <f>'Victor Oladipo'!A7</f>
        <v>vs EUR</v>
      </c>
      <c r="B7">
        <v>12</v>
      </c>
      <c r="C7">
        <v>7</v>
      </c>
      <c r="D7">
        <v>5</v>
      </c>
      <c r="E7">
        <v>1</v>
      </c>
      <c r="F7">
        <v>0</v>
      </c>
      <c r="G7">
        <v>1</v>
      </c>
      <c r="H7">
        <v>6</v>
      </c>
      <c r="I7">
        <v>10</v>
      </c>
      <c r="J7">
        <v>0</v>
      </c>
      <c r="K7">
        <v>0</v>
      </c>
      <c r="L7">
        <v>0</v>
      </c>
      <c r="M7">
        <v>1</v>
      </c>
      <c r="N7">
        <v>2</v>
      </c>
      <c r="O7">
        <v>2</v>
      </c>
      <c r="P7">
        <v>-7</v>
      </c>
      <c r="Q7" s="2">
        <f t="shared" si="0"/>
        <v>0.6</v>
      </c>
      <c r="R7" s="6" t="s">
        <v>45</v>
      </c>
      <c r="S7" s="2">
        <f t="shared" si="5"/>
        <v>0</v>
      </c>
      <c r="T7">
        <v>38</v>
      </c>
      <c r="U7">
        <v>24</v>
      </c>
      <c r="V7">
        <v>0</v>
      </c>
      <c r="W7" s="3">
        <f t="shared" si="2"/>
        <v>16.180368421052634</v>
      </c>
      <c r="X7" s="4">
        <f t="shared" si="3"/>
        <v>29.9</v>
      </c>
      <c r="Y7" s="4">
        <f t="shared" si="4"/>
        <v>12.299999999999999</v>
      </c>
      <c r="Z7">
        <v>0</v>
      </c>
    </row>
    <row r="8" spans="1:26" x14ac:dyDescent="0.3">
      <c r="A8" s="1" t="str">
        <f>'Victor Oladipo'!A8</f>
        <v>vs RKS</v>
      </c>
      <c r="B8">
        <v>20</v>
      </c>
      <c r="C8">
        <v>10</v>
      </c>
      <c r="D8">
        <v>3</v>
      </c>
      <c r="E8">
        <v>1</v>
      </c>
      <c r="F8">
        <v>1</v>
      </c>
      <c r="G8">
        <v>1</v>
      </c>
      <c r="H8">
        <v>10</v>
      </c>
      <c r="I8">
        <v>14</v>
      </c>
      <c r="J8">
        <v>0</v>
      </c>
      <c r="K8">
        <v>1</v>
      </c>
      <c r="L8">
        <v>0</v>
      </c>
      <c r="M8">
        <v>0</v>
      </c>
      <c r="N8">
        <v>2</v>
      </c>
      <c r="O8">
        <v>0</v>
      </c>
      <c r="P8">
        <v>2</v>
      </c>
      <c r="Q8" s="2">
        <f t="shared" si="0"/>
        <v>0.7142857142857143</v>
      </c>
      <c r="R8" s="2">
        <f t="shared" si="1"/>
        <v>0</v>
      </c>
      <c r="S8" s="6" t="s">
        <v>45</v>
      </c>
      <c r="T8">
        <v>40</v>
      </c>
      <c r="U8">
        <v>26</v>
      </c>
      <c r="V8">
        <v>0</v>
      </c>
      <c r="W8" s="3">
        <f t="shared" si="2"/>
        <v>26.039925</v>
      </c>
      <c r="X8" s="4">
        <f t="shared" si="3"/>
        <v>41.5</v>
      </c>
      <c r="Y8" s="4">
        <f t="shared" si="4"/>
        <v>20.8</v>
      </c>
      <c r="Z8">
        <v>0</v>
      </c>
    </row>
    <row r="9" spans="1:26" x14ac:dyDescent="0.3">
      <c r="A9" s="1" t="str">
        <f>'Victor Oladipo'!A9</f>
        <v>@ AFR</v>
      </c>
      <c r="B9">
        <v>10</v>
      </c>
      <c r="C9">
        <v>14</v>
      </c>
      <c r="D9">
        <v>5</v>
      </c>
      <c r="E9">
        <v>0</v>
      </c>
      <c r="F9">
        <v>2</v>
      </c>
      <c r="G9">
        <v>1</v>
      </c>
      <c r="H9">
        <v>4</v>
      </c>
      <c r="I9">
        <v>7</v>
      </c>
      <c r="J9">
        <v>1</v>
      </c>
      <c r="K9">
        <v>3</v>
      </c>
      <c r="L9">
        <v>1</v>
      </c>
      <c r="M9">
        <v>2</v>
      </c>
      <c r="N9">
        <v>5</v>
      </c>
      <c r="O9">
        <v>2</v>
      </c>
      <c r="P9">
        <v>14</v>
      </c>
      <c r="Q9" s="2">
        <f t="shared" si="0"/>
        <v>0.5714285714285714</v>
      </c>
      <c r="R9" s="2">
        <f t="shared" si="1"/>
        <v>0.33333333333333331</v>
      </c>
      <c r="S9" s="2">
        <f t="shared" si="5"/>
        <v>0.5</v>
      </c>
      <c r="T9">
        <v>40</v>
      </c>
      <c r="U9">
        <v>21</v>
      </c>
      <c r="V9">
        <v>0</v>
      </c>
      <c r="W9" s="3">
        <f t="shared" si="2"/>
        <v>20.645699999999998</v>
      </c>
      <c r="X9" s="4">
        <f t="shared" si="3"/>
        <v>39.299999999999997</v>
      </c>
      <c r="Y9" s="4">
        <f t="shared" si="4"/>
        <v>16.2</v>
      </c>
      <c r="Z9">
        <v>0</v>
      </c>
    </row>
    <row r="10" spans="1:26" x14ac:dyDescent="0.3">
      <c r="A10" s="1" t="str">
        <f>'Victor Oladipo'!A10</f>
        <v>vs OLD</v>
      </c>
      <c r="B10">
        <v>12</v>
      </c>
      <c r="C10">
        <v>8</v>
      </c>
      <c r="D10">
        <v>4</v>
      </c>
      <c r="E10">
        <v>3</v>
      </c>
      <c r="F10">
        <v>1</v>
      </c>
      <c r="G10">
        <v>1</v>
      </c>
      <c r="H10">
        <v>5</v>
      </c>
      <c r="I10">
        <v>7</v>
      </c>
      <c r="J10">
        <v>0</v>
      </c>
      <c r="K10">
        <v>1</v>
      </c>
      <c r="L10">
        <v>2</v>
      </c>
      <c r="M10">
        <v>4</v>
      </c>
      <c r="N10">
        <v>2</v>
      </c>
      <c r="O10">
        <v>1</v>
      </c>
      <c r="P10">
        <v>18</v>
      </c>
      <c r="Q10" s="2">
        <f t="shared" si="0"/>
        <v>0.7142857142857143</v>
      </c>
      <c r="R10" s="2">
        <f t="shared" si="1"/>
        <v>0</v>
      </c>
      <c r="S10" s="2">
        <f t="shared" si="5"/>
        <v>0.5</v>
      </c>
      <c r="T10">
        <v>38</v>
      </c>
      <c r="U10">
        <v>21</v>
      </c>
      <c r="V10">
        <v>1</v>
      </c>
      <c r="W10" s="3">
        <f t="shared" si="2"/>
        <v>21.326421052631574</v>
      </c>
      <c r="X10" s="4">
        <f t="shared" si="3"/>
        <v>38.6</v>
      </c>
      <c r="Y10" s="4">
        <f t="shared" si="4"/>
        <v>16</v>
      </c>
      <c r="Z10">
        <v>0</v>
      </c>
    </row>
    <row r="11" spans="1:26" x14ac:dyDescent="0.3">
      <c r="A11" s="1" t="str">
        <f>'Victor Oladipo'!A11</f>
        <v>@ USA</v>
      </c>
      <c r="B11">
        <v>12</v>
      </c>
      <c r="C11">
        <v>10</v>
      </c>
      <c r="D11">
        <v>4</v>
      </c>
      <c r="E11">
        <v>3</v>
      </c>
      <c r="F11">
        <v>1</v>
      </c>
      <c r="G11">
        <v>0</v>
      </c>
      <c r="H11">
        <v>6</v>
      </c>
      <c r="I11">
        <v>9</v>
      </c>
      <c r="J11">
        <v>0</v>
      </c>
      <c r="K11">
        <v>2</v>
      </c>
      <c r="L11">
        <v>0</v>
      </c>
      <c r="M11">
        <v>0</v>
      </c>
      <c r="N11">
        <v>3</v>
      </c>
      <c r="O11">
        <v>1</v>
      </c>
      <c r="P11">
        <v>14</v>
      </c>
      <c r="Q11" s="2">
        <f t="shared" si="0"/>
        <v>0.66666666666666663</v>
      </c>
      <c r="R11" s="2">
        <f t="shared" si="1"/>
        <v>0</v>
      </c>
      <c r="S11" s="6" t="s">
        <v>45</v>
      </c>
      <c r="T11">
        <v>38</v>
      </c>
      <c r="U11">
        <v>22</v>
      </c>
      <c r="V11">
        <v>1</v>
      </c>
      <c r="W11" s="3">
        <f t="shared" si="2"/>
        <v>23.984473684210528</v>
      </c>
      <c r="X11" s="4">
        <f t="shared" si="3"/>
        <v>42</v>
      </c>
      <c r="Y11" s="4">
        <f t="shared" si="4"/>
        <v>17.800000000000004</v>
      </c>
      <c r="Z11">
        <v>0</v>
      </c>
    </row>
    <row r="12" spans="1:26" x14ac:dyDescent="0.3">
      <c r="A12" s="1" t="str">
        <f>'Victor Oladipo'!A12</f>
        <v>vs SPA</v>
      </c>
      <c r="B12">
        <v>10</v>
      </c>
      <c r="C12">
        <v>2</v>
      </c>
      <c r="D12">
        <v>3</v>
      </c>
      <c r="E12">
        <v>3</v>
      </c>
      <c r="F12">
        <v>1</v>
      </c>
      <c r="G12">
        <v>1</v>
      </c>
      <c r="H12">
        <v>4</v>
      </c>
      <c r="I12">
        <v>7</v>
      </c>
      <c r="J12">
        <v>0</v>
      </c>
      <c r="K12">
        <v>0</v>
      </c>
      <c r="L12">
        <v>2</v>
      </c>
      <c r="M12">
        <v>2</v>
      </c>
      <c r="N12">
        <v>0</v>
      </c>
      <c r="O12">
        <v>1</v>
      </c>
      <c r="P12">
        <v>6</v>
      </c>
      <c r="Q12" s="2">
        <f t="shared" si="0"/>
        <v>0.5714285714285714</v>
      </c>
      <c r="R12" s="6" t="s">
        <v>45</v>
      </c>
      <c r="S12" s="2">
        <f t="shared" si="5"/>
        <v>1</v>
      </c>
      <c r="T12">
        <v>34</v>
      </c>
      <c r="U12">
        <v>17</v>
      </c>
      <c r="V12">
        <v>1</v>
      </c>
      <c r="W12" s="3">
        <f t="shared" si="2"/>
        <v>16.282382352941177</v>
      </c>
      <c r="X12" s="4">
        <f t="shared" si="3"/>
        <v>27.9</v>
      </c>
      <c r="Y12" s="4">
        <f t="shared" si="4"/>
        <v>11.1</v>
      </c>
      <c r="Z12">
        <v>0</v>
      </c>
    </row>
    <row r="13" spans="1:26" x14ac:dyDescent="0.3">
      <c r="A13" s="1" t="str">
        <f>'Victor Oladipo'!A13</f>
        <v>@ 6TH</v>
      </c>
      <c r="B13">
        <v>14</v>
      </c>
      <c r="C13">
        <v>7</v>
      </c>
      <c r="D13">
        <v>3</v>
      </c>
      <c r="E13">
        <v>3</v>
      </c>
      <c r="F13">
        <v>1</v>
      </c>
      <c r="G13">
        <v>1</v>
      </c>
      <c r="H13">
        <v>5</v>
      </c>
      <c r="I13">
        <v>8</v>
      </c>
      <c r="J13">
        <v>0</v>
      </c>
      <c r="K13">
        <v>1</v>
      </c>
      <c r="L13">
        <v>4</v>
      </c>
      <c r="M13">
        <v>4</v>
      </c>
      <c r="N13">
        <v>1</v>
      </c>
      <c r="O13">
        <v>2</v>
      </c>
      <c r="P13">
        <v>16</v>
      </c>
      <c r="Q13" s="2">
        <f t="shared" si="0"/>
        <v>0.625</v>
      </c>
      <c r="R13" s="2">
        <f t="shared" si="1"/>
        <v>0</v>
      </c>
      <c r="S13" s="2">
        <f t="shared" si="5"/>
        <v>1</v>
      </c>
      <c r="T13">
        <v>39</v>
      </c>
      <c r="U13">
        <v>20</v>
      </c>
      <c r="V13">
        <v>1</v>
      </c>
      <c r="W13" s="3">
        <f t="shared" si="2"/>
        <v>20.872948717948717</v>
      </c>
      <c r="X13" s="4">
        <f t="shared" si="3"/>
        <v>37.9</v>
      </c>
      <c r="Y13" s="4">
        <f t="shared" si="4"/>
        <v>16.299999999999997</v>
      </c>
      <c r="Z13">
        <v>0</v>
      </c>
    </row>
    <row r="14" spans="1:26" x14ac:dyDescent="0.3">
      <c r="A14" s="1" t="str">
        <f>'Victor Oladipo'!A14</f>
        <v>vs CAN</v>
      </c>
      <c r="B14">
        <v>7</v>
      </c>
      <c r="C14">
        <v>6</v>
      </c>
      <c r="D14">
        <v>3</v>
      </c>
      <c r="E14">
        <v>2</v>
      </c>
      <c r="F14">
        <v>0</v>
      </c>
      <c r="G14">
        <v>1</v>
      </c>
      <c r="H14">
        <v>3</v>
      </c>
      <c r="I14">
        <v>5</v>
      </c>
      <c r="J14">
        <v>1</v>
      </c>
      <c r="K14">
        <v>2</v>
      </c>
      <c r="L14">
        <v>0</v>
      </c>
      <c r="M14">
        <v>0</v>
      </c>
      <c r="N14">
        <v>1</v>
      </c>
      <c r="O14">
        <v>0</v>
      </c>
      <c r="P14">
        <v>27</v>
      </c>
      <c r="Q14" s="2">
        <f t="shared" si="0"/>
        <v>0.6</v>
      </c>
      <c r="R14" s="2">
        <f t="shared" si="1"/>
        <v>0.5</v>
      </c>
      <c r="S14" s="6" t="s">
        <v>45</v>
      </c>
      <c r="T14">
        <v>33</v>
      </c>
      <c r="U14">
        <v>14</v>
      </c>
      <c r="V14">
        <v>0</v>
      </c>
      <c r="W14" s="3">
        <f t="shared" si="2"/>
        <v>14.31351515151515</v>
      </c>
      <c r="X14" s="4">
        <f t="shared" si="3"/>
        <v>23.7</v>
      </c>
      <c r="Y14" s="4">
        <f t="shared" si="4"/>
        <v>9.4</v>
      </c>
      <c r="Z14">
        <v>0</v>
      </c>
    </row>
    <row r="15" spans="1:26" x14ac:dyDescent="0.3">
      <c r="A15" s="1" t="str">
        <f>'Victor Oladipo'!A15</f>
        <v>@ DNK</v>
      </c>
      <c r="B15">
        <v>5</v>
      </c>
      <c r="C15">
        <v>10</v>
      </c>
      <c r="D15">
        <v>3</v>
      </c>
      <c r="E15">
        <v>5</v>
      </c>
      <c r="F15">
        <v>0</v>
      </c>
      <c r="G15">
        <v>0</v>
      </c>
      <c r="H15">
        <v>2</v>
      </c>
      <c r="I15">
        <v>8</v>
      </c>
      <c r="J15">
        <v>0</v>
      </c>
      <c r="K15">
        <v>3</v>
      </c>
      <c r="L15">
        <v>1</v>
      </c>
      <c r="M15">
        <v>2</v>
      </c>
      <c r="N15">
        <v>3</v>
      </c>
      <c r="O15">
        <v>2</v>
      </c>
      <c r="P15">
        <v>13</v>
      </c>
      <c r="Q15" s="2">
        <f t="shared" si="0"/>
        <v>0.25</v>
      </c>
      <c r="R15" s="2">
        <f t="shared" si="1"/>
        <v>0</v>
      </c>
      <c r="S15" s="2">
        <f t="shared" si="5"/>
        <v>0.5</v>
      </c>
      <c r="T15">
        <v>32</v>
      </c>
      <c r="U15">
        <v>12</v>
      </c>
      <c r="V15">
        <v>0</v>
      </c>
      <c r="W15" s="3">
        <f t="shared" si="2"/>
        <v>14.0495625</v>
      </c>
      <c r="X15" s="4">
        <f t="shared" si="3"/>
        <v>36.5</v>
      </c>
      <c r="Y15" s="4">
        <f t="shared" si="4"/>
        <v>8.7999999999999989</v>
      </c>
      <c r="Z15">
        <v>0</v>
      </c>
    </row>
    <row r="16" spans="1:26" x14ac:dyDescent="0.3">
      <c r="A16" s="1" t="str">
        <f>'Victor Oladipo'!A16</f>
        <v>vs IMP</v>
      </c>
      <c r="B16">
        <v>14</v>
      </c>
      <c r="C16">
        <v>9</v>
      </c>
      <c r="D16">
        <v>6</v>
      </c>
      <c r="E16">
        <v>2</v>
      </c>
      <c r="F16">
        <v>0</v>
      </c>
      <c r="G16">
        <v>1</v>
      </c>
      <c r="H16">
        <v>6</v>
      </c>
      <c r="I16">
        <v>8</v>
      </c>
      <c r="J16">
        <v>0</v>
      </c>
      <c r="K16">
        <v>1</v>
      </c>
      <c r="L16">
        <v>2</v>
      </c>
      <c r="M16">
        <v>2</v>
      </c>
      <c r="N16">
        <v>2</v>
      </c>
      <c r="O16">
        <v>3</v>
      </c>
      <c r="P16">
        <v>17</v>
      </c>
      <c r="Q16" s="2">
        <f t="shared" si="0"/>
        <v>0.75</v>
      </c>
      <c r="R16" s="2">
        <f t="shared" si="1"/>
        <v>0</v>
      </c>
      <c r="S16" s="2">
        <f t="shared" si="5"/>
        <v>1</v>
      </c>
      <c r="T16">
        <v>33</v>
      </c>
      <c r="U16">
        <v>27</v>
      </c>
      <c r="V16">
        <v>3</v>
      </c>
      <c r="W16" s="3">
        <f t="shared" si="2"/>
        <v>27.064303030303034</v>
      </c>
      <c r="X16" s="4">
        <f t="shared" si="3"/>
        <v>38.799999999999997</v>
      </c>
      <c r="Y16" s="4">
        <f t="shared" si="4"/>
        <v>17.7</v>
      </c>
      <c r="Z16">
        <v>0</v>
      </c>
    </row>
    <row r="17" spans="1:26" x14ac:dyDescent="0.3">
      <c r="A17" s="1" t="str">
        <f>'Victor Oladipo'!A17</f>
        <v>@ 3PT</v>
      </c>
      <c r="B17">
        <v>8</v>
      </c>
      <c r="C17">
        <v>6</v>
      </c>
      <c r="D17">
        <v>3</v>
      </c>
      <c r="E17">
        <v>1</v>
      </c>
      <c r="F17">
        <v>1</v>
      </c>
      <c r="G17">
        <v>2</v>
      </c>
      <c r="H17">
        <v>4</v>
      </c>
      <c r="I17">
        <v>8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-2</v>
      </c>
      <c r="Q17" s="2">
        <f t="shared" si="0"/>
        <v>0.5</v>
      </c>
      <c r="R17" s="2">
        <f t="shared" si="1"/>
        <v>0</v>
      </c>
      <c r="S17" s="6" t="s">
        <v>45</v>
      </c>
      <c r="T17">
        <v>48</v>
      </c>
      <c r="U17">
        <v>16</v>
      </c>
      <c r="V17">
        <v>1</v>
      </c>
      <c r="W17" s="3">
        <f t="shared" si="2"/>
        <v>7.7448958333333335</v>
      </c>
      <c r="X17" s="4">
        <f t="shared" si="3"/>
        <v>23.7</v>
      </c>
      <c r="Y17" s="4">
        <f t="shared" si="4"/>
        <v>7.6</v>
      </c>
      <c r="Z17">
        <v>0</v>
      </c>
    </row>
    <row r="18" spans="1:26" x14ac:dyDescent="0.3">
      <c r="A18" s="1" t="str">
        <f>'Victor Oladipo'!A18</f>
        <v>vs DEF</v>
      </c>
      <c r="B18">
        <v>10</v>
      </c>
      <c r="C18">
        <v>9</v>
      </c>
      <c r="D18">
        <v>4</v>
      </c>
      <c r="E18">
        <v>3</v>
      </c>
      <c r="F18">
        <v>0</v>
      </c>
      <c r="G18">
        <v>0</v>
      </c>
      <c r="H18">
        <v>4</v>
      </c>
      <c r="I18">
        <v>6</v>
      </c>
      <c r="J18">
        <v>0</v>
      </c>
      <c r="K18">
        <v>0</v>
      </c>
      <c r="L18">
        <v>2</v>
      </c>
      <c r="M18">
        <v>3</v>
      </c>
      <c r="N18">
        <v>2</v>
      </c>
      <c r="O18">
        <v>4</v>
      </c>
      <c r="P18">
        <v>1</v>
      </c>
      <c r="Q18" s="2">
        <f t="shared" si="0"/>
        <v>0.66666666666666663</v>
      </c>
      <c r="R18" s="6" t="s">
        <v>45</v>
      </c>
      <c r="S18" s="2">
        <f t="shared" si="5"/>
        <v>0.66666666666666663</v>
      </c>
      <c r="T18">
        <v>38</v>
      </c>
      <c r="U18">
        <v>19</v>
      </c>
      <c r="V18">
        <v>0</v>
      </c>
      <c r="W18" s="3">
        <f t="shared" si="2"/>
        <v>18.625526315789472</v>
      </c>
      <c r="X18" s="4">
        <f t="shared" si="3"/>
        <v>35.799999999999997</v>
      </c>
      <c r="Y18" s="4">
        <f t="shared" si="4"/>
        <v>13.8</v>
      </c>
      <c r="Z18">
        <v>0</v>
      </c>
    </row>
    <row r="19" spans="1:26" x14ac:dyDescent="0.3">
      <c r="A19" s="1" t="str">
        <f>'Victor Oladipo'!A19</f>
        <v>@ OCE</v>
      </c>
      <c r="B19">
        <v>14</v>
      </c>
      <c r="C19">
        <v>15</v>
      </c>
      <c r="D19">
        <v>3</v>
      </c>
      <c r="E19">
        <v>2</v>
      </c>
      <c r="F19">
        <v>1</v>
      </c>
      <c r="G19">
        <v>0</v>
      </c>
      <c r="H19">
        <v>6</v>
      </c>
      <c r="I19">
        <v>7</v>
      </c>
      <c r="J19">
        <v>0</v>
      </c>
      <c r="K19">
        <v>0</v>
      </c>
      <c r="L19">
        <v>2</v>
      </c>
      <c r="M19">
        <v>4</v>
      </c>
      <c r="N19">
        <v>4</v>
      </c>
      <c r="O19">
        <v>2</v>
      </c>
      <c r="P19">
        <v>28</v>
      </c>
      <c r="Q19" s="2">
        <f t="shared" si="0"/>
        <v>0.8571428571428571</v>
      </c>
      <c r="R19" s="6" t="s">
        <v>45</v>
      </c>
      <c r="S19" s="2">
        <f t="shared" si="5"/>
        <v>0.5</v>
      </c>
      <c r="T19">
        <v>33</v>
      </c>
      <c r="U19">
        <v>21</v>
      </c>
      <c r="V19">
        <v>3</v>
      </c>
      <c r="W19" s="3">
        <f t="shared" si="2"/>
        <v>31.826515151515153</v>
      </c>
      <c r="X19" s="4">
        <f t="shared" si="3"/>
        <v>45.5</v>
      </c>
      <c r="Y19" s="4">
        <f t="shared" si="4"/>
        <v>20.499999999999996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11.444444444444445</v>
      </c>
      <c r="C47" s="4">
        <f t="shared" ref="C47:P47" si="6">AVERAGE(C2:C46)</f>
        <v>9.3333333333333339</v>
      </c>
      <c r="D47" s="4">
        <f t="shared" si="6"/>
        <v>3.8333333333333335</v>
      </c>
      <c r="E47" s="4">
        <f t="shared" si="6"/>
        <v>1.7222222222222223</v>
      </c>
      <c r="F47" s="4">
        <f t="shared" si="6"/>
        <v>0.66666666666666663</v>
      </c>
      <c r="G47" s="4">
        <f t="shared" si="6"/>
        <v>0.55555555555555558</v>
      </c>
      <c r="H47" s="4">
        <f t="shared" si="6"/>
        <v>4.666666666666667</v>
      </c>
      <c r="I47" s="4">
        <f t="shared" si="6"/>
        <v>7.5</v>
      </c>
      <c r="J47" s="4">
        <f t="shared" si="6"/>
        <v>0.33333333333333331</v>
      </c>
      <c r="K47" s="4">
        <f t="shared" si="6"/>
        <v>1.3333333333333333</v>
      </c>
      <c r="L47" s="4">
        <f t="shared" si="6"/>
        <v>1.7777777777777777</v>
      </c>
      <c r="M47" s="4">
        <f t="shared" si="6"/>
        <v>2.2777777777777777</v>
      </c>
      <c r="N47" s="4">
        <f t="shared" si="6"/>
        <v>2.2777777777777777</v>
      </c>
      <c r="O47" s="4">
        <f t="shared" si="6"/>
        <v>1.7222222222222223</v>
      </c>
      <c r="P47" s="4">
        <f t="shared" si="6"/>
        <v>12.222222222222221</v>
      </c>
      <c r="Q47" s="2">
        <f>SUM(H2:H46)/SUM(I2:I46)</f>
        <v>0.62222222222222223</v>
      </c>
      <c r="R47" s="2">
        <f>SUM(J2:J46)/SUM(K2:K46)</f>
        <v>0.25</v>
      </c>
      <c r="S47" s="2">
        <f>SUM(L2:L46)/SUM(M2:M46)</f>
        <v>0.78048780487804881</v>
      </c>
      <c r="T47" s="4">
        <f t="shared" ref="T47:V47" si="7">AVERAGE(T2:T46)</f>
        <v>37.055555555555557</v>
      </c>
      <c r="U47" s="4">
        <f t="shared" si="7"/>
        <v>20.166666666666668</v>
      </c>
      <c r="V47" s="4">
        <f t="shared" si="7"/>
        <v>0.72222222222222221</v>
      </c>
      <c r="W47" s="3">
        <f>((H49*85.91) +(F49*53.897)+(J49*51.757)+(L49*46.845)+(E49*39.19)+(N49*39.19)+(D49*34.677)+((C49-N49)*14.707)-(O49*17.174)-((M49-L49)*20.091)-((I49-H49)*39.19)-(G49*53.897))/T49</f>
        <v>20.246019490254874</v>
      </c>
      <c r="X47" s="4">
        <f t="shared" ref="X47" si="8">B47+(C47*1.2)+(D47*1.5)+(E47*3)+(F47*3)-G47</f>
        <v>35.005555555555553</v>
      </c>
      <c r="Y47" s="4">
        <f t="shared" ref="Y47" si="9">B47+0.4*H47-0.7*I47-0.4*(M47-L47)+0.7*N47+0.3*(C47-N47)+F47+D47*0.7+0.7*E47-0.4*O47-G47</f>
        <v>14.883333333333333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206</v>
      </c>
      <c r="C49">
        <f t="shared" ref="C49:P49" si="10">SUM(C2:C46)</f>
        <v>168</v>
      </c>
      <c r="D49">
        <f t="shared" si="10"/>
        <v>69</v>
      </c>
      <c r="E49">
        <f t="shared" si="10"/>
        <v>31</v>
      </c>
      <c r="F49">
        <f t="shared" si="10"/>
        <v>12</v>
      </c>
      <c r="G49">
        <f t="shared" si="10"/>
        <v>10</v>
      </c>
      <c r="H49">
        <f t="shared" si="10"/>
        <v>84</v>
      </c>
      <c r="I49">
        <f t="shared" si="10"/>
        <v>135</v>
      </c>
      <c r="J49">
        <f t="shared" si="10"/>
        <v>6</v>
      </c>
      <c r="K49">
        <f t="shared" si="10"/>
        <v>24</v>
      </c>
      <c r="L49">
        <f t="shared" si="10"/>
        <v>32</v>
      </c>
      <c r="M49">
        <f t="shared" si="10"/>
        <v>41</v>
      </c>
      <c r="N49">
        <f t="shared" si="10"/>
        <v>41</v>
      </c>
      <c r="O49">
        <f t="shared" si="10"/>
        <v>31</v>
      </c>
      <c r="P49">
        <f t="shared" si="10"/>
        <v>220</v>
      </c>
      <c r="T49">
        <f>SUM(T2:T46)</f>
        <v>667</v>
      </c>
      <c r="U49">
        <f>SUM(U2:U46)</f>
        <v>363</v>
      </c>
      <c r="V49">
        <f>SUM(V2:V46)</f>
        <v>13</v>
      </c>
      <c r="X49" s="4">
        <f>SUM(X2:X46)</f>
        <v>630.09999999999991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19</v>
      </c>
      <c r="C2">
        <v>11</v>
      </c>
      <c r="D2">
        <v>2</v>
      </c>
      <c r="E2">
        <v>0</v>
      </c>
      <c r="F2">
        <v>0</v>
      </c>
      <c r="G2">
        <v>1</v>
      </c>
      <c r="H2">
        <v>9</v>
      </c>
      <c r="I2">
        <v>12</v>
      </c>
      <c r="J2">
        <v>0</v>
      </c>
      <c r="K2">
        <v>1</v>
      </c>
      <c r="L2">
        <v>1</v>
      </c>
      <c r="M2">
        <v>1</v>
      </c>
      <c r="N2">
        <v>2</v>
      </c>
      <c r="O2">
        <v>1</v>
      </c>
      <c r="P2">
        <v>12</v>
      </c>
      <c r="Q2" s="2">
        <f t="shared" ref="Q2:Q46" si="0">H2/I2</f>
        <v>0.75</v>
      </c>
      <c r="R2" s="2">
        <f t="shared" ref="R2:R46" si="1">J2/K2</f>
        <v>0</v>
      </c>
      <c r="S2" s="2">
        <f>L2/M2</f>
        <v>1</v>
      </c>
      <c r="T2">
        <v>27</v>
      </c>
      <c r="U2">
        <v>25</v>
      </c>
      <c r="V2">
        <v>4</v>
      </c>
      <c r="W2" s="3">
        <f t="shared" ref="W2:W46" si="2">((H2*85.91) +(F2*53.897)+(J2*51.757)+(L2*46.845)+(E2*39.19)+(N2*39.19)+(D2*34.677)+((C2-N2)*14.707)-(O2*17.174)-((M2-L2)*20.091)-((I2-H2)*39.19)-(G2*53.897))/T2</f>
        <v>33.758925925925929</v>
      </c>
      <c r="X2" s="4">
        <f t="shared" ref="X2:X46" si="3">B2+(C2*1.2)+(D2*1.5)+(E2*3)+(F2*3)-G2</f>
        <v>34.200000000000003</v>
      </c>
      <c r="Y2" s="4">
        <f t="shared" ref="Y2:Y46" si="4">B2+0.4*H2-0.7*I2-0.4*(M2-L2)+0.7*N2+0.3*(C2-N2)+F2+D2*0.7+0.7*E2-0.4*O2-G2</f>
        <v>18.300000000000004</v>
      </c>
      <c r="Z2">
        <v>0</v>
      </c>
    </row>
    <row r="3" spans="1:26" x14ac:dyDescent="0.3">
      <c r="A3" s="1" t="str">
        <f>'Victor Oladipo'!A3</f>
        <v>@ DEF</v>
      </c>
      <c r="B3">
        <v>16</v>
      </c>
      <c r="C3">
        <v>8</v>
      </c>
      <c r="D3">
        <v>3</v>
      </c>
      <c r="E3">
        <v>0</v>
      </c>
      <c r="F3">
        <v>1</v>
      </c>
      <c r="G3">
        <v>0</v>
      </c>
      <c r="H3">
        <v>6</v>
      </c>
      <c r="I3">
        <v>10</v>
      </c>
      <c r="J3">
        <v>0</v>
      </c>
      <c r="K3">
        <v>1</v>
      </c>
      <c r="L3">
        <v>4</v>
      </c>
      <c r="M3">
        <v>4</v>
      </c>
      <c r="N3">
        <v>2</v>
      </c>
      <c r="O3">
        <v>1</v>
      </c>
      <c r="P3">
        <v>-3</v>
      </c>
      <c r="Q3" s="2">
        <f t="shared" si="0"/>
        <v>0.6</v>
      </c>
      <c r="R3" s="2">
        <f t="shared" si="1"/>
        <v>0</v>
      </c>
      <c r="S3" s="2">
        <f>L3/M3</f>
        <v>1</v>
      </c>
      <c r="T3">
        <v>36</v>
      </c>
      <c r="U3">
        <v>23</v>
      </c>
      <c r="V3">
        <v>2</v>
      </c>
      <c r="W3" s="3">
        <f t="shared" si="2"/>
        <v>23.707111111111114</v>
      </c>
      <c r="X3" s="4">
        <f t="shared" si="3"/>
        <v>33.1</v>
      </c>
      <c r="Y3" s="4">
        <f t="shared" si="4"/>
        <v>17.299999999999997</v>
      </c>
      <c r="Z3">
        <v>0</v>
      </c>
    </row>
    <row r="4" spans="1:26" x14ac:dyDescent="0.3">
      <c r="A4" s="1" t="str">
        <f>'Victor Oladipo'!A4</f>
        <v>vs OCE</v>
      </c>
      <c r="B4">
        <v>26</v>
      </c>
      <c r="C4">
        <v>11</v>
      </c>
      <c r="D4">
        <v>3</v>
      </c>
      <c r="E4">
        <v>2</v>
      </c>
      <c r="F4">
        <v>0</v>
      </c>
      <c r="G4">
        <v>0</v>
      </c>
      <c r="H4">
        <v>12</v>
      </c>
      <c r="I4">
        <v>16</v>
      </c>
      <c r="J4">
        <v>1</v>
      </c>
      <c r="K4">
        <v>1</v>
      </c>
      <c r="L4">
        <v>1</v>
      </c>
      <c r="M4">
        <v>1</v>
      </c>
      <c r="N4">
        <v>3</v>
      </c>
      <c r="O4">
        <v>1</v>
      </c>
      <c r="P4">
        <v>29</v>
      </c>
      <c r="Q4" s="2">
        <f t="shared" si="0"/>
        <v>0.75</v>
      </c>
      <c r="R4" s="2">
        <f t="shared" si="1"/>
        <v>1</v>
      </c>
      <c r="S4" s="2">
        <f>L4/M4</f>
        <v>1</v>
      </c>
      <c r="T4">
        <v>31</v>
      </c>
      <c r="U4">
        <v>34</v>
      </c>
      <c r="V4">
        <v>6</v>
      </c>
      <c r="W4" s="3">
        <f t="shared" si="2"/>
        <v>44.29758064516129</v>
      </c>
      <c r="X4" s="4">
        <f t="shared" si="3"/>
        <v>49.7</v>
      </c>
      <c r="Y4" s="4">
        <f t="shared" si="4"/>
        <v>27.200000000000003</v>
      </c>
      <c r="Z4">
        <v>0</v>
      </c>
    </row>
    <row r="5" spans="1:26" x14ac:dyDescent="0.3">
      <c r="A5" s="1" t="str">
        <f>'Victor Oladipo'!A5</f>
        <v>@ FRA</v>
      </c>
      <c r="B5">
        <v>23</v>
      </c>
      <c r="C5">
        <v>8</v>
      </c>
      <c r="D5">
        <v>1</v>
      </c>
      <c r="E5">
        <v>0</v>
      </c>
      <c r="F5">
        <v>3</v>
      </c>
      <c r="G5">
        <v>2</v>
      </c>
      <c r="H5">
        <v>9</v>
      </c>
      <c r="I5">
        <v>13</v>
      </c>
      <c r="J5">
        <v>0</v>
      </c>
      <c r="K5">
        <v>2</v>
      </c>
      <c r="L5">
        <v>5</v>
      </c>
      <c r="M5">
        <v>5</v>
      </c>
      <c r="N5">
        <v>2</v>
      </c>
      <c r="O5">
        <v>2</v>
      </c>
      <c r="P5">
        <v>-2</v>
      </c>
      <c r="Q5" s="2">
        <f t="shared" si="0"/>
        <v>0.69230769230769229</v>
      </c>
      <c r="R5" s="2">
        <f t="shared" si="1"/>
        <v>0</v>
      </c>
      <c r="S5" s="2">
        <f>L5/M5</f>
        <v>1</v>
      </c>
      <c r="T5">
        <v>37</v>
      </c>
      <c r="U5">
        <v>26</v>
      </c>
      <c r="V5">
        <v>3</v>
      </c>
      <c r="W5" s="3">
        <f t="shared" si="2"/>
        <v>28.959540540540534</v>
      </c>
      <c r="X5" s="4">
        <f t="shared" si="3"/>
        <v>41.1</v>
      </c>
      <c r="Y5" s="4">
        <f t="shared" si="4"/>
        <v>21.599999999999998</v>
      </c>
      <c r="Z5">
        <v>1</v>
      </c>
    </row>
    <row r="6" spans="1:26" x14ac:dyDescent="0.3">
      <c r="A6" s="1" t="str">
        <f>'Victor Oladipo'!A6</f>
        <v>vs CHI</v>
      </c>
      <c r="B6">
        <v>17</v>
      </c>
      <c r="C6">
        <v>6</v>
      </c>
      <c r="D6">
        <v>0</v>
      </c>
      <c r="E6">
        <v>0</v>
      </c>
      <c r="F6">
        <v>0</v>
      </c>
      <c r="G6">
        <v>0</v>
      </c>
      <c r="H6">
        <v>8</v>
      </c>
      <c r="I6">
        <v>13</v>
      </c>
      <c r="J6">
        <v>0</v>
      </c>
      <c r="K6">
        <v>2</v>
      </c>
      <c r="L6">
        <v>1</v>
      </c>
      <c r="M6">
        <v>1</v>
      </c>
      <c r="N6">
        <v>1</v>
      </c>
      <c r="O6">
        <v>0</v>
      </c>
      <c r="P6">
        <v>12</v>
      </c>
      <c r="Q6" s="2">
        <f t="shared" si="0"/>
        <v>0.61538461538461542</v>
      </c>
      <c r="R6" s="2">
        <f t="shared" si="1"/>
        <v>0</v>
      </c>
      <c r="S6" s="2">
        <f t="shared" ref="S6:S46" si="5">L6/M6</f>
        <v>1</v>
      </c>
      <c r="T6">
        <v>29</v>
      </c>
      <c r="U6">
        <v>17</v>
      </c>
      <c r="V6">
        <v>3</v>
      </c>
      <c r="W6" s="3">
        <f t="shared" si="2"/>
        <v>22.444827586206898</v>
      </c>
      <c r="X6" s="4">
        <f t="shared" si="3"/>
        <v>24.2</v>
      </c>
      <c r="Y6" s="4">
        <f t="shared" si="4"/>
        <v>13.299999999999999</v>
      </c>
      <c r="Z6">
        <v>0</v>
      </c>
    </row>
    <row r="7" spans="1:26" x14ac:dyDescent="0.3">
      <c r="A7" s="1" t="str">
        <f>'Victor Oladipo'!A7</f>
        <v>vs EUR</v>
      </c>
      <c r="B7">
        <v>19</v>
      </c>
      <c r="C7">
        <v>6</v>
      </c>
      <c r="D7">
        <v>1</v>
      </c>
      <c r="E7">
        <v>0</v>
      </c>
      <c r="F7">
        <v>2</v>
      </c>
      <c r="G7">
        <v>1</v>
      </c>
      <c r="H7">
        <v>9</v>
      </c>
      <c r="I7">
        <v>14</v>
      </c>
      <c r="J7">
        <v>1</v>
      </c>
      <c r="K7">
        <v>2</v>
      </c>
      <c r="L7">
        <v>0</v>
      </c>
      <c r="M7">
        <v>0</v>
      </c>
      <c r="N7">
        <v>2</v>
      </c>
      <c r="O7">
        <v>5</v>
      </c>
      <c r="P7">
        <v>-5</v>
      </c>
      <c r="Q7" s="2">
        <f t="shared" si="0"/>
        <v>0.6428571428571429</v>
      </c>
      <c r="R7" s="2">
        <f t="shared" si="1"/>
        <v>0.5</v>
      </c>
      <c r="S7" s="6" t="s">
        <v>45</v>
      </c>
      <c r="T7">
        <v>32</v>
      </c>
      <c r="U7">
        <v>21</v>
      </c>
      <c r="V7">
        <v>3</v>
      </c>
      <c r="W7" s="3">
        <f t="shared" si="2"/>
        <v>24.028406249999993</v>
      </c>
      <c r="X7" s="4">
        <f t="shared" si="3"/>
        <v>32.700000000000003</v>
      </c>
      <c r="Y7" s="4">
        <f t="shared" si="4"/>
        <v>15.100000000000001</v>
      </c>
      <c r="Z7">
        <v>0</v>
      </c>
    </row>
    <row r="8" spans="1:26" x14ac:dyDescent="0.3">
      <c r="A8" s="1" t="str">
        <f>'Victor Oladipo'!A8</f>
        <v>vs RKS</v>
      </c>
      <c r="B8">
        <v>19</v>
      </c>
      <c r="C8">
        <v>10</v>
      </c>
      <c r="D8">
        <v>3</v>
      </c>
      <c r="E8">
        <v>0</v>
      </c>
      <c r="F8">
        <v>2</v>
      </c>
      <c r="G8">
        <v>2</v>
      </c>
      <c r="H8">
        <v>9</v>
      </c>
      <c r="I8">
        <v>15</v>
      </c>
      <c r="J8">
        <v>0</v>
      </c>
      <c r="K8">
        <v>0</v>
      </c>
      <c r="L8">
        <v>1</v>
      </c>
      <c r="M8">
        <v>2</v>
      </c>
      <c r="N8">
        <v>4</v>
      </c>
      <c r="O8">
        <v>4</v>
      </c>
      <c r="P8">
        <v>-13</v>
      </c>
      <c r="Q8" s="2">
        <f t="shared" si="0"/>
        <v>0.6</v>
      </c>
      <c r="R8" s="6" t="s">
        <v>45</v>
      </c>
      <c r="S8" s="2">
        <f t="shared" si="5"/>
        <v>0.5</v>
      </c>
      <c r="T8">
        <v>34</v>
      </c>
      <c r="U8">
        <v>25</v>
      </c>
      <c r="V8">
        <v>3</v>
      </c>
      <c r="W8" s="3">
        <f t="shared" si="2"/>
        <v>24.857088235294121</v>
      </c>
      <c r="X8" s="4">
        <f t="shared" si="3"/>
        <v>39.5</v>
      </c>
      <c r="Y8" s="4">
        <f t="shared" si="4"/>
        <v>16.799999999999997</v>
      </c>
      <c r="Z8">
        <v>0</v>
      </c>
    </row>
    <row r="9" spans="1:26" x14ac:dyDescent="0.3">
      <c r="A9" s="1" t="str">
        <f>'Victor Oladipo'!A9</f>
        <v>@ AFR</v>
      </c>
      <c r="B9">
        <v>24</v>
      </c>
      <c r="C9">
        <v>6</v>
      </c>
      <c r="D9">
        <v>3</v>
      </c>
      <c r="E9">
        <v>0</v>
      </c>
      <c r="F9">
        <v>0</v>
      </c>
      <c r="G9">
        <v>0</v>
      </c>
      <c r="H9">
        <v>12</v>
      </c>
      <c r="I9">
        <v>15</v>
      </c>
      <c r="J9">
        <v>0</v>
      </c>
      <c r="K9">
        <v>1</v>
      </c>
      <c r="L9">
        <v>0</v>
      </c>
      <c r="M9">
        <v>0</v>
      </c>
      <c r="N9">
        <v>3</v>
      </c>
      <c r="O9">
        <v>1</v>
      </c>
      <c r="P9">
        <v>11</v>
      </c>
      <c r="Q9" s="2">
        <f t="shared" si="0"/>
        <v>0.8</v>
      </c>
      <c r="R9" s="2">
        <f t="shared" si="1"/>
        <v>0</v>
      </c>
      <c r="S9" s="6" t="s">
        <v>45</v>
      </c>
      <c r="T9">
        <v>28</v>
      </c>
      <c r="U9">
        <v>32</v>
      </c>
      <c r="V9">
        <v>6</v>
      </c>
      <c r="W9" s="3">
        <f t="shared" si="2"/>
        <v>41.49635714285715</v>
      </c>
      <c r="X9" s="4">
        <f t="shared" si="3"/>
        <v>35.700000000000003</v>
      </c>
      <c r="Y9" s="4">
        <f t="shared" si="4"/>
        <v>23</v>
      </c>
      <c r="Z9">
        <v>1</v>
      </c>
    </row>
    <row r="10" spans="1:26" x14ac:dyDescent="0.3">
      <c r="A10" s="1" t="str">
        <f>'Victor Oladipo'!A10</f>
        <v>vs OLD</v>
      </c>
      <c r="B10">
        <v>12</v>
      </c>
      <c r="C10">
        <v>4</v>
      </c>
      <c r="D10">
        <v>0</v>
      </c>
      <c r="E10">
        <v>1</v>
      </c>
      <c r="F10">
        <v>0</v>
      </c>
      <c r="G10">
        <v>0</v>
      </c>
      <c r="H10">
        <v>6</v>
      </c>
      <c r="I10">
        <v>11</v>
      </c>
      <c r="J10">
        <v>0</v>
      </c>
      <c r="K10">
        <v>1</v>
      </c>
      <c r="L10">
        <v>0</v>
      </c>
      <c r="M10">
        <v>0</v>
      </c>
      <c r="N10">
        <v>1</v>
      </c>
      <c r="O10">
        <v>3</v>
      </c>
      <c r="P10">
        <v>-1</v>
      </c>
      <c r="Q10" s="2">
        <f t="shared" si="0"/>
        <v>0.54545454545454541</v>
      </c>
      <c r="R10" s="2">
        <f t="shared" si="1"/>
        <v>0</v>
      </c>
      <c r="S10" s="6" t="s">
        <v>45</v>
      </c>
      <c r="T10">
        <v>28</v>
      </c>
      <c r="U10">
        <v>12</v>
      </c>
      <c r="V10">
        <v>4</v>
      </c>
      <c r="W10" s="3">
        <f t="shared" si="2"/>
        <v>13.946035714285717</v>
      </c>
      <c r="X10" s="4">
        <f t="shared" si="3"/>
        <v>19.8</v>
      </c>
      <c r="Y10" s="4">
        <f t="shared" si="4"/>
        <v>7.8</v>
      </c>
      <c r="Z10">
        <v>0</v>
      </c>
    </row>
    <row r="11" spans="1:26" x14ac:dyDescent="0.3">
      <c r="A11" s="1" t="str">
        <f>'Victor Oladipo'!A11</f>
        <v>@ USA</v>
      </c>
      <c r="B11">
        <v>17</v>
      </c>
      <c r="C11">
        <v>11</v>
      </c>
      <c r="D11">
        <v>1</v>
      </c>
      <c r="E11">
        <v>0</v>
      </c>
      <c r="F11">
        <v>2</v>
      </c>
      <c r="G11">
        <v>0</v>
      </c>
      <c r="H11">
        <v>7</v>
      </c>
      <c r="I11">
        <v>10</v>
      </c>
      <c r="J11">
        <v>1</v>
      </c>
      <c r="K11">
        <v>2</v>
      </c>
      <c r="L11">
        <v>2</v>
      </c>
      <c r="M11">
        <v>3</v>
      </c>
      <c r="N11">
        <v>3</v>
      </c>
      <c r="O11">
        <v>3</v>
      </c>
      <c r="P11">
        <v>1</v>
      </c>
      <c r="Q11" s="2">
        <f t="shared" si="0"/>
        <v>0.7</v>
      </c>
      <c r="R11" s="2">
        <f t="shared" si="1"/>
        <v>0.5</v>
      </c>
      <c r="S11" s="2">
        <f t="shared" si="5"/>
        <v>0.66666666666666663</v>
      </c>
      <c r="T11">
        <v>30</v>
      </c>
      <c r="U11">
        <v>19</v>
      </c>
      <c r="V11">
        <v>1</v>
      </c>
      <c r="W11" s="3">
        <f t="shared" si="2"/>
        <v>31.177700000000005</v>
      </c>
      <c r="X11" s="4">
        <f t="shared" si="3"/>
        <v>37.700000000000003</v>
      </c>
      <c r="Y11" s="4">
        <f t="shared" si="4"/>
        <v>18.399999999999999</v>
      </c>
      <c r="Z11">
        <v>0</v>
      </c>
    </row>
    <row r="12" spans="1:26" x14ac:dyDescent="0.3">
      <c r="A12" s="1" t="str">
        <f>'Victor Oladipo'!A12</f>
        <v>vs SPA</v>
      </c>
      <c r="B12">
        <v>11</v>
      </c>
      <c r="C12">
        <v>10</v>
      </c>
      <c r="D12">
        <v>1</v>
      </c>
      <c r="E12">
        <v>1</v>
      </c>
      <c r="F12">
        <v>1</v>
      </c>
      <c r="G12">
        <v>1</v>
      </c>
      <c r="H12">
        <v>5</v>
      </c>
      <c r="I12">
        <v>10</v>
      </c>
      <c r="J12">
        <v>0</v>
      </c>
      <c r="K12">
        <v>1</v>
      </c>
      <c r="L12">
        <v>1</v>
      </c>
      <c r="M12">
        <v>1</v>
      </c>
      <c r="N12">
        <v>3</v>
      </c>
      <c r="O12">
        <v>0</v>
      </c>
      <c r="P12">
        <v>3</v>
      </c>
      <c r="Q12" s="2">
        <f t="shared" si="0"/>
        <v>0.5</v>
      </c>
      <c r="R12" s="2">
        <f t="shared" si="1"/>
        <v>0</v>
      </c>
      <c r="S12" s="2">
        <f t="shared" si="5"/>
        <v>1</v>
      </c>
      <c r="T12">
        <v>34</v>
      </c>
      <c r="U12">
        <v>13</v>
      </c>
      <c r="V12">
        <v>2</v>
      </c>
      <c r="W12" s="3">
        <f t="shared" si="2"/>
        <v>16.906794117647053</v>
      </c>
      <c r="X12" s="4">
        <f t="shared" si="3"/>
        <v>29.5</v>
      </c>
      <c r="Y12" s="4">
        <f t="shared" si="4"/>
        <v>11.599999999999998</v>
      </c>
      <c r="Z12">
        <v>0</v>
      </c>
    </row>
    <row r="13" spans="1:26" x14ac:dyDescent="0.3">
      <c r="A13" s="1" t="str">
        <f>'Victor Oladipo'!A13</f>
        <v>@ 6TH</v>
      </c>
      <c r="B13">
        <v>27</v>
      </c>
      <c r="C13">
        <v>11</v>
      </c>
      <c r="D13">
        <v>1</v>
      </c>
      <c r="E13">
        <v>1</v>
      </c>
      <c r="F13">
        <v>2</v>
      </c>
      <c r="G13">
        <v>0</v>
      </c>
      <c r="H13">
        <v>11</v>
      </c>
      <c r="I13">
        <v>12</v>
      </c>
      <c r="J13">
        <v>0</v>
      </c>
      <c r="K13">
        <v>0</v>
      </c>
      <c r="L13">
        <v>5</v>
      </c>
      <c r="M13">
        <v>5</v>
      </c>
      <c r="N13">
        <v>4</v>
      </c>
      <c r="O13">
        <v>2</v>
      </c>
      <c r="P13">
        <v>14</v>
      </c>
      <c r="Q13" s="2">
        <f t="shared" si="0"/>
        <v>0.91666666666666663</v>
      </c>
      <c r="R13" s="6" t="s">
        <v>45</v>
      </c>
      <c r="S13" s="2">
        <f t="shared" si="5"/>
        <v>1</v>
      </c>
      <c r="T13">
        <v>37</v>
      </c>
      <c r="U13">
        <v>29</v>
      </c>
      <c r="V13">
        <v>4</v>
      </c>
      <c r="W13" s="3">
        <f t="shared" si="2"/>
        <v>41.812621621621624</v>
      </c>
      <c r="X13" s="4">
        <f t="shared" si="3"/>
        <v>50.7</v>
      </c>
      <c r="Y13" s="4">
        <f t="shared" si="4"/>
        <v>30.5</v>
      </c>
      <c r="Z13">
        <v>0</v>
      </c>
    </row>
    <row r="14" spans="1:26" x14ac:dyDescent="0.3">
      <c r="A14" s="1" t="str">
        <f>'Victor Oladipo'!A14</f>
        <v>vs CAN</v>
      </c>
      <c r="B14">
        <v>20</v>
      </c>
      <c r="C14">
        <v>8</v>
      </c>
      <c r="D14">
        <v>1</v>
      </c>
      <c r="E14">
        <v>3</v>
      </c>
      <c r="F14">
        <v>2</v>
      </c>
      <c r="G14">
        <v>0</v>
      </c>
      <c r="H14">
        <v>9</v>
      </c>
      <c r="I14">
        <v>14</v>
      </c>
      <c r="J14">
        <v>0</v>
      </c>
      <c r="K14">
        <v>0</v>
      </c>
      <c r="L14">
        <v>2</v>
      </c>
      <c r="M14">
        <v>2</v>
      </c>
      <c r="N14">
        <v>1</v>
      </c>
      <c r="O14">
        <v>2</v>
      </c>
      <c r="P14">
        <v>26</v>
      </c>
      <c r="Q14" s="2">
        <f t="shared" si="0"/>
        <v>0.6428571428571429</v>
      </c>
      <c r="R14" s="6" t="s">
        <v>45</v>
      </c>
      <c r="S14" s="2">
        <f t="shared" si="5"/>
        <v>1</v>
      </c>
      <c r="T14">
        <v>34</v>
      </c>
      <c r="U14">
        <v>22</v>
      </c>
      <c r="V14">
        <v>2</v>
      </c>
      <c r="W14" s="3">
        <f t="shared" si="2"/>
        <v>30.551823529411763</v>
      </c>
      <c r="X14" s="4">
        <f t="shared" si="3"/>
        <v>46.1</v>
      </c>
      <c r="Y14" s="4">
        <f t="shared" si="4"/>
        <v>20.599999999999998</v>
      </c>
      <c r="Z14">
        <v>0</v>
      </c>
    </row>
    <row r="15" spans="1:26" x14ac:dyDescent="0.3">
      <c r="A15" s="1" t="str">
        <f>'Victor Oladipo'!A15</f>
        <v>@ DNK</v>
      </c>
      <c r="B15">
        <v>25</v>
      </c>
      <c r="C15">
        <v>7</v>
      </c>
      <c r="D15">
        <v>2</v>
      </c>
      <c r="E15">
        <v>1</v>
      </c>
      <c r="F15">
        <v>0</v>
      </c>
      <c r="G15">
        <v>0</v>
      </c>
      <c r="H15">
        <v>10</v>
      </c>
      <c r="I15">
        <v>16</v>
      </c>
      <c r="J15">
        <v>1</v>
      </c>
      <c r="K15">
        <v>1</v>
      </c>
      <c r="L15">
        <v>4</v>
      </c>
      <c r="M15">
        <v>4</v>
      </c>
      <c r="N15">
        <v>4</v>
      </c>
      <c r="O15">
        <v>3</v>
      </c>
      <c r="P15">
        <v>11</v>
      </c>
      <c r="Q15" s="2">
        <f t="shared" si="0"/>
        <v>0.625</v>
      </c>
      <c r="R15" s="2">
        <f t="shared" si="1"/>
        <v>1</v>
      </c>
      <c r="S15" s="2">
        <f t="shared" si="5"/>
        <v>1</v>
      </c>
      <c r="T15">
        <v>29</v>
      </c>
      <c r="U15">
        <v>31</v>
      </c>
      <c r="V15">
        <v>3</v>
      </c>
      <c r="W15" s="3">
        <f t="shared" si="2"/>
        <v>38.655172413793103</v>
      </c>
      <c r="X15" s="4">
        <f t="shared" si="3"/>
        <v>39.4</v>
      </c>
      <c r="Y15" s="4">
        <f t="shared" si="4"/>
        <v>22.4</v>
      </c>
      <c r="Z15">
        <v>0</v>
      </c>
    </row>
    <row r="16" spans="1:26" x14ac:dyDescent="0.3">
      <c r="A16" s="1" t="str">
        <f>'Victor Oladipo'!A16</f>
        <v>vs IMP</v>
      </c>
      <c r="B16">
        <v>15</v>
      </c>
      <c r="C16">
        <v>6</v>
      </c>
      <c r="D16">
        <v>4</v>
      </c>
      <c r="E16">
        <v>1</v>
      </c>
      <c r="F16">
        <v>3</v>
      </c>
      <c r="G16">
        <v>2</v>
      </c>
      <c r="H16">
        <v>6</v>
      </c>
      <c r="I16">
        <v>10</v>
      </c>
      <c r="J16">
        <v>0</v>
      </c>
      <c r="K16">
        <v>0</v>
      </c>
      <c r="L16">
        <v>3</v>
      </c>
      <c r="M16">
        <v>3</v>
      </c>
      <c r="N16">
        <v>0</v>
      </c>
      <c r="O16">
        <v>0</v>
      </c>
      <c r="P16">
        <v>8</v>
      </c>
      <c r="Q16" s="2">
        <f t="shared" si="0"/>
        <v>0.6</v>
      </c>
      <c r="R16" s="6" t="s">
        <v>45</v>
      </c>
      <c r="S16" s="2">
        <f t="shared" si="5"/>
        <v>1</v>
      </c>
      <c r="T16">
        <v>28</v>
      </c>
      <c r="U16">
        <v>23</v>
      </c>
      <c r="V16">
        <v>3</v>
      </c>
      <c r="W16" s="3">
        <f t="shared" si="2"/>
        <v>29.259714285714288</v>
      </c>
      <c r="X16" s="4">
        <f t="shared" si="3"/>
        <v>38.200000000000003</v>
      </c>
      <c r="Y16" s="4">
        <f t="shared" si="4"/>
        <v>16.7</v>
      </c>
      <c r="Z16">
        <v>0</v>
      </c>
    </row>
    <row r="17" spans="1:26" x14ac:dyDescent="0.3">
      <c r="A17" s="1" t="str">
        <f>'Victor Oladipo'!A17</f>
        <v>@ 3PT</v>
      </c>
      <c r="B17">
        <v>29</v>
      </c>
      <c r="C17">
        <v>11</v>
      </c>
      <c r="D17">
        <v>4</v>
      </c>
      <c r="E17">
        <v>2</v>
      </c>
      <c r="F17">
        <v>0</v>
      </c>
      <c r="G17">
        <v>4</v>
      </c>
      <c r="H17">
        <v>12</v>
      </c>
      <c r="I17">
        <v>19</v>
      </c>
      <c r="J17">
        <v>1</v>
      </c>
      <c r="K17">
        <v>2</v>
      </c>
      <c r="L17">
        <v>4</v>
      </c>
      <c r="M17">
        <v>6</v>
      </c>
      <c r="N17">
        <v>3</v>
      </c>
      <c r="O17">
        <v>3</v>
      </c>
      <c r="P17">
        <v>-5</v>
      </c>
      <c r="Q17" s="2">
        <f t="shared" si="0"/>
        <v>0.63157894736842102</v>
      </c>
      <c r="R17" s="2">
        <f t="shared" si="1"/>
        <v>0.5</v>
      </c>
      <c r="S17" s="2">
        <f t="shared" si="5"/>
        <v>0.66666666666666663</v>
      </c>
      <c r="T17">
        <v>48</v>
      </c>
      <c r="U17">
        <v>38</v>
      </c>
      <c r="V17">
        <v>7</v>
      </c>
      <c r="W17" s="3">
        <f t="shared" si="2"/>
        <v>23.765604166666677</v>
      </c>
      <c r="X17" s="4">
        <f t="shared" si="3"/>
        <v>50.2</v>
      </c>
      <c r="Y17" s="4">
        <f t="shared" si="4"/>
        <v>23.199999999999996</v>
      </c>
      <c r="Z17">
        <v>0</v>
      </c>
    </row>
    <row r="18" spans="1:26" x14ac:dyDescent="0.3">
      <c r="A18" s="1" t="str">
        <f>'Victor Oladipo'!A18</f>
        <v>vs DEF</v>
      </c>
      <c r="B18">
        <v>28</v>
      </c>
      <c r="C18">
        <v>10</v>
      </c>
      <c r="D18">
        <v>1</v>
      </c>
      <c r="E18">
        <v>1</v>
      </c>
      <c r="F18">
        <v>1</v>
      </c>
      <c r="G18">
        <v>0</v>
      </c>
      <c r="H18">
        <v>12</v>
      </c>
      <c r="I18">
        <v>16</v>
      </c>
      <c r="J18">
        <v>2</v>
      </c>
      <c r="K18">
        <v>2</v>
      </c>
      <c r="L18">
        <v>2</v>
      </c>
      <c r="M18">
        <v>2</v>
      </c>
      <c r="N18">
        <v>3</v>
      </c>
      <c r="O18">
        <v>1</v>
      </c>
      <c r="P18">
        <v>-2</v>
      </c>
      <c r="Q18" s="2">
        <f t="shared" si="0"/>
        <v>0.75</v>
      </c>
      <c r="R18" s="2">
        <f t="shared" si="1"/>
        <v>1</v>
      </c>
      <c r="S18" s="2">
        <f t="shared" si="5"/>
        <v>1</v>
      </c>
      <c r="T18">
        <v>36</v>
      </c>
      <c r="U18">
        <v>30</v>
      </c>
      <c r="V18">
        <v>4</v>
      </c>
      <c r="W18" s="3">
        <f t="shared" si="2"/>
        <v>38.957583333333332</v>
      </c>
      <c r="X18" s="4">
        <f t="shared" si="3"/>
        <v>47.5</v>
      </c>
      <c r="Y18" s="4">
        <f t="shared" si="4"/>
        <v>27.799999999999997</v>
      </c>
      <c r="Z18">
        <v>0</v>
      </c>
    </row>
    <row r="19" spans="1:26" x14ac:dyDescent="0.3">
      <c r="A19" s="1" t="str">
        <f>'Victor Oladipo'!A19</f>
        <v>@ OCE</v>
      </c>
      <c r="B19">
        <v>21</v>
      </c>
      <c r="C19">
        <v>4</v>
      </c>
      <c r="D19">
        <v>1</v>
      </c>
      <c r="E19">
        <v>0</v>
      </c>
      <c r="F19">
        <v>1</v>
      </c>
      <c r="G19">
        <v>0</v>
      </c>
      <c r="H19">
        <v>9</v>
      </c>
      <c r="I19">
        <v>12</v>
      </c>
      <c r="J19">
        <v>0</v>
      </c>
      <c r="K19">
        <v>1</v>
      </c>
      <c r="L19">
        <v>3</v>
      </c>
      <c r="M19">
        <v>3</v>
      </c>
      <c r="N19">
        <v>2</v>
      </c>
      <c r="O19">
        <v>2</v>
      </c>
      <c r="P19">
        <v>18</v>
      </c>
      <c r="Q19" s="2">
        <f t="shared" si="0"/>
        <v>0.75</v>
      </c>
      <c r="R19" s="2">
        <f t="shared" si="1"/>
        <v>0</v>
      </c>
      <c r="S19" s="2">
        <f t="shared" si="5"/>
        <v>1</v>
      </c>
      <c r="T19">
        <v>31</v>
      </c>
      <c r="U19">
        <v>23</v>
      </c>
      <c r="V19">
        <v>6</v>
      </c>
      <c r="W19" s="3">
        <f t="shared" si="2"/>
        <v>30.908870967741933</v>
      </c>
      <c r="X19" s="4">
        <f t="shared" si="3"/>
        <v>30.3</v>
      </c>
      <c r="Y19" s="4">
        <f t="shared" si="4"/>
        <v>19.100000000000001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20.444444444444443</v>
      </c>
      <c r="C47" s="4">
        <f t="shared" ref="C47:P47" si="6">AVERAGE(C2:C46)</f>
        <v>8.2222222222222214</v>
      </c>
      <c r="D47" s="4">
        <f t="shared" si="6"/>
        <v>1.7777777777777777</v>
      </c>
      <c r="E47" s="4">
        <f t="shared" si="6"/>
        <v>0.72222222222222221</v>
      </c>
      <c r="F47" s="4">
        <f t="shared" si="6"/>
        <v>1.1111111111111112</v>
      </c>
      <c r="G47" s="4">
        <f t="shared" si="6"/>
        <v>0.72222222222222221</v>
      </c>
      <c r="H47" s="4">
        <f t="shared" si="6"/>
        <v>8.9444444444444446</v>
      </c>
      <c r="I47" s="4">
        <f t="shared" si="6"/>
        <v>13.222222222222221</v>
      </c>
      <c r="J47" s="4">
        <f t="shared" si="6"/>
        <v>0.3888888888888889</v>
      </c>
      <c r="K47" s="4">
        <f t="shared" si="6"/>
        <v>1.1111111111111112</v>
      </c>
      <c r="L47" s="4">
        <f t="shared" si="6"/>
        <v>2.1666666666666665</v>
      </c>
      <c r="M47" s="4">
        <f t="shared" si="6"/>
        <v>2.3888888888888888</v>
      </c>
      <c r="N47" s="4">
        <f t="shared" si="6"/>
        <v>2.3888888888888888</v>
      </c>
      <c r="O47" s="4">
        <f t="shared" si="6"/>
        <v>1.8888888888888888</v>
      </c>
      <c r="P47" s="4">
        <f t="shared" si="6"/>
        <v>6.333333333333333</v>
      </c>
      <c r="Q47" s="2">
        <f>SUM(H2:H46)/SUM(I2:I46)</f>
        <v>0.67647058823529416</v>
      </c>
      <c r="R47" s="2">
        <f>SUM(J2:J46)/SUM(K2:K46)</f>
        <v>0.35</v>
      </c>
      <c r="S47" s="2">
        <f>SUM(L2:L46)/SUM(M2:M46)</f>
        <v>0.90697674418604646</v>
      </c>
      <c r="T47" s="4">
        <f t="shared" ref="T47:V47" si="7">AVERAGE(T2:T46)</f>
        <v>32.722222222222221</v>
      </c>
      <c r="U47" s="4">
        <f t="shared" si="7"/>
        <v>24.611111111111111</v>
      </c>
      <c r="V47" s="4">
        <f t="shared" si="7"/>
        <v>3.6666666666666665</v>
      </c>
      <c r="W47" s="3">
        <f>((H49*85.91) +(F49*53.897)+(J49*51.757)+(L49*46.845)+(E49*39.19)+(N49*39.19)+(D49*34.677)+((C49-N49)*14.707)-(O49*17.174)-((M49-L49)*20.091)-((I49-H49)*39.19)-(G49*53.897))/T49</f>
        <v>29.821174872665527</v>
      </c>
      <c r="X47" s="4">
        <f t="shared" ref="X47" si="8">B47+(C47*1.2)+(D47*1.5)+(E47*3)+(F47*3)-G47</f>
        <v>37.755555555555553</v>
      </c>
      <c r="Y47" s="4">
        <f t="shared" ref="Y47" si="9">B47+0.4*H47-0.7*I47-0.4*(M47-L47)+0.7*N47+0.3*(C47-N47)+F47+D47*0.7+0.7*E47-0.4*O47-G47</f>
        <v>19.483333333333334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368</v>
      </c>
      <c r="C49">
        <f t="shared" ref="C49:P49" si="10">SUM(C2:C46)</f>
        <v>148</v>
      </c>
      <c r="D49">
        <f t="shared" si="10"/>
        <v>32</v>
      </c>
      <c r="E49">
        <f t="shared" si="10"/>
        <v>13</v>
      </c>
      <c r="F49">
        <f t="shared" si="10"/>
        <v>20</v>
      </c>
      <c r="G49">
        <f t="shared" si="10"/>
        <v>13</v>
      </c>
      <c r="H49">
        <f t="shared" si="10"/>
        <v>161</v>
      </c>
      <c r="I49">
        <f t="shared" si="10"/>
        <v>238</v>
      </c>
      <c r="J49">
        <f t="shared" si="10"/>
        <v>7</v>
      </c>
      <c r="K49">
        <f t="shared" si="10"/>
        <v>20</v>
      </c>
      <c r="L49">
        <f t="shared" si="10"/>
        <v>39</v>
      </c>
      <c r="M49">
        <f t="shared" si="10"/>
        <v>43</v>
      </c>
      <c r="N49">
        <f t="shared" si="10"/>
        <v>43</v>
      </c>
      <c r="O49">
        <f t="shared" si="10"/>
        <v>34</v>
      </c>
      <c r="P49">
        <f t="shared" si="10"/>
        <v>114</v>
      </c>
      <c r="T49">
        <f>SUM(T2:T46)</f>
        <v>589</v>
      </c>
      <c r="U49">
        <f>SUM(U2:U46)</f>
        <v>443</v>
      </c>
      <c r="V49">
        <f>SUM(V2:V46)</f>
        <v>66</v>
      </c>
      <c r="X49" s="4">
        <f>SUM(X2:X46)</f>
        <v>679.6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10</v>
      </c>
      <c r="C2">
        <v>9</v>
      </c>
      <c r="D2">
        <v>0</v>
      </c>
      <c r="E2">
        <v>1</v>
      </c>
      <c r="F2">
        <v>0</v>
      </c>
      <c r="G2">
        <v>0</v>
      </c>
      <c r="H2">
        <v>4</v>
      </c>
      <c r="I2">
        <v>8</v>
      </c>
      <c r="J2">
        <v>0</v>
      </c>
      <c r="K2">
        <v>0</v>
      </c>
      <c r="L2">
        <v>2</v>
      </c>
      <c r="M2">
        <v>2</v>
      </c>
      <c r="N2">
        <v>4</v>
      </c>
      <c r="O2">
        <v>0</v>
      </c>
      <c r="P2">
        <v>0</v>
      </c>
      <c r="Q2" s="2">
        <f t="shared" ref="Q2:Q46" si="0">H2/I2</f>
        <v>0.5</v>
      </c>
      <c r="R2" s="6" t="s">
        <v>45</v>
      </c>
      <c r="S2" s="2">
        <f>L2/M2</f>
        <v>1</v>
      </c>
      <c r="T2">
        <v>18</v>
      </c>
      <c r="U2">
        <v>10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30.558611111111109</v>
      </c>
      <c r="X2" s="4">
        <f t="shared" ref="X2:X46" si="2">B2+(C2*1.2)+(D2*1.5)+(E2*3)+(F2*3)-G2</f>
        <v>23.799999999999997</v>
      </c>
      <c r="Y2" s="4">
        <f t="shared" ref="Y2:Y46" si="3">B2+0.4*H2-0.7*I2-0.4*(M2-L2)+0.7*N2+0.3*(C2-N2)+F2+D2*0.7+0.7*E2-0.4*O2-G2</f>
        <v>11</v>
      </c>
      <c r="Z2">
        <v>0</v>
      </c>
    </row>
    <row r="3" spans="1:26" x14ac:dyDescent="0.3">
      <c r="A3" s="1" t="str">
        <f>'Victor Oladipo'!A3</f>
        <v>@ DEF</v>
      </c>
      <c r="B3">
        <v>4</v>
      </c>
      <c r="C3">
        <v>4</v>
      </c>
      <c r="D3">
        <v>1</v>
      </c>
      <c r="E3">
        <v>0</v>
      </c>
      <c r="F3">
        <v>1</v>
      </c>
      <c r="G3">
        <v>0</v>
      </c>
      <c r="H3">
        <v>2</v>
      </c>
      <c r="I3">
        <v>3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5</v>
      </c>
      <c r="Q3" s="2">
        <f t="shared" si="0"/>
        <v>0.66666666666666663</v>
      </c>
      <c r="R3" s="6" t="s">
        <v>45</v>
      </c>
      <c r="S3" s="6" t="s">
        <v>45</v>
      </c>
      <c r="T3">
        <v>14</v>
      </c>
      <c r="U3">
        <v>7</v>
      </c>
      <c r="V3">
        <v>0</v>
      </c>
      <c r="W3" s="3">
        <f t="shared" si="1"/>
        <v>20.524357142857145</v>
      </c>
      <c r="X3" s="4">
        <f t="shared" si="2"/>
        <v>13.3</v>
      </c>
      <c r="Y3" s="4">
        <f t="shared" si="3"/>
        <v>5.6000000000000005</v>
      </c>
      <c r="Z3">
        <v>0</v>
      </c>
    </row>
    <row r="4" spans="1:26" x14ac:dyDescent="0.3">
      <c r="A4" s="1" t="str">
        <f>'Victor Oladipo'!A4</f>
        <v>vs OCE</v>
      </c>
      <c r="B4">
        <v>2</v>
      </c>
      <c r="C4">
        <v>7</v>
      </c>
      <c r="D4">
        <v>0</v>
      </c>
      <c r="E4">
        <v>0</v>
      </c>
      <c r="F4">
        <v>0</v>
      </c>
      <c r="G4">
        <v>0</v>
      </c>
      <c r="H4">
        <v>1</v>
      </c>
      <c r="I4">
        <v>3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-2</v>
      </c>
      <c r="Q4" s="2">
        <f t="shared" si="0"/>
        <v>0.33333333333333331</v>
      </c>
      <c r="R4" s="6" t="s">
        <v>45</v>
      </c>
      <c r="S4" s="6" t="s">
        <v>45</v>
      </c>
      <c r="T4">
        <v>13</v>
      </c>
      <c r="U4">
        <v>2</v>
      </c>
      <c r="V4">
        <v>0</v>
      </c>
      <c r="W4" s="3">
        <f t="shared" si="1"/>
        <v>10.381692307692306</v>
      </c>
      <c r="X4" s="4">
        <f t="shared" si="2"/>
        <v>10.4</v>
      </c>
      <c r="Y4" s="4">
        <f t="shared" si="3"/>
        <v>2.8</v>
      </c>
      <c r="Z4">
        <v>0</v>
      </c>
    </row>
    <row r="5" spans="1:26" x14ac:dyDescent="0.3">
      <c r="A5" s="1" t="str">
        <f>'Victor Oladipo'!A5</f>
        <v>@ FRA</v>
      </c>
      <c r="B5">
        <v>2</v>
      </c>
      <c r="C5">
        <v>6</v>
      </c>
      <c r="D5">
        <v>0</v>
      </c>
      <c r="E5">
        <v>1</v>
      </c>
      <c r="F5">
        <v>0</v>
      </c>
      <c r="G5">
        <v>0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7</v>
      </c>
      <c r="Q5" s="2">
        <f t="shared" si="0"/>
        <v>0.33333333333333331</v>
      </c>
      <c r="R5" s="6" t="s">
        <v>45</v>
      </c>
      <c r="S5" s="6" t="s">
        <v>45</v>
      </c>
      <c r="T5">
        <v>17</v>
      </c>
      <c r="U5">
        <v>2</v>
      </c>
      <c r="V5">
        <v>0</v>
      </c>
      <c r="W5" s="3">
        <f t="shared" si="1"/>
        <v>12.259470588235294</v>
      </c>
      <c r="X5" s="4">
        <f t="shared" si="2"/>
        <v>12.2</v>
      </c>
      <c r="Y5" s="4">
        <f t="shared" si="3"/>
        <v>4</v>
      </c>
      <c r="Z5">
        <v>0</v>
      </c>
    </row>
    <row r="6" spans="1:26" x14ac:dyDescent="0.3">
      <c r="A6" s="1" t="str">
        <f>'Victor Oladipo'!A6</f>
        <v>vs CHI</v>
      </c>
      <c r="B6">
        <v>10</v>
      </c>
      <c r="C6">
        <v>6</v>
      </c>
      <c r="D6">
        <v>0</v>
      </c>
      <c r="E6">
        <v>0</v>
      </c>
      <c r="F6">
        <v>1</v>
      </c>
      <c r="G6">
        <v>0</v>
      </c>
      <c r="H6">
        <v>5</v>
      </c>
      <c r="I6">
        <v>9</v>
      </c>
      <c r="J6">
        <v>0</v>
      </c>
      <c r="K6">
        <v>0</v>
      </c>
      <c r="L6">
        <v>0</v>
      </c>
      <c r="M6">
        <v>0</v>
      </c>
      <c r="N6">
        <v>5</v>
      </c>
      <c r="O6">
        <v>3</v>
      </c>
      <c r="P6">
        <v>4</v>
      </c>
      <c r="Q6" s="2">
        <f t="shared" si="0"/>
        <v>0.55555555555555558</v>
      </c>
      <c r="R6" s="6" t="s">
        <v>45</v>
      </c>
      <c r="S6" s="6" t="s">
        <v>45</v>
      </c>
      <c r="T6">
        <v>20</v>
      </c>
      <c r="U6">
        <v>10</v>
      </c>
      <c r="V6">
        <v>2</v>
      </c>
      <c r="W6" s="3">
        <f t="shared" si="1"/>
        <v>24.291099999999993</v>
      </c>
      <c r="X6" s="4">
        <f t="shared" si="2"/>
        <v>20.2</v>
      </c>
      <c r="Y6" s="4">
        <f t="shared" si="3"/>
        <v>9.3000000000000007</v>
      </c>
      <c r="Z6">
        <v>0</v>
      </c>
    </row>
    <row r="7" spans="1:26" x14ac:dyDescent="0.3">
      <c r="A7" s="1" t="str">
        <f>'Victor Oladipo'!A7</f>
        <v>vs EUR</v>
      </c>
      <c r="B7">
        <v>3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3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-14</v>
      </c>
      <c r="Q7" s="2">
        <f t="shared" si="0"/>
        <v>0.33333333333333331</v>
      </c>
      <c r="R7" s="2">
        <f t="shared" ref="R7:R46" si="4">J7/K7</f>
        <v>0</v>
      </c>
      <c r="S7" s="2">
        <f t="shared" ref="S7:S46" si="5">L7/M7</f>
        <v>1</v>
      </c>
      <c r="T7">
        <v>15</v>
      </c>
      <c r="U7">
        <v>3</v>
      </c>
      <c r="V7">
        <v>0</v>
      </c>
      <c r="W7" s="3">
        <f t="shared" si="1"/>
        <v>5.5859333333333323</v>
      </c>
      <c r="X7" s="4">
        <f t="shared" si="2"/>
        <v>5.4</v>
      </c>
      <c r="Y7" s="4">
        <f t="shared" si="3"/>
        <v>1.9000000000000004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4</v>
      </c>
      <c r="D8">
        <v>0</v>
      </c>
      <c r="E8">
        <v>0</v>
      </c>
      <c r="F8">
        <v>0</v>
      </c>
      <c r="G8">
        <v>0</v>
      </c>
      <c r="H8">
        <v>1</v>
      </c>
      <c r="I8">
        <v>3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1</v>
      </c>
      <c r="Q8" s="2">
        <f t="shared" si="0"/>
        <v>0.33333333333333331</v>
      </c>
      <c r="R8" s="6" t="s">
        <v>45</v>
      </c>
      <c r="S8" s="6" t="s">
        <v>45</v>
      </c>
      <c r="T8">
        <v>15</v>
      </c>
      <c r="U8">
        <v>2</v>
      </c>
      <c r="V8">
        <v>0</v>
      </c>
      <c r="W8" s="3">
        <f t="shared" si="1"/>
        <v>6.5433333333333339</v>
      </c>
      <c r="X8" s="4">
        <f t="shared" si="2"/>
        <v>6.8</v>
      </c>
      <c r="Y8" s="4">
        <f t="shared" si="3"/>
        <v>1.9000000000000004</v>
      </c>
      <c r="Z8">
        <v>0</v>
      </c>
    </row>
    <row r="9" spans="1:26" x14ac:dyDescent="0.3">
      <c r="A9" s="1" t="str">
        <f>'Victor Oladipo'!A9</f>
        <v>@ AFR</v>
      </c>
      <c r="B9">
        <v>12</v>
      </c>
      <c r="C9">
        <v>4</v>
      </c>
      <c r="D9">
        <v>0</v>
      </c>
      <c r="E9">
        <v>0</v>
      </c>
      <c r="F9">
        <v>0</v>
      </c>
      <c r="G9">
        <v>0</v>
      </c>
      <c r="H9">
        <v>6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5</v>
      </c>
      <c r="Q9" s="2">
        <f t="shared" si="0"/>
        <v>0.8571428571428571</v>
      </c>
      <c r="R9" s="6" t="s">
        <v>45</v>
      </c>
      <c r="S9" s="6" t="s">
        <v>45</v>
      </c>
      <c r="T9">
        <v>19</v>
      </c>
      <c r="U9">
        <v>12</v>
      </c>
      <c r="V9">
        <v>0</v>
      </c>
      <c r="W9" s="3">
        <f t="shared" si="1"/>
        <v>27.259157894736841</v>
      </c>
      <c r="X9" s="4">
        <f t="shared" si="2"/>
        <v>16.8</v>
      </c>
      <c r="Y9" s="4">
        <f t="shared" si="3"/>
        <v>10.299999999999999</v>
      </c>
      <c r="Z9">
        <v>0</v>
      </c>
    </row>
    <row r="10" spans="1:26" x14ac:dyDescent="0.3">
      <c r="A10" s="1" t="str">
        <f>'Victor Oladipo'!A10</f>
        <v>vs OLD</v>
      </c>
      <c r="B10">
        <v>9</v>
      </c>
      <c r="C10">
        <v>7</v>
      </c>
      <c r="D10">
        <v>0</v>
      </c>
      <c r="E10">
        <v>0</v>
      </c>
      <c r="F10">
        <v>1</v>
      </c>
      <c r="G10">
        <v>0</v>
      </c>
      <c r="H10">
        <v>3</v>
      </c>
      <c r="I10">
        <v>4</v>
      </c>
      <c r="J10">
        <v>0</v>
      </c>
      <c r="K10">
        <v>0</v>
      </c>
      <c r="L10">
        <v>3</v>
      </c>
      <c r="M10">
        <v>4</v>
      </c>
      <c r="N10">
        <v>4</v>
      </c>
      <c r="O10">
        <v>1</v>
      </c>
      <c r="P10">
        <v>19</v>
      </c>
      <c r="Q10" s="2">
        <f t="shared" si="0"/>
        <v>0.75</v>
      </c>
      <c r="R10" s="6" t="s">
        <v>45</v>
      </c>
      <c r="S10" s="2">
        <f t="shared" si="5"/>
        <v>0.75</v>
      </c>
      <c r="T10">
        <v>19</v>
      </c>
      <c r="U10">
        <v>9</v>
      </c>
      <c r="V10">
        <v>0</v>
      </c>
      <c r="W10" s="3">
        <f t="shared" si="1"/>
        <v>30.346736842105262</v>
      </c>
      <c r="X10" s="4">
        <f t="shared" si="2"/>
        <v>20.399999999999999</v>
      </c>
      <c r="Y10" s="4">
        <f t="shared" si="3"/>
        <v>11.299999999999999</v>
      </c>
      <c r="Z10">
        <v>0</v>
      </c>
    </row>
    <row r="11" spans="1:26" x14ac:dyDescent="0.3">
      <c r="A11" s="1" t="str">
        <f>'Victor Oladipo'!A11</f>
        <v>@ USA</v>
      </c>
      <c r="B11">
        <v>6</v>
      </c>
      <c r="C11">
        <v>2</v>
      </c>
      <c r="D11">
        <v>0</v>
      </c>
      <c r="E11">
        <v>0</v>
      </c>
      <c r="F11">
        <v>0</v>
      </c>
      <c r="G11">
        <v>1</v>
      </c>
      <c r="H11">
        <v>3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8</v>
      </c>
      <c r="Q11" s="2">
        <f t="shared" si="0"/>
        <v>1</v>
      </c>
      <c r="R11" s="6" t="s">
        <v>45</v>
      </c>
      <c r="S11" s="6" t="s">
        <v>45</v>
      </c>
      <c r="T11">
        <v>18</v>
      </c>
      <c r="U11">
        <v>6</v>
      </c>
      <c r="V11">
        <v>0</v>
      </c>
      <c r="W11" s="3">
        <f t="shared" si="1"/>
        <v>10.095833333333335</v>
      </c>
      <c r="X11" s="4">
        <f t="shared" si="2"/>
        <v>7.4</v>
      </c>
      <c r="Y11" s="4">
        <f t="shared" si="3"/>
        <v>3.5</v>
      </c>
      <c r="Z11">
        <v>0</v>
      </c>
    </row>
    <row r="12" spans="1:26" x14ac:dyDescent="0.3">
      <c r="A12" s="1" t="str">
        <f>'Victor Oladipo'!A12</f>
        <v>vs SPA</v>
      </c>
      <c r="B12">
        <v>2</v>
      </c>
      <c r="C12">
        <v>2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1</v>
      </c>
      <c r="O12">
        <v>2</v>
      </c>
      <c r="P12">
        <v>14</v>
      </c>
      <c r="Q12" s="2">
        <f t="shared" si="0"/>
        <v>0.5</v>
      </c>
      <c r="R12" s="6" t="s">
        <v>45</v>
      </c>
      <c r="S12" s="6" t="s">
        <v>45</v>
      </c>
      <c r="T12">
        <v>14</v>
      </c>
      <c r="U12">
        <v>2</v>
      </c>
      <c r="V12">
        <v>0</v>
      </c>
      <c r="W12" s="3">
        <f t="shared" si="1"/>
        <v>4.7335000000000003</v>
      </c>
      <c r="X12" s="4">
        <f t="shared" si="2"/>
        <v>6.4</v>
      </c>
      <c r="Y12" s="4">
        <f t="shared" si="3"/>
        <v>1.2000000000000002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5</v>
      </c>
      <c r="D13">
        <v>2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3</v>
      </c>
      <c r="Q13" s="2">
        <f t="shared" si="0"/>
        <v>0.5</v>
      </c>
      <c r="R13" s="6" t="s">
        <v>45</v>
      </c>
      <c r="S13" s="6" t="s">
        <v>45</v>
      </c>
      <c r="T13">
        <v>12</v>
      </c>
      <c r="U13">
        <v>7</v>
      </c>
      <c r="V13">
        <v>0</v>
      </c>
      <c r="W13" s="3">
        <f t="shared" si="1"/>
        <v>17.018916666666666</v>
      </c>
      <c r="X13" s="4">
        <f t="shared" si="2"/>
        <v>13</v>
      </c>
      <c r="Y13" s="4">
        <f t="shared" si="3"/>
        <v>3.8999999999999995</v>
      </c>
      <c r="Z13">
        <v>0</v>
      </c>
    </row>
    <row r="14" spans="1:26" x14ac:dyDescent="0.3">
      <c r="A14" s="1" t="str">
        <f>'Victor Oladipo'!A14</f>
        <v>vs CAN</v>
      </c>
      <c r="B14">
        <v>5</v>
      </c>
      <c r="C14">
        <v>3</v>
      </c>
      <c r="D14">
        <v>0</v>
      </c>
      <c r="E14">
        <v>0</v>
      </c>
      <c r="F14">
        <v>0</v>
      </c>
      <c r="G14">
        <v>1</v>
      </c>
      <c r="H14">
        <v>2</v>
      </c>
      <c r="I14">
        <v>3</v>
      </c>
      <c r="J14">
        <v>0</v>
      </c>
      <c r="K14">
        <v>0</v>
      </c>
      <c r="L14">
        <v>1</v>
      </c>
      <c r="M14">
        <v>2</v>
      </c>
      <c r="N14">
        <v>1</v>
      </c>
      <c r="O14">
        <v>0</v>
      </c>
      <c r="P14">
        <v>-4</v>
      </c>
      <c r="Q14" s="2">
        <f t="shared" si="0"/>
        <v>0.66666666666666663</v>
      </c>
      <c r="R14" s="6" t="s">
        <v>45</v>
      </c>
      <c r="S14" s="2">
        <f t="shared" si="5"/>
        <v>0.5</v>
      </c>
      <c r="T14">
        <v>12</v>
      </c>
      <c r="U14">
        <v>5</v>
      </c>
      <c r="V14">
        <v>0</v>
      </c>
      <c r="W14" s="3">
        <f t="shared" si="1"/>
        <v>14.507583333333335</v>
      </c>
      <c r="X14" s="4">
        <f t="shared" si="2"/>
        <v>7.6</v>
      </c>
      <c r="Y14" s="4">
        <f t="shared" si="3"/>
        <v>3.5999999999999996</v>
      </c>
      <c r="Z14">
        <v>0</v>
      </c>
    </row>
    <row r="15" spans="1:26" x14ac:dyDescent="0.3">
      <c r="A15" s="1" t="str">
        <f>'Victor Oladipo'!A15</f>
        <v>@ DNK</v>
      </c>
      <c r="B15">
        <v>4</v>
      </c>
      <c r="C15">
        <v>5</v>
      </c>
      <c r="D15">
        <v>0</v>
      </c>
      <c r="E15">
        <v>1</v>
      </c>
      <c r="F15">
        <v>0</v>
      </c>
      <c r="G15">
        <v>0</v>
      </c>
      <c r="H15">
        <v>1</v>
      </c>
      <c r="I15">
        <v>4</v>
      </c>
      <c r="J15">
        <v>0</v>
      </c>
      <c r="K15">
        <v>0</v>
      </c>
      <c r="L15">
        <v>2</v>
      </c>
      <c r="M15">
        <v>2</v>
      </c>
      <c r="N15">
        <v>2</v>
      </c>
      <c r="O15">
        <v>0</v>
      </c>
      <c r="P15">
        <v>4</v>
      </c>
      <c r="Q15" s="2">
        <f t="shared" si="0"/>
        <v>0.25</v>
      </c>
      <c r="R15" s="6" t="s">
        <v>45</v>
      </c>
      <c r="S15" s="2">
        <f t="shared" si="5"/>
        <v>1</v>
      </c>
      <c r="T15">
        <v>21</v>
      </c>
      <c r="U15">
        <v>4</v>
      </c>
      <c r="V15">
        <v>0</v>
      </c>
      <c r="W15" s="3">
        <f t="shared" si="1"/>
        <v>10.65338095238095</v>
      </c>
      <c r="X15" s="4">
        <f t="shared" si="2"/>
        <v>13</v>
      </c>
      <c r="Y15" s="4">
        <f t="shared" si="3"/>
        <v>4.6000000000000005</v>
      </c>
      <c r="Z15">
        <v>0</v>
      </c>
    </row>
    <row r="16" spans="1:26" x14ac:dyDescent="0.3">
      <c r="A16" s="1" t="str">
        <f>'Victor Oladipo'!A16</f>
        <v>vs IMP</v>
      </c>
      <c r="B16">
        <v>4</v>
      </c>
      <c r="C16">
        <v>4</v>
      </c>
      <c r="D16">
        <v>0</v>
      </c>
      <c r="E16">
        <v>0</v>
      </c>
      <c r="F16">
        <v>1</v>
      </c>
      <c r="G16">
        <v>0</v>
      </c>
      <c r="H16">
        <v>2</v>
      </c>
      <c r="I16">
        <v>4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20</v>
      </c>
      <c r="Q16" s="2">
        <f t="shared" si="0"/>
        <v>0.5</v>
      </c>
      <c r="R16" s="6" t="s">
        <v>45</v>
      </c>
      <c r="S16" s="6" t="s">
        <v>45</v>
      </c>
      <c r="T16">
        <v>17</v>
      </c>
      <c r="U16">
        <v>4</v>
      </c>
      <c r="V16">
        <v>0</v>
      </c>
      <c r="W16" s="3">
        <f t="shared" si="1"/>
        <v>12.557294117647059</v>
      </c>
      <c r="X16" s="4">
        <f t="shared" si="2"/>
        <v>11.8</v>
      </c>
      <c r="Y16" s="4">
        <f t="shared" si="3"/>
        <v>4.1999999999999993</v>
      </c>
      <c r="Z16">
        <v>0</v>
      </c>
    </row>
    <row r="17" spans="1:26" x14ac:dyDescent="0.3">
      <c r="A17" s="1" t="str">
        <f>'Victor Oladipo'!A17</f>
        <v>@ 3PT</v>
      </c>
      <c r="B17">
        <v>2</v>
      </c>
      <c r="C17">
        <v>0</v>
      </c>
      <c r="D17">
        <v>1</v>
      </c>
      <c r="E17">
        <v>0</v>
      </c>
      <c r="F17">
        <v>2</v>
      </c>
      <c r="G17">
        <v>2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-2</v>
      </c>
      <c r="Q17" s="2">
        <f t="shared" si="0"/>
        <v>0.5</v>
      </c>
      <c r="R17" s="6" t="s">
        <v>45</v>
      </c>
      <c r="S17" s="6" t="s">
        <v>45</v>
      </c>
      <c r="T17">
        <v>14</v>
      </c>
      <c r="U17">
        <v>5</v>
      </c>
      <c r="V17">
        <v>0</v>
      </c>
      <c r="W17" s="3">
        <f t="shared" si="1"/>
        <v>5.8140714285714292</v>
      </c>
      <c r="X17" s="4">
        <f t="shared" si="2"/>
        <v>7.5</v>
      </c>
      <c r="Y17" s="4">
        <f t="shared" si="3"/>
        <v>1.7000000000000002</v>
      </c>
      <c r="Z17">
        <v>0</v>
      </c>
    </row>
    <row r="18" spans="1:26" x14ac:dyDescent="0.3">
      <c r="A18" s="1" t="str">
        <f>'Victor Oladipo'!A18</f>
        <v>vs DEF</v>
      </c>
      <c r="B18">
        <v>0</v>
      </c>
      <c r="C18">
        <v>2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-2</v>
      </c>
      <c r="Q18" s="6" t="s">
        <v>45</v>
      </c>
      <c r="R18" s="6" t="s">
        <v>45</v>
      </c>
      <c r="S18" s="6" t="s">
        <v>45</v>
      </c>
      <c r="T18">
        <v>12</v>
      </c>
      <c r="U18">
        <v>0</v>
      </c>
      <c r="V18">
        <v>0</v>
      </c>
      <c r="W18" s="3">
        <f t="shared" si="1"/>
        <v>6.3260833333333322</v>
      </c>
      <c r="X18" s="4">
        <f t="shared" si="2"/>
        <v>5.4</v>
      </c>
      <c r="Y18" s="4">
        <f t="shared" si="3"/>
        <v>1.2999999999999998</v>
      </c>
      <c r="Z18">
        <v>0</v>
      </c>
    </row>
    <row r="19" spans="1:26" x14ac:dyDescent="0.3">
      <c r="A19" s="1" t="str">
        <f>'Victor Oladipo'!A19</f>
        <v>@ OCE</v>
      </c>
      <c r="B19">
        <v>2</v>
      </c>
      <c r="C19">
        <v>3</v>
      </c>
      <c r="D19">
        <v>0</v>
      </c>
      <c r="E19">
        <v>0</v>
      </c>
      <c r="F19">
        <v>0</v>
      </c>
      <c r="G19">
        <v>0</v>
      </c>
      <c r="H19">
        <v>1</v>
      </c>
      <c r="I19">
        <v>4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-5</v>
      </c>
      <c r="Q19" s="2">
        <f t="shared" si="0"/>
        <v>0.25</v>
      </c>
      <c r="R19" s="6" t="s">
        <v>45</v>
      </c>
      <c r="S19" s="6" t="s">
        <v>45</v>
      </c>
      <c r="T19">
        <v>16</v>
      </c>
      <c r="U19">
        <v>2</v>
      </c>
      <c r="V19">
        <v>0</v>
      </c>
      <c r="W19" s="3">
        <f t="shared" si="1"/>
        <v>2.3090000000000011</v>
      </c>
      <c r="X19" s="4">
        <f t="shared" si="2"/>
        <v>5.6</v>
      </c>
      <c r="Y19" s="4">
        <f t="shared" si="3"/>
        <v>0.9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4.5</v>
      </c>
      <c r="C47" s="4">
        <f t="shared" ref="C47:P47" si="6">AVERAGE(C2:C46)</f>
        <v>4.166666666666667</v>
      </c>
      <c r="D47" s="4">
        <f t="shared" si="6"/>
        <v>0.22222222222222221</v>
      </c>
      <c r="E47" s="4">
        <f t="shared" si="6"/>
        <v>0.22222222222222221</v>
      </c>
      <c r="F47" s="4">
        <f t="shared" si="6"/>
        <v>0.44444444444444442</v>
      </c>
      <c r="G47" s="4">
        <f t="shared" si="6"/>
        <v>0.33333333333333331</v>
      </c>
      <c r="H47" s="4">
        <f t="shared" si="6"/>
        <v>2</v>
      </c>
      <c r="I47" s="4">
        <f t="shared" si="6"/>
        <v>3.7222222222222223</v>
      </c>
      <c r="J47" s="4">
        <f t="shared" si="6"/>
        <v>0</v>
      </c>
      <c r="K47" s="4">
        <f t="shared" si="6"/>
        <v>5.5555555555555552E-2</v>
      </c>
      <c r="L47" s="4">
        <f t="shared" si="6"/>
        <v>0.5</v>
      </c>
      <c r="M47" s="4">
        <f t="shared" si="6"/>
        <v>0.61111111111111116</v>
      </c>
      <c r="N47" s="4">
        <f t="shared" si="6"/>
        <v>1.6111111111111112</v>
      </c>
      <c r="O47" s="4">
        <f t="shared" si="6"/>
        <v>0.88888888888888884</v>
      </c>
      <c r="P47" s="4">
        <f t="shared" si="6"/>
        <v>3.3888888888888888</v>
      </c>
      <c r="Q47" s="2">
        <f>SUM(H2:H46)/SUM(I2:I46)</f>
        <v>0.53731343283582089</v>
      </c>
      <c r="R47" s="2">
        <f>SUM(J2:J46)/SUM(K2:K46)</f>
        <v>0</v>
      </c>
      <c r="S47" s="2">
        <f>SUM(L2:L46)/SUM(M2:M46)</f>
        <v>0.81818181818181823</v>
      </c>
      <c r="T47" s="4">
        <f t="shared" ref="T47:V47" si="7">AVERAGE(T2:T46)</f>
        <v>15.888888888888889</v>
      </c>
      <c r="U47" s="4">
        <f t="shared" si="7"/>
        <v>5.1111111111111107</v>
      </c>
      <c r="V47" s="4">
        <f t="shared" si="7"/>
        <v>0.16666666666666666</v>
      </c>
      <c r="W47" s="3">
        <f>((H49*85.91) +(F49*53.897)+(J49*51.757)+(L49*46.845)+(E49*39.19)+(N49*39.19)+(D49*34.677)+((C49-N49)*14.707)-(O49*17.174)-((M49-L49)*20.091)-((I49-H49)*39.19)-(G49*53.897))/T49</f>
        <v>14.688122377622378</v>
      </c>
      <c r="X47" s="4">
        <f t="shared" ref="X47" si="8">B47+(C47*1.2)+(D47*1.5)+(E47*3)+(F47*3)-G47</f>
        <v>11.5</v>
      </c>
      <c r="Y47" s="4">
        <f t="shared" ref="Y47" si="9">B47+0.4*H47-0.7*I47-0.4*(M47-L47)+0.7*N47+0.3*(C47-N47)+F47+D47*0.7+0.7*E47-0.4*O47-G47</f>
        <v>4.6111111111111125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81</v>
      </c>
      <c r="C49">
        <f t="shared" ref="C49:P49" si="10">SUM(C2:C46)</f>
        <v>75</v>
      </c>
      <c r="D49">
        <f t="shared" si="10"/>
        <v>4</v>
      </c>
      <c r="E49">
        <f t="shared" si="10"/>
        <v>4</v>
      </c>
      <c r="F49">
        <f t="shared" si="10"/>
        <v>8</v>
      </c>
      <c r="G49">
        <f t="shared" si="10"/>
        <v>6</v>
      </c>
      <c r="H49">
        <f t="shared" si="10"/>
        <v>36</v>
      </c>
      <c r="I49">
        <f t="shared" si="10"/>
        <v>67</v>
      </c>
      <c r="J49">
        <f t="shared" si="10"/>
        <v>0</v>
      </c>
      <c r="K49">
        <f t="shared" si="10"/>
        <v>1</v>
      </c>
      <c r="L49">
        <f t="shared" si="10"/>
        <v>9</v>
      </c>
      <c r="M49">
        <f t="shared" si="10"/>
        <v>11</v>
      </c>
      <c r="N49">
        <f t="shared" si="10"/>
        <v>29</v>
      </c>
      <c r="O49">
        <f t="shared" si="10"/>
        <v>16</v>
      </c>
      <c r="P49">
        <f t="shared" si="10"/>
        <v>61</v>
      </c>
      <c r="T49">
        <f>SUM(T2:T46)</f>
        <v>286</v>
      </c>
      <c r="U49">
        <f>SUM(U2:U46)</f>
        <v>92</v>
      </c>
      <c r="V49">
        <f>SUM(V2:V46)</f>
        <v>3</v>
      </c>
      <c r="X49" s="4">
        <f>SUM(X2:X46)</f>
        <v>207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6</v>
      </c>
      <c r="C2">
        <v>1</v>
      </c>
      <c r="D2">
        <v>1</v>
      </c>
      <c r="E2">
        <v>0</v>
      </c>
      <c r="F2">
        <v>0</v>
      </c>
      <c r="G2">
        <v>1</v>
      </c>
      <c r="H2">
        <v>2</v>
      </c>
      <c r="I2">
        <v>5</v>
      </c>
      <c r="J2">
        <v>1</v>
      </c>
      <c r="K2">
        <v>2</v>
      </c>
      <c r="L2">
        <v>1</v>
      </c>
      <c r="M2">
        <v>2</v>
      </c>
      <c r="N2">
        <v>0</v>
      </c>
      <c r="O2">
        <v>1</v>
      </c>
      <c r="P2">
        <v>-2</v>
      </c>
      <c r="Q2" s="2">
        <f t="shared" ref="Q2:Q46" si="0">H2/I2</f>
        <v>0.4</v>
      </c>
      <c r="R2" s="2">
        <f t="shared" ref="R2:R46" si="1">J2/K2</f>
        <v>0.5</v>
      </c>
      <c r="S2" s="2">
        <f>L2/M2</f>
        <v>0.5</v>
      </c>
      <c r="T2">
        <v>11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10.09763636363637</v>
      </c>
      <c r="X2" s="4">
        <f t="shared" ref="X2:X46" si="3">B2+(C2*1.2)+(D2*1.5)+(E2*3)+(F2*3)-G2</f>
        <v>7.6999999999999993</v>
      </c>
      <c r="Y2" s="4">
        <f t="shared" ref="Y2:Y46" si="4">B2+0.4*H2-0.7*I2-0.4*(M2-L2)+0.7*N2+0.3*(C2-N2)+F2+D2*0.7+0.7*E2-0.4*O2-G2</f>
        <v>2.4999999999999996</v>
      </c>
      <c r="Z2">
        <v>0</v>
      </c>
    </row>
    <row r="3" spans="1:26" x14ac:dyDescent="0.3">
      <c r="A3" s="1" t="str">
        <f>'Victor Oladipo'!A3</f>
        <v>@ DEF</v>
      </c>
      <c r="B3">
        <v>14</v>
      </c>
      <c r="C3">
        <v>2</v>
      </c>
      <c r="D3">
        <v>1</v>
      </c>
      <c r="E3">
        <v>0</v>
      </c>
      <c r="F3">
        <v>1</v>
      </c>
      <c r="G3">
        <v>2</v>
      </c>
      <c r="H3">
        <v>6</v>
      </c>
      <c r="I3">
        <v>6</v>
      </c>
      <c r="J3">
        <v>2</v>
      </c>
      <c r="K3">
        <v>2</v>
      </c>
      <c r="L3">
        <v>0</v>
      </c>
      <c r="M3">
        <v>2</v>
      </c>
      <c r="N3">
        <v>1</v>
      </c>
      <c r="O3">
        <v>0</v>
      </c>
      <c r="P3">
        <v>3</v>
      </c>
      <c r="Q3" s="2">
        <f t="shared" si="0"/>
        <v>1</v>
      </c>
      <c r="R3" s="2">
        <f t="shared" si="1"/>
        <v>1</v>
      </c>
      <c r="S3" s="2">
        <f>L3/M3</f>
        <v>0</v>
      </c>
      <c r="T3">
        <v>12</v>
      </c>
      <c r="U3">
        <v>16</v>
      </c>
      <c r="V3">
        <v>1</v>
      </c>
      <c r="W3" s="3">
        <f t="shared" si="2"/>
        <v>51.12241666666668</v>
      </c>
      <c r="X3" s="4">
        <f t="shared" si="3"/>
        <v>18.899999999999999</v>
      </c>
      <c r="Y3" s="4">
        <f t="shared" si="4"/>
        <v>12.099999999999998</v>
      </c>
      <c r="Z3">
        <v>0</v>
      </c>
    </row>
    <row r="4" spans="1:26" x14ac:dyDescent="0.3">
      <c r="A4" s="1" t="str">
        <f>'Victor Oladipo'!A4</f>
        <v>vs OCE</v>
      </c>
      <c r="B4">
        <v>5</v>
      </c>
      <c r="C4">
        <v>1</v>
      </c>
      <c r="D4">
        <v>2</v>
      </c>
      <c r="E4">
        <v>0</v>
      </c>
      <c r="F4">
        <v>0</v>
      </c>
      <c r="G4">
        <v>0</v>
      </c>
      <c r="H4">
        <v>2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13</v>
      </c>
      <c r="Q4" s="2">
        <f t="shared" si="0"/>
        <v>1</v>
      </c>
      <c r="R4" s="2">
        <f t="shared" si="1"/>
        <v>1</v>
      </c>
      <c r="S4" s="6" t="s">
        <v>45</v>
      </c>
      <c r="T4">
        <v>9</v>
      </c>
      <c r="U4">
        <v>9</v>
      </c>
      <c r="V4">
        <v>1</v>
      </c>
      <c r="W4" s="3">
        <f t="shared" si="2"/>
        <v>34.181999999999995</v>
      </c>
      <c r="X4" s="4">
        <f t="shared" si="3"/>
        <v>9.1999999999999993</v>
      </c>
      <c r="Y4" s="4">
        <f t="shared" si="4"/>
        <v>6.1</v>
      </c>
      <c r="Z4">
        <v>0</v>
      </c>
    </row>
    <row r="5" spans="1:26" x14ac:dyDescent="0.3">
      <c r="A5" s="1" t="str">
        <f>'Victor Oladipo'!A5</f>
        <v>@ FRA</v>
      </c>
      <c r="B5">
        <v>11</v>
      </c>
      <c r="C5">
        <v>2</v>
      </c>
      <c r="D5">
        <v>2</v>
      </c>
      <c r="E5">
        <v>1</v>
      </c>
      <c r="F5">
        <v>1</v>
      </c>
      <c r="G5">
        <v>1</v>
      </c>
      <c r="H5">
        <v>5</v>
      </c>
      <c r="I5">
        <v>8</v>
      </c>
      <c r="J5">
        <v>1</v>
      </c>
      <c r="K5">
        <v>2</v>
      </c>
      <c r="L5">
        <v>0</v>
      </c>
      <c r="M5">
        <v>0</v>
      </c>
      <c r="N5">
        <v>0</v>
      </c>
      <c r="O5">
        <v>1</v>
      </c>
      <c r="P5">
        <v>0</v>
      </c>
      <c r="Q5" s="2">
        <f t="shared" si="0"/>
        <v>0.625</v>
      </c>
      <c r="R5" s="2">
        <f t="shared" si="1"/>
        <v>0.5</v>
      </c>
      <c r="S5" s="6" t="s">
        <v>45</v>
      </c>
      <c r="T5">
        <v>15</v>
      </c>
      <c r="U5">
        <v>16</v>
      </c>
      <c r="V5">
        <v>1</v>
      </c>
      <c r="W5" s="3">
        <f t="shared" si="2"/>
        <v>32.301400000000008</v>
      </c>
      <c r="X5" s="4">
        <f t="shared" si="3"/>
        <v>21.4</v>
      </c>
      <c r="Y5" s="4">
        <f t="shared" si="4"/>
        <v>9.6999999999999993</v>
      </c>
      <c r="Z5">
        <v>0</v>
      </c>
    </row>
    <row r="6" spans="1:26" x14ac:dyDescent="0.3">
      <c r="A6" s="1" t="str">
        <f>'Victor Oladipo'!A6</f>
        <v>vs CHI</v>
      </c>
      <c r="B6">
        <v>4</v>
      </c>
      <c r="C6">
        <v>2</v>
      </c>
      <c r="D6">
        <v>1</v>
      </c>
      <c r="E6">
        <v>0</v>
      </c>
      <c r="F6">
        <v>0</v>
      </c>
      <c r="G6">
        <v>0</v>
      </c>
      <c r="H6">
        <v>2</v>
      </c>
      <c r="I6">
        <v>5</v>
      </c>
      <c r="J6">
        <v>0</v>
      </c>
      <c r="K6">
        <v>2</v>
      </c>
      <c r="L6">
        <v>0</v>
      </c>
      <c r="M6">
        <v>0</v>
      </c>
      <c r="N6">
        <v>0</v>
      </c>
      <c r="O6">
        <v>2</v>
      </c>
      <c r="P6">
        <v>-8</v>
      </c>
      <c r="Q6" s="2">
        <f t="shared" si="0"/>
        <v>0.4</v>
      </c>
      <c r="R6" s="2">
        <f t="shared" si="1"/>
        <v>0</v>
      </c>
      <c r="S6" s="6" t="s">
        <v>45</v>
      </c>
      <c r="T6">
        <v>11</v>
      </c>
      <c r="U6">
        <v>6</v>
      </c>
      <c r="V6">
        <v>0</v>
      </c>
      <c r="W6" s="3">
        <f t="shared" si="2"/>
        <v>7.635727272727272</v>
      </c>
      <c r="X6" s="4">
        <f t="shared" si="3"/>
        <v>7.9</v>
      </c>
      <c r="Y6" s="4">
        <f t="shared" si="4"/>
        <v>1.7999999999999996</v>
      </c>
      <c r="Z6">
        <v>0</v>
      </c>
    </row>
    <row r="7" spans="1:26" x14ac:dyDescent="0.3">
      <c r="A7" s="1" t="str">
        <f>'Victor Oladipo'!A7</f>
        <v>vs EUR</v>
      </c>
      <c r="B7">
        <v>6</v>
      </c>
      <c r="C7">
        <v>3</v>
      </c>
      <c r="D7">
        <v>1</v>
      </c>
      <c r="E7">
        <v>0</v>
      </c>
      <c r="F7">
        <v>0</v>
      </c>
      <c r="G7">
        <v>0</v>
      </c>
      <c r="H7">
        <v>2</v>
      </c>
      <c r="I7">
        <v>8</v>
      </c>
      <c r="J7">
        <v>1</v>
      </c>
      <c r="K7">
        <v>2</v>
      </c>
      <c r="L7">
        <v>1</v>
      </c>
      <c r="M7">
        <v>2</v>
      </c>
      <c r="N7">
        <v>0</v>
      </c>
      <c r="O7">
        <v>0</v>
      </c>
      <c r="P7">
        <v>-10</v>
      </c>
      <c r="Q7" s="2">
        <f t="shared" si="0"/>
        <v>0.25</v>
      </c>
      <c r="R7" s="2">
        <f t="shared" si="1"/>
        <v>0.5</v>
      </c>
      <c r="S7" s="2">
        <f t="shared" ref="S7:S46" si="5">L7/M7</f>
        <v>0.5</v>
      </c>
      <c r="T7">
        <v>14</v>
      </c>
      <c r="U7">
        <v>8</v>
      </c>
      <c r="V7">
        <v>0</v>
      </c>
      <c r="W7" s="3">
        <f t="shared" si="2"/>
        <v>6.7135000000000025</v>
      </c>
      <c r="X7" s="4">
        <f t="shared" si="3"/>
        <v>11.1</v>
      </c>
      <c r="Y7" s="4">
        <f t="shared" si="4"/>
        <v>2.4000000000000004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0</v>
      </c>
      <c r="D8">
        <v>6</v>
      </c>
      <c r="E8">
        <v>0</v>
      </c>
      <c r="F8">
        <v>0</v>
      </c>
      <c r="G8">
        <v>1</v>
      </c>
      <c r="H8">
        <v>1</v>
      </c>
      <c r="I8">
        <v>4</v>
      </c>
      <c r="J8">
        <v>0</v>
      </c>
      <c r="K8">
        <v>2</v>
      </c>
      <c r="L8">
        <v>0</v>
      </c>
      <c r="M8">
        <v>0</v>
      </c>
      <c r="N8">
        <v>0</v>
      </c>
      <c r="O8">
        <v>1</v>
      </c>
      <c r="P8">
        <v>-4</v>
      </c>
      <c r="Q8" s="2">
        <f t="shared" si="0"/>
        <v>0.25</v>
      </c>
      <c r="R8" s="2">
        <f t="shared" si="1"/>
        <v>0</v>
      </c>
      <c r="S8" s="6" t="s">
        <v>45</v>
      </c>
      <c r="T8">
        <v>12</v>
      </c>
      <c r="U8">
        <v>16</v>
      </c>
      <c r="V8">
        <v>0</v>
      </c>
      <c r="W8" s="3">
        <f t="shared" si="2"/>
        <v>8.7775833333333342</v>
      </c>
      <c r="X8" s="4">
        <f t="shared" si="3"/>
        <v>10</v>
      </c>
      <c r="Y8" s="4">
        <f t="shared" si="4"/>
        <v>2.3999999999999995</v>
      </c>
      <c r="Z8">
        <v>0</v>
      </c>
    </row>
    <row r="9" spans="1:26" x14ac:dyDescent="0.3">
      <c r="A9" s="1" t="str">
        <f>'Victor Oladipo'!A9</f>
        <v>@ AFR</v>
      </c>
      <c r="B9">
        <v>3</v>
      </c>
      <c r="C9">
        <v>1</v>
      </c>
      <c r="D9">
        <v>4</v>
      </c>
      <c r="E9">
        <v>1</v>
      </c>
      <c r="F9">
        <v>0</v>
      </c>
      <c r="G9">
        <v>0</v>
      </c>
      <c r="H9">
        <v>1</v>
      </c>
      <c r="I9">
        <v>5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8</v>
      </c>
      <c r="Q9" s="2">
        <f t="shared" si="0"/>
        <v>0.2</v>
      </c>
      <c r="R9" s="2">
        <f t="shared" si="1"/>
        <v>0.33333333333333331</v>
      </c>
      <c r="S9" s="6" t="s">
        <v>45</v>
      </c>
      <c r="T9">
        <v>14</v>
      </c>
      <c r="U9">
        <v>13</v>
      </c>
      <c r="V9">
        <v>0</v>
      </c>
      <c r="W9" s="3">
        <f t="shared" si="2"/>
        <v>12.393714285714285</v>
      </c>
      <c r="X9" s="4">
        <f t="shared" si="3"/>
        <v>13.2</v>
      </c>
      <c r="Y9" s="4">
        <f t="shared" si="4"/>
        <v>3.6999999999999993</v>
      </c>
      <c r="Z9">
        <v>0</v>
      </c>
    </row>
    <row r="10" spans="1:26" x14ac:dyDescent="0.3">
      <c r="A10" s="1" t="str">
        <f>'Victor Oladipo'!A10</f>
        <v>vs OLD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6" t="s">
        <v>45</v>
      </c>
      <c r="R10" s="6" t="s">
        <v>45</v>
      </c>
      <c r="S10" s="6" t="s">
        <v>45</v>
      </c>
      <c r="T10">
        <v>6</v>
      </c>
      <c r="U10">
        <v>0</v>
      </c>
      <c r="V10">
        <v>0</v>
      </c>
      <c r="W10" s="3">
        <f t="shared" si="2"/>
        <v>0</v>
      </c>
      <c r="X10" s="4">
        <f t="shared" si="3"/>
        <v>0</v>
      </c>
      <c r="Y10" s="4">
        <f t="shared" si="4"/>
        <v>0</v>
      </c>
      <c r="Z10">
        <v>0</v>
      </c>
    </row>
    <row r="11" spans="1:26" x14ac:dyDescent="0.3">
      <c r="A11" s="1" t="str">
        <f>'Victor Oladipo'!A11</f>
        <v>@ USA</v>
      </c>
      <c r="B11">
        <v>7</v>
      </c>
      <c r="C11">
        <v>1</v>
      </c>
      <c r="D11">
        <v>1</v>
      </c>
      <c r="E11">
        <v>0</v>
      </c>
      <c r="F11">
        <v>0</v>
      </c>
      <c r="G11">
        <v>0</v>
      </c>
      <c r="H11">
        <v>3</v>
      </c>
      <c r="I11">
        <v>5</v>
      </c>
      <c r="J11">
        <v>1</v>
      </c>
      <c r="K11">
        <v>3</v>
      </c>
      <c r="L11">
        <v>0</v>
      </c>
      <c r="M11">
        <v>0</v>
      </c>
      <c r="N11">
        <v>0</v>
      </c>
      <c r="O11">
        <v>0</v>
      </c>
      <c r="P11">
        <v>1</v>
      </c>
      <c r="Q11" s="2">
        <f t="shared" si="0"/>
        <v>0.6</v>
      </c>
      <c r="R11" s="2">
        <f t="shared" si="1"/>
        <v>0.33333333333333331</v>
      </c>
      <c r="S11" s="6" t="s">
        <v>45</v>
      </c>
      <c r="T11">
        <v>11</v>
      </c>
      <c r="U11">
        <v>9</v>
      </c>
      <c r="V11">
        <v>0</v>
      </c>
      <c r="W11" s="3">
        <f t="shared" si="2"/>
        <v>25.499181818181821</v>
      </c>
      <c r="X11" s="4">
        <f t="shared" si="3"/>
        <v>9.6999999999999993</v>
      </c>
      <c r="Y11" s="4">
        <f t="shared" si="4"/>
        <v>5.6999999999999993</v>
      </c>
      <c r="Z11">
        <v>0</v>
      </c>
    </row>
    <row r="12" spans="1:26" x14ac:dyDescent="0.3">
      <c r="A12" s="1" t="str">
        <f>'Victor Oladipo'!A12</f>
        <v>vs SPA</v>
      </c>
      <c r="B12">
        <v>7</v>
      </c>
      <c r="C12">
        <v>1</v>
      </c>
      <c r="D12">
        <v>2</v>
      </c>
      <c r="E12">
        <v>1</v>
      </c>
      <c r="F12">
        <v>0</v>
      </c>
      <c r="G12">
        <v>0</v>
      </c>
      <c r="H12">
        <v>3</v>
      </c>
      <c r="I12">
        <v>6</v>
      </c>
      <c r="J12">
        <v>1</v>
      </c>
      <c r="K12">
        <v>3</v>
      </c>
      <c r="L12">
        <v>0</v>
      </c>
      <c r="M12">
        <v>0</v>
      </c>
      <c r="N12">
        <v>0</v>
      </c>
      <c r="O12">
        <v>2</v>
      </c>
      <c r="P12">
        <v>15</v>
      </c>
      <c r="Q12" s="2">
        <f t="shared" si="0"/>
        <v>0.5</v>
      </c>
      <c r="R12" s="2">
        <f t="shared" si="1"/>
        <v>0.33333333333333331</v>
      </c>
      <c r="S12" s="6" t="s">
        <v>45</v>
      </c>
      <c r="T12">
        <v>12</v>
      </c>
      <c r="U12">
        <v>12</v>
      </c>
      <c r="V12">
        <v>1</v>
      </c>
      <c r="W12" s="3">
        <f t="shared" si="2"/>
        <v>23.401666666666667</v>
      </c>
      <c r="X12" s="4">
        <f t="shared" si="3"/>
        <v>14.2</v>
      </c>
      <c r="Y12" s="4">
        <f t="shared" si="4"/>
        <v>5.6</v>
      </c>
      <c r="Z12">
        <v>0</v>
      </c>
    </row>
    <row r="13" spans="1:26" x14ac:dyDescent="0.3">
      <c r="A13" s="1" t="str">
        <f>'Victor Oladipo'!A13</f>
        <v>@ 6TH</v>
      </c>
      <c r="B13">
        <v>5</v>
      </c>
      <c r="C13">
        <v>1</v>
      </c>
      <c r="D13">
        <v>1</v>
      </c>
      <c r="E13">
        <v>1</v>
      </c>
      <c r="F13">
        <v>0</v>
      </c>
      <c r="G13">
        <v>1</v>
      </c>
      <c r="H13">
        <v>2</v>
      </c>
      <c r="I13">
        <v>4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-3</v>
      </c>
      <c r="Q13" s="2">
        <f t="shared" si="0"/>
        <v>0.5</v>
      </c>
      <c r="R13" s="2">
        <f t="shared" si="1"/>
        <v>1</v>
      </c>
      <c r="S13" s="2">
        <f t="shared" si="5"/>
        <v>0</v>
      </c>
      <c r="T13">
        <v>10</v>
      </c>
      <c r="U13">
        <v>7</v>
      </c>
      <c r="V13">
        <v>0</v>
      </c>
      <c r="W13" s="3">
        <f t="shared" si="2"/>
        <v>14.260900000000003</v>
      </c>
      <c r="X13" s="4">
        <f t="shared" si="3"/>
        <v>9.6999999999999993</v>
      </c>
      <c r="Y13" s="4">
        <f t="shared" si="4"/>
        <v>2.9</v>
      </c>
      <c r="Z13">
        <v>0</v>
      </c>
    </row>
    <row r="14" spans="1:26" x14ac:dyDescent="0.3">
      <c r="A14" s="1" t="str">
        <f>'Victor Oladipo'!A14</f>
        <v>vs CAN</v>
      </c>
      <c r="B14">
        <v>8</v>
      </c>
      <c r="C14">
        <v>0</v>
      </c>
      <c r="D14">
        <v>3</v>
      </c>
      <c r="E14">
        <v>0</v>
      </c>
      <c r="F14">
        <v>0</v>
      </c>
      <c r="G14">
        <v>2</v>
      </c>
      <c r="H14">
        <v>3</v>
      </c>
      <c r="I14">
        <v>6</v>
      </c>
      <c r="J14">
        <v>2</v>
      </c>
      <c r="K14">
        <v>3</v>
      </c>
      <c r="L14">
        <v>0</v>
      </c>
      <c r="M14">
        <v>0</v>
      </c>
      <c r="N14">
        <v>0</v>
      </c>
      <c r="O14">
        <v>1</v>
      </c>
      <c r="P14">
        <v>-2</v>
      </c>
      <c r="Q14" s="2">
        <f t="shared" si="0"/>
        <v>0.5</v>
      </c>
      <c r="R14" s="2">
        <f t="shared" si="1"/>
        <v>0.66666666666666663</v>
      </c>
      <c r="S14" s="6" t="s">
        <v>45</v>
      </c>
      <c r="T14">
        <v>15</v>
      </c>
      <c r="U14">
        <v>15</v>
      </c>
      <c r="V14">
        <v>0</v>
      </c>
      <c r="W14" s="3">
        <f t="shared" si="2"/>
        <v>14.849133333333338</v>
      </c>
      <c r="X14" s="4">
        <f t="shared" si="3"/>
        <v>10.5</v>
      </c>
      <c r="Y14" s="4">
        <f t="shared" si="4"/>
        <v>4.6999999999999993</v>
      </c>
      <c r="Z14">
        <v>0</v>
      </c>
    </row>
    <row r="15" spans="1:26" x14ac:dyDescent="0.3">
      <c r="A15" s="1" t="str">
        <f>'Victor Oladipo'!A15</f>
        <v>@ DNK</v>
      </c>
      <c r="B15">
        <v>12</v>
      </c>
      <c r="C15">
        <v>1</v>
      </c>
      <c r="D15">
        <v>4</v>
      </c>
      <c r="E15">
        <v>1</v>
      </c>
      <c r="F15">
        <v>2</v>
      </c>
      <c r="G15">
        <v>1</v>
      </c>
      <c r="H15">
        <v>5</v>
      </c>
      <c r="I15">
        <v>5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3</v>
      </c>
      <c r="Q15" s="2">
        <f t="shared" si="0"/>
        <v>1</v>
      </c>
      <c r="R15" s="2">
        <f t="shared" si="1"/>
        <v>1</v>
      </c>
      <c r="S15" s="6" t="s">
        <v>45</v>
      </c>
      <c r="T15">
        <v>14</v>
      </c>
      <c r="U15">
        <v>22</v>
      </c>
      <c r="V15">
        <v>1</v>
      </c>
      <c r="W15" s="3">
        <f t="shared" si="2"/>
        <v>55.683285714285709</v>
      </c>
      <c r="X15" s="4">
        <f t="shared" si="3"/>
        <v>27.2</v>
      </c>
      <c r="Y15" s="4">
        <f t="shared" si="4"/>
        <v>15.3</v>
      </c>
      <c r="Z15">
        <v>0</v>
      </c>
    </row>
    <row r="16" spans="1:26" x14ac:dyDescent="0.3">
      <c r="A16" s="1" t="str">
        <f>'Victor Oladipo'!A16</f>
        <v>vs IMP</v>
      </c>
      <c r="B16">
        <v>8</v>
      </c>
      <c r="C16">
        <v>1</v>
      </c>
      <c r="D16">
        <v>3</v>
      </c>
      <c r="E16">
        <v>0</v>
      </c>
      <c r="F16">
        <v>0</v>
      </c>
      <c r="G16">
        <v>1</v>
      </c>
      <c r="H16">
        <v>3</v>
      </c>
      <c r="I16">
        <v>4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20</v>
      </c>
      <c r="Q16" s="2">
        <f t="shared" si="0"/>
        <v>0.75</v>
      </c>
      <c r="R16" s="2">
        <f t="shared" si="1"/>
        <v>1</v>
      </c>
      <c r="S16" s="6" t="s">
        <v>45</v>
      </c>
      <c r="T16">
        <v>12</v>
      </c>
      <c r="U16">
        <v>14</v>
      </c>
      <c r="V16">
        <v>0</v>
      </c>
      <c r="W16" s="3">
        <f t="shared" si="2"/>
        <v>32.241250000000001</v>
      </c>
      <c r="X16" s="4">
        <f t="shared" si="3"/>
        <v>12.7</v>
      </c>
      <c r="Y16" s="4">
        <f t="shared" si="4"/>
        <v>7.7999999999999989</v>
      </c>
      <c r="Z16">
        <v>0</v>
      </c>
    </row>
    <row r="17" spans="1:26" x14ac:dyDescent="0.3">
      <c r="A17" s="1" t="str">
        <f>'Victor Oladipo'!A17</f>
        <v>@ 3PT</v>
      </c>
      <c r="B17">
        <v>13</v>
      </c>
      <c r="C17">
        <v>2</v>
      </c>
      <c r="D17">
        <v>1</v>
      </c>
      <c r="E17">
        <v>1</v>
      </c>
      <c r="F17">
        <v>0</v>
      </c>
      <c r="G17">
        <v>0</v>
      </c>
      <c r="H17">
        <v>5</v>
      </c>
      <c r="I17">
        <v>7</v>
      </c>
      <c r="J17">
        <v>3</v>
      </c>
      <c r="K17">
        <v>4</v>
      </c>
      <c r="L17">
        <v>0</v>
      </c>
      <c r="M17">
        <v>0</v>
      </c>
      <c r="N17">
        <v>0</v>
      </c>
      <c r="O17">
        <v>0</v>
      </c>
      <c r="P17">
        <v>-2</v>
      </c>
      <c r="Q17" s="2">
        <f t="shared" si="0"/>
        <v>0.7142857142857143</v>
      </c>
      <c r="R17" s="2">
        <f t="shared" si="1"/>
        <v>0.75</v>
      </c>
      <c r="S17" s="6" t="s">
        <v>45</v>
      </c>
      <c r="T17">
        <v>14</v>
      </c>
      <c r="U17">
        <v>15</v>
      </c>
      <c r="V17">
        <v>0</v>
      </c>
      <c r="W17" s="3">
        <f t="shared" si="2"/>
        <v>43.551571428571428</v>
      </c>
      <c r="X17" s="4">
        <f t="shared" si="3"/>
        <v>19.899999999999999</v>
      </c>
      <c r="Y17" s="4">
        <f t="shared" si="4"/>
        <v>12.1</v>
      </c>
      <c r="Z17">
        <v>0</v>
      </c>
    </row>
    <row r="18" spans="1:26" x14ac:dyDescent="0.3">
      <c r="A18" s="1" t="str">
        <f>'Victor Oladipo'!A18</f>
        <v>vs DEF</v>
      </c>
      <c r="B18">
        <v>6</v>
      </c>
      <c r="C18">
        <v>0</v>
      </c>
      <c r="D18">
        <v>2</v>
      </c>
      <c r="E18">
        <v>1</v>
      </c>
      <c r="F18">
        <v>1</v>
      </c>
      <c r="G18">
        <v>2</v>
      </c>
      <c r="H18">
        <v>3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-6</v>
      </c>
      <c r="Q18" s="2">
        <f t="shared" si="0"/>
        <v>0.6</v>
      </c>
      <c r="R18" s="2">
        <f t="shared" si="1"/>
        <v>0</v>
      </c>
      <c r="S18" s="6" t="s">
        <v>45</v>
      </c>
      <c r="T18">
        <v>10</v>
      </c>
      <c r="U18">
        <v>10</v>
      </c>
      <c r="V18">
        <v>0</v>
      </c>
      <c r="W18" s="3">
        <f t="shared" si="2"/>
        <v>21.682300000000005</v>
      </c>
      <c r="X18" s="4">
        <f t="shared" si="3"/>
        <v>13</v>
      </c>
      <c r="Y18" s="4">
        <f t="shared" si="4"/>
        <v>4.3999999999999995</v>
      </c>
      <c r="Z18">
        <v>0</v>
      </c>
    </row>
    <row r="19" spans="1:26" x14ac:dyDescent="0.3">
      <c r="A19" s="1" t="str">
        <f>'Victor Oladipo'!A19</f>
        <v>@ OCE</v>
      </c>
      <c r="B19">
        <v>11</v>
      </c>
      <c r="C19">
        <v>0</v>
      </c>
      <c r="D19">
        <v>1</v>
      </c>
      <c r="E19">
        <v>0</v>
      </c>
      <c r="F19">
        <v>0</v>
      </c>
      <c r="G19">
        <v>0</v>
      </c>
      <c r="H19">
        <v>5</v>
      </c>
      <c r="I19">
        <v>7</v>
      </c>
      <c r="J19">
        <v>1</v>
      </c>
      <c r="K19">
        <v>2</v>
      </c>
      <c r="L19">
        <v>0</v>
      </c>
      <c r="M19">
        <v>0</v>
      </c>
      <c r="N19">
        <v>0</v>
      </c>
      <c r="O19">
        <v>1</v>
      </c>
      <c r="P19">
        <v>-2</v>
      </c>
      <c r="Q19" s="2">
        <f t="shared" si="0"/>
        <v>0.7142857142857143</v>
      </c>
      <c r="R19" s="2">
        <f t="shared" si="1"/>
        <v>0.5</v>
      </c>
      <c r="S19" s="6" t="s">
        <v>45</v>
      </c>
      <c r="T19">
        <v>11</v>
      </c>
      <c r="U19">
        <v>14</v>
      </c>
      <c r="V19">
        <v>0</v>
      </c>
      <c r="W19" s="3">
        <f t="shared" si="2"/>
        <v>38.220909090909089</v>
      </c>
      <c r="X19" s="4">
        <f t="shared" si="3"/>
        <v>12.5</v>
      </c>
      <c r="Y19" s="4">
        <f t="shared" si="4"/>
        <v>8.4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7.1111111111111107</v>
      </c>
      <c r="C47" s="4">
        <f t="shared" ref="C47:P47" si="6">AVERAGE(C2:C46)</f>
        <v>1.0555555555555556</v>
      </c>
      <c r="D47" s="4">
        <f t="shared" si="6"/>
        <v>2</v>
      </c>
      <c r="E47" s="4">
        <f t="shared" si="6"/>
        <v>0.3888888888888889</v>
      </c>
      <c r="F47" s="4">
        <f t="shared" si="6"/>
        <v>0.27777777777777779</v>
      </c>
      <c r="G47" s="4">
        <f t="shared" si="6"/>
        <v>0.66666666666666663</v>
      </c>
      <c r="H47" s="4">
        <f t="shared" si="6"/>
        <v>2.9444444444444446</v>
      </c>
      <c r="I47" s="4">
        <f t="shared" si="6"/>
        <v>5.1111111111111107</v>
      </c>
      <c r="J47" s="4">
        <f t="shared" si="6"/>
        <v>1.1111111111111112</v>
      </c>
      <c r="K47" s="4">
        <f t="shared" si="6"/>
        <v>2.0555555555555554</v>
      </c>
      <c r="L47" s="4">
        <f t="shared" si="6"/>
        <v>0.1111111111111111</v>
      </c>
      <c r="M47" s="4">
        <f t="shared" si="6"/>
        <v>0.3888888888888889</v>
      </c>
      <c r="N47" s="4">
        <f t="shared" si="6"/>
        <v>5.5555555555555552E-2</v>
      </c>
      <c r="O47" s="4">
        <f t="shared" si="6"/>
        <v>0.61111111111111116</v>
      </c>
      <c r="P47" s="4">
        <f t="shared" si="6"/>
        <v>1.3333333333333333</v>
      </c>
      <c r="Q47" s="2">
        <f>SUM(H2:H46)/SUM(I2:I46)</f>
        <v>0.57608695652173914</v>
      </c>
      <c r="R47" s="2">
        <f>SUM(J2:J46)/SUM(K2:K46)</f>
        <v>0.54054054054054057</v>
      </c>
      <c r="S47" s="2">
        <f>SUM(L2:L46)/SUM(M2:M46)</f>
        <v>0.2857142857142857</v>
      </c>
      <c r="T47" s="4">
        <f t="shared" ref="T47:V47" si="7">AVERAGE(T2:T46)</f>
        <v>11.833333333333334</v>
      </c>
      <c r="U47" s="4">
        <f t="shared" si="7"/>
        <v>11.666666666666666</v>
      </c>
      <c r="V47" s="4">
        <f t="shared" si="7"/>
        <v>0.27777777777777779</v>
      </c>
      <c r="W47" s="3">
        <f>((H49*85.91) +(F49*53.897)+(J49*51.757)+(L49*46.845)+(E49*39.19)+(N49*39.19)+(D49*34.677)+((C49-N49)*14.707)-(O49*17.174)-((M49-L49)*20.091)-((I49-H49)*39.19)-(G49*53.897))/T49</f>
        <v>24.946572769953047</v>
      </c>
      <c r="X47" s="4">
        <f t="shared" ref="X47" si="8">B47+(C47*1.2)+(D47*1.5)+(E47*3)+(F47*3)-G47</f>
        <v>12.71111111111111</v>
      </c>
      <c r="Y47" s="4">
        <f t="shared" ref="Y47" si="9">B47+0.4*H47-0.7*I47-0.4*(M47-L47)+0.7*N47+0.3*(C47-N47)+F47+D47*0.7+0.7*E47-0.4*O47-G47</f>
        <v>5.9777777777777761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128</v>
      </c>
      <c r="C49">
        <f t="shared" ref="C49:P49" si="10">SUM(C2:C46)</f>
        <v>19</v>
      </c>
      <c r="D49">
        <f t="shared" si="10"/>
        <v>36</v>
      </c>
      <c r="E49">
        <f t="shared" si="10"/>
        <v>7</v>
      </c>
      <c r="F49">
        <f t="shared" si="10"/>
        <v>5</v>
      </c>
      <c r="G49">
        <f t="shared" si="10"/>
        <v>12</v>
      </c>
      <c r="H49">
        <f t="shared" si="10"/>
        <v>53</v>
      </c>
      <c r="I49">
        <f t="shared" si="10"/>
        <v>92</v>
      </c>
      <c r="J49">
        <f t="shared" si="10"/>
        <v>20</v>
      </c>
      <c r="K49">
        <f t="shared" si="10"/>
        <v>37</v>
      </c>
      <c r="L49">
        <f t="shared" si="10"/>
        <v>2</v>
      </c>
      <c r="M49">
        <f t="shared" si="10"/>
        <v>7</v>
      </c>
      <c r="N49">
        <f t="shared" si="10"/>
        <v>1</v>
      </c>
      <c r="O49">
        <f t="shared" si="10"/>
        <v>11</v>
      </c>
      <c r="P49">
        <f t="shared" si="10"/>
        <v>24</v>
      </c>
      <c r="T49">
        <f>SUM(T2:T46)</f>
        <v>213</v>
      </c>
      <c r="U49">
        <f>SUM(U2:U46)</f>
        <v>210</v>
      </c>
      <c r="V49">
        <f>SUM(V2:V46)</f>
        <v>5</v>
      </c>
      <c r="X49" s="4">
        <f>SUM(X2:X46)</f>
        <v>228.79999999999998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3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2</v>
      </c>
      <c r="P2">
        <v>-10</v>
      </c>
      <c r="Q2" s="2">
        <f t="shared" ref="Q2:Q46" si="0">H2/I2</f>
        <v>1</v>
      </c>
      <c r="R2" s="6" t="s">
        <v>45</v>
      </c>
      <c r="S2" s="2">
        <f>L2/M2</f>
        <v>1</v>
      </c>
      <c r="T2">
        <v>11</v>
      </c>
      <c r="U2">
        <v>6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13.435545454545455</v>
      </c>
      <c r="X2" s="4">
        <f t="shared" ref="X2:X46" si="2">B2+(C2*1.2)+(D2*1.5)+(E2*3)+(F2*3)-G2</f>
        <v>5.7</v>
      </c>
      <c r="Y2" s="4">
        <f t="shared" ref="Y2:Y46" si="3">B2+0.4*H2-0.7*I2-0.4*(M2-L2)+0.7*N2+0.3*(C2-N2)+F2+D2*0.7+0.7*E2-0.4*O2-G2</f>
        <v>2.9000000000000004</v>
      </c>
      <c r="Z2">
        <v>0</v>
      </c>
    </row>
    <row r="3" spans="1:26" x14ac:dyDescent="0.3">
      <c r="A3" s="1" t="str">
        <f>'Victor Oladipo'!A3</f>
        <v>@ DEF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-4</v>
      </c>
      <c r="Q3" s="6" t="s">
        <v>45</v>
      </c>
      <c r="R3" s="6" t="s">
        <v>45</v>
      </c>
      <c r="S3" s="6" t="s">
        <v>45</v>
      </c>
      <c r="T3">
        <v>5</v>
      </c>
      <c r="U3">
        <v>0</v>
      </c>
      <c r="V3">
        <v>0</v>
      </c>
      <c r="W3" s="3">
        <f t="shared" si="1"/>
        <v>-10.779399999999999</v>
      </c>
      <c r="X3" s="4">
        <f t="shared" si="2"/>
        <v>-1</v>
      </c>
      <c r="Y3" s="4">
        <f t="shared" si="3"/>
        <v>-1</v>
      </c>
      <c r="Z3">
        <v>0</v>
      </c>
    </row>
    <row r="4" spans="1:26" x14ac:dyDescent="0.3">
      <c r="A4" s="1" t="str">
        <f>'Victor Oladipo'!A4</f>
        <v>vs OCE</v>
      </c>
      <c r="B4">
        <v>4</v>
      </c>
      <c r="C4">
        <v>2</v>
      </c>
      <c r="D4">
        <v>0</v>
      </c>
      <c r="E4">
        <v>0</v>
      </c>
      <c r="F4">
        <v>0</v>
      </c>
      <c r="G4">
        <v>2</v>
      </c>
      <c r="H4">
        <v>2</v>
      </c>
      <c r="I4">
        <v>4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6</v>
      </c>
      <c r="Q4" s="2">
        <f t="shared" si="0"/>
        <v>0.5</v>
      </c>
      <c r="R4" s="2">
        <f t="shared" ref="R4:R46" si="4">J4/K4</f>
        <v>0</v>
      </c>
      <c r="S4" s="6" t="s">
        <v>45</v>
      </c>
      <c r="T4">
        <v>11</v>
      </c>
      <c r="U4">
        <v>4</v>
      </c>
      <c r="V4">
        <v>1</v>
      </c>
      <c r="W4" s="3">
        <f t="shared" si="1"/>
        <v>3.594818181818181</v>
      </c>
      <c r="X4" s="4">
        <f t="shared" si="2"/>
        <v>4.4000000000000004</v>
      </c>
      <c r="Y4" s="4">
        <f t="shared" si="3"/>
        <v>1</v>
      </c>
      <c r="Z4">
        <v>0</v>
      </c>
    </row>
    <row r="5" spans="1:26" x14ac:dyDescent="0.3">
      <c r="A5" s="1" t="str">
        <f>'Victor Oladipo'!A5</f>
        <v>@ FRA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-7</v>
      </c>
      <c r="Q5" s="2">
        <f t="shared" si="0"/>
        <v>0</v>
      </c>
      <c r="R5" s="6" t="s">
        <v>45</v>
      </c>
      <c r="S5" s="6" t="s">
        <v>45</v>
      </c>
      <c r="T5">
        <v>8</v>
      </c>
      <c r="U5">
        <v>3</v>
      </c>
      <c r="V5">
        <v>0</v>
      </c>
      <c r="W5" s="3">
        <f t="shared" si="1"/>
        <v>4.3346249999999991</v>
      </c>
      <c r="X5" s="4">
        <f t="shared" si="2"/>
        <v>4.5</v>
      </c>
      <c r="Y5" s="4">
        <f t="shared" si="3"/>
        <v>0.7</v>
      </c>
      <c r="Z5">
        <v>0</v>
      </c>
    </row>
    <row r="6" spans="1:26" x14ac:dyDescent="0.3">
      <c r="A6" s="1" t="str">
        <f>'Victor Oladipo'!A6</f>
        <v>vs CHI</v>
      </c>
      <c r="B6">
        <v>2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1</v>
      </c>
      <c r="R6" s="6" t="s">
        <v>45</v>
      </c>
      <c r="S6" s="6" t="s">
        <v>45</v>
      </c>
      <c r="T6">
        <v>9</v>
      </c>
      <c r="U6">
        <v>6</v>
      </c>
      <c r="V6">
        <v>0</v>
      </c>
      <c r="W6" s="3">
        <f t="shared" si="1"/>
        <v>17.251555555555555</v>
      </c>
      <c r="X6" s="4">
        <f t="shared" si="2"/>
        <v>5</v>
      </c>
      <c r="Y6" s="4">
        <f t="shared" si="3"/>
        <v>3.0999999999999996</v>
      </c>
      <c r="Z6">
        <v>0</v>
      </c>
    </row>
    <row r="7" spans="1:26" x14ac:dyDescent="0.3">
      <c r="A7" s="1" t="str">
        <f>'Victor Oladipo'!A7</f>
        <v>vs EUR</v>
      </c>
      <c r="B7">
        <v>2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-3</v>
      </c>
      <c r="Q7" s="2">
        <f t="shared" si="0"/>
        <v>0.5</v>
      </c>
      <c r="R7" s="6" t="s">
        <v>45</v>
      </c>
      <c r="S7" s="6" t="s">
        <v>45</v>
      </c>
      <c r="T7">
        <v>10</v>
      </c>
      <c r="U7">
        <v>4</v>
      </c>
      <c r="V7">
        <v>0</v>
      </c>
      <c r="W7" s="3">
        <f t="shared" si="1"/>
        <v>9.6103999999999985</v>
      </c>
      <c r="X7" s="4">
        <f t="shared" si="2"/>
        <v>6.7</v>
      </c>
      <c r="Y7" s="4">
        <f t="shared" si="3"/>
        <v>2</v>
      </c>
      <c r="Z7">
        <v>0</v>
      </c>
    </row>
    <row r="8" spans="1:26" x14ac:dyDescent="0.3">
      <c r="A8" s="1" t="str">
        <f>'Victor Oladipo'!A8</f>
        <v>vs RKS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3</v>
      </c>
      <c r="I8">
        <v>3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-6</v>
      </c>
      <c r="Q8" s="2">
        <f t="shared" si="0"/>
        <v>1</v>
      </c>
      <c r="R8" s="2">
        <f t="shared" si="4"/>
        <v>1</v>
      </c>
      <c r="S8" s="6" t="s">
        <v>45</v>
      </c>
      <c r="T8">
        <v>12</v>
      </c>
      <c r="U8">
        <v>7</v>
      </c>
      <c r="V8">
        <v>0</v>
      </c>
      <c r="W8" s="3">
        <f t="shared" si="1"/>
        <v>29.056416666666667</v>
      </c>
      <c r="X8" s="4">
        <f t="shared" si="2"/>
        <v>10</v>
      </c>
      <c r="Y8" s="4">
        <f t="shared" si="3"/>
        <v>6.8</v>
      </c>
      <c r="Z8">
        <v>0</v>
      </c>
    </row>
    <row r="9" spans="1:26" x14ac:dyDescent="0.3">
      <c r="A9" s="1" t="str">
        <f>'Victor Oladipo'!A9</f>
        <v>@ AFR</v>
      </c>
      <c r="B9">
        <v>3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2</v>
      </c>
      <c r="L9">
        <v>0</v>
      </c>
      <c r="M9">
        <v>0</v>
      </c>
      <c r="N9">
        <v>0</v>
      </c>
      <c r="O9">
        <v>1</v>
      </c>
      <c r="P9">
        <v>-6</v>
      </c>
      <c r="Q9" s="2">
        <f t="shared" si="0"/>
        <v>0.5</v>
      </c>
      <c r="R9" s="2">
        <f t="shared" si="4"/>
        <v>0.5</v>
      </c>
      <c r="S9" s="6" t="s">
        <v>45</v>
      </c>
      <c r="T9">
        <v>8</v>
      </c>
      <c r="U9">
        <v>3</v>
      </c>
      <c r="V9">
        <v>0</v>
      </c>
      <c r="W9" s="3">
        <f t="shared" si="1"/>
        <v>13.839625000000002</v>
      </c>
      <c r="X9" s="4">
        <f t="shared" si="2"/>
        <v>5.4</v>
      </c>
      <c r="Y9" s="4">
        <f t="shared" si="3"/>
        <v>2.2000000000000002</v>
      </c>
      <c r="Z9">
        <v>0</v>
      </c>
    </row>
    <row r="10" spans="1:26" x14ac:dyDescent="0.3">
      <c r="A10" s="1" t="str">
        <f>'Victor Oladipo'!A10</f>
        <v>vs OLD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4</v>
      </c>
      <c r="Q10" s="2">
        <f t="shared" si="0"/>
        <v>0</v>
      </c>
      <c r="R10" s="2">
        <f t="shared" si="4"/>
        <v>0</v>
      </c>
      <c r="S10" s="6" t="s">
        <v>45</v>
      </c>
      <c r="T10">
        <v>10</v>
      </c>
      <c r="U10">
        <v>0</v>
      </c>
      <c r="V10">
        <v>0</v>
      </c>
      <c r="W10" s="3">
        <f t="shared" si="1"/>
        <v>-0.97759999999999958</v>
      </c>
      <c r="X10" s="4">
        <f t="shared" si="2"/>
        <v>2.4</v>
      </c>
      <c r="Y10" s="4">
        <f t="shared" si="3"/>
        <v>-9.9999999999999978E-2</v>
      </c>
      <c r="Z10">
        <v>0</v>
      </c>
    </row>
    <row r="11" spans="1:26" x14ac:dyDescent="0.3">
      <c r="A11" s="1" t="str">
        <f>'Victor Oladipo'!A11</f>
        <v>@ USA</v>
      </c>
      <c r="B11">
        <v>5</v>
      </c>
      <c r="C11">
        <v>4</v>
      </c>
      <c r="D11">
        <v>1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1</v>
      </c>
      <c r="O11">
        <v>0</v>
      </c>
      <c r="P11">
        <v>4</v>
      </c>
      <c r="Q11" s="2">
        <f t="shared" si="0"/>
        <v>1</v>
      </c>
      <c r="R11" s="2">
        <f t="shared" si="4"/>
        <v>1</v>
      </c>
      <c r="S11" s="6" t="s">
        <v>45</v>
      </c>
      <c r="T11">
        <v>8</v>
      </c>
      <c r="U11">
        <v>7</v>
      </c>
      <c r="V11">
        <v>0</v>
      </c>
      <c r="W11" s="3">
        <f t="shared" si="1"/>
        <v>42.695625</v>
      </c>
      <c r="X11" s="4">
        <f t="shared" si="2"/>
        <v>11.3</v>
      </c>
      <c r="Y11" s="4">
        <f t="shared" si="3"/>
        <v>6.7</v>
      </c>
      <c r="Z11">
        <v>0</v>
      </c>
    </row>
    <row r="12" spans="1:26" x14ac:dyDescent="0.3">
      <c r="A12" s="1" t="str">
        <f>'Victor Oladipo'!A12</f>
        <v>vs SPA</v>
      </c>
      <c r="B12">
        <v>4</v>
      </c>
      <c r="C12">
        <v>2</v>
      </c>
      <c r="D12">
        <v>2</v>
      </c>
      <c r="E12">
        <v>1</v>
      </c>
      <c r="F12">
        <v>1</v>
      </c>
      <c r="G12">
        <v>0</v>
      </c>
      <c r="H12">
        <v>2</v>
      </c>
      <c r="I12">
        <v>3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5</v>
      </c>
      <c r="Q12" s="2">
        <f t="shared" si="0"/>
        <v>0.66666666666666663</v>
      </c>
      <c r="R12" s="6" t="s">
        <v>45</v>
      </c>
      <c r="S12" s="6" t="s">
        <v>45</v>
      </c>
      <c r="T12">
        <v>10</v>
      </c>
      <c r="U12">
        <v>9</v>
      </c>
      <c r="V12">
        <v>2</v>
      </c>
      <c r="W12" s="3">
        <f t="shared" si="1"/>
        <v>33.179400000000001</v>
      </c>
      <c r="X12" s="4">
        <f t="shared" si="2"/>
        <v>15.4</v>
      </c>
      <c r="Y12" s="4">
        <f t="shared" si="3"/>
        <v>6.3999999999999995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-5</v>
      </c>
      <c r="Q13" s="2">
        <f t="shared" si="0"/>
        <v>0.5</v>
      </c>
      <c r="R13" s="6" t="s">
        <v>45</v>
      </c>
      <c r="S13" s="6" t="s">
        <v>45</v>
      </c>
      <c r="T13">
        <v>6</v>
      </c>
      <c r="U13">
        <v>2</v>
      </c>
      <c r="V13">
        <v>1</v>
      </c>
      <c r="W13" s="3">
        <f t="shared" si="1"/>
        <v>7.7866666666666662</v>
      </c>
      <c r="X13" s="4">
        <f t="shared" si="2"/>
        <v>2</v>
      </c>
      <c r="Y13" s="4">
        <f t="shared" si="3"/>
        <v>1</v>
      </c>
      <c r="Z13">
        <v>0</v>
      </c>
    </row>
    <row r="14" spans="1:26" x14ac:dyDescent="0.3">
      <c r="A14" s="1" t="str">
        <f>'Victor Oladipo'!A14</f>
        <v>vs CAN</v>
      </c>
      <c r="B14">
        <v>4</v>
      </c>
      <c r="C14">
        <v>0</v>
      </c>
      <c r="D14">
        <v>1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-1</v>
      </c>
      <c r="Q14" s="2">
        <f t="shared" si="0"/>
        <v>1</v>
      </c>
      <c r="R14" s="6" t="s">
        <v>45</v>
      </c>
      <c r="S14" s="6" t="s">
        <v>45</v>
      </c>
      <c r="T14">
        <v>10</v>
      </c>
      <c r="U14">
        <v>6</v>
      </c>
      <c r="V14">
        <v>0</v>
      </c>
      <c r="W14" s="3">
        <f t="shared" si="1"/>
        <v>18.932299999999998</v>
      </c>
      <c r="X14" s="4">
        <f t="shared" si="2"/>
        <v>5.5</v>
      </c>
      <c r="Y14" s="4">
        <f t="shared" si="3"/>
        <v>3.6999999999999997</v>
      </c>
      <c r="Z14">
        <v>0</v>
      </c>
    </row>
    <row r="15" spans="1:26" x14ac:dyDescent="0.3">
      <c r="A15" s="1" t="str">
        <f>'Victor Oladipo'!A15</f>
        <v>@ DNK</v>
      </c>
      <c r="B15">
        <v>2</v>
      </c>
      <c r="C15">
        <v>4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10</v>
      </c>
      <c r="Q15" s="2">
        <f t="shared" si="0"/>
        <v>1</v>
      </c>
      <c r="R15" s="6" t="s">
        <v>45</v>
      </c>
      <c r="S15" s="6" t="s">
        <v>45</v>
      </c>
      <c r="T15">
        <v>11</v>
      </c>
      <c r="U15">
        <v>2</v>
      </c>
      <c r="V15">
        <v>1</v>
      </c>
      <c r="W15" s="3">
        <f t="shared" si="1"/>
        <v>13.157999999999999</v>
      </c>
      <c r="X15" s="4">
        <f t="shared" si="2"/>
        <v>6.8</v>
      </c>
      <c r="Y15" s="4">
        <f t="shared" si="3"/>
        <v>2.9</v>
      </c>
      <c r="Z15">
        <v>0</v>
      </c>
    </row>
    <row r="16" spans="1:26" x14ac:dyDescent="0.3">
      <c r="A16" s="1" t="str">
        <f>'Victor Oladipo'!A16</f>
        <v>vs IMP</v>
      </c>
      <c r="B16">
        <v>8</v>
      </c>
      <c r="C16">
        <v>6</v>
      </c>
      <c r="D16">
        <v>0</v>
      </c>
      <c r="E16">
        <v>1</v>
      </c>
      <c r="F16">
        <v>0</v>
      </c>
      <c r="G16">
        <v>0</v>
      </c>
      <c r="H16">
        <v>3</v>
      </c>
      <c r="I16">
        <v>4</v>
      </c>
      <c r="J16">
        <v>0</v>
      </c>
      <c r="K16">
        <v>1</v>
      </c>
      <c r="L16">
        <v>2</v>
      </c>
      <c r="M16">
        <v>2</v>
      </c>
      <c r="N16">
        <v>2</v>
      </c>
      <c r="O16">
        <v>0</v>
      </c>
      <c r="P16">
        <v>11</v>
      </c>
      <c r="Q16" s="2">
        <f t="shared" si="0"/>
        <v>0.75</v>
      </c>
      <c r="R16" s="2">
        <f t="shared" si="4"/>
        <v>0</v>
      </c>
      <c r="S16" s="2">
        <f t="shared" ref="S16:S46" si="5">L16/M16</f>
        <v>1</v>
      </c>
      <c r="T16">
        <v>12</v>
      </c>
      <c r="U16">
        <v>8</v>
      </c>
      <c r="V16">
        <v>2</v>
      </c>
      <c r="W16" s="3">
        <f t="shared" si="1"/>
        <v>40.719000000000001</v>
      </c>
      <c r="X16" s="4">
        <f t="shared" si="2"/>
        <v>18.2</v>
      </c>
      <c r="Y16" s="4">
        <f t="shared" si="3"/>
        <v>9.6999999999999975</v>
      </c>
      <c r="Z16">
        <v>0</v>
      </c>
    </row>
    <row r="17" spans="1:26" x14ac:dyDescent="0.3">
      <c r="A17" s="1" t="str">
        <f>'Victor Oladipo'!A17</f>
        <v>@ 3PT</v>
      </c>
      <c r="B17">
        <v>2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-3</v>
      </c>
      <c r="Q17" s="2">
        <f t="shared" si="0"/>
        <v>0.5</v>
      </c>
      <c r="R17" s="6" t="s">
        <v>45</v>
      </c>
      <c r="S17" s="6" t="s">
        <v>45</v>
      </c>
      <c r="T17">
        <v>9</v>
      </c>
      <c r="U17">
        <v>2</v>
      </c>
      <c r="V17">
        <v>0</v>
      </c>
      <c r="W17" s="3">
        <f t="shared" si="1"/>
        <v>9.2714444444444428</v>
      </c>
      <c r="X17" s="4">
        <f t="shared" si="2"/>
        <v>6.2</v>
      </c>
      <c r="Y17" s="4">
        <f t="shared" si="3"/>
        <v>1.6</v>
      </c>
      <c r="Z17">
        <v>0</v>
      </c>
    </row>
    <row r="18" spans="1:26" x14ac:dyDescent="0.3">
      <c r="A18" s="1" t="str">
        <f>'Victor Oladipo'!A18</f>
        <v>vs DEF</v>
      </c>
      <c r="B18">
        <v>6</v>
      </c>
      <c r="C18">
        <v>1</v>
      </c>
      <c r="D18">
        <v>1</v>
      </c>
      <c r="E18">
        <v>0</v>
      </c>
      <c r="F18">
        <v>0</v>
      </c>
      <c r="G18">
        <v>0</v>
      </c>
      <c r="H18">
        <v>3</v>
      </c>
      <c r="I18">
        <v>3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-4</v>
      </c>
      <c r="Q18" s="2">
        <f t="shared" si="0"/>
        <v>1</v>
      </c>
      <c r="R18" s="6" t="s">
        <v>45</v>
      </c>
      <c r="S18" s="6" t="s">
        <v>45</v>
      </c>
      <c r="T18">
        <v>11</v>
      </c>
      <c r="U18">
        <v>8</v>
      </c>
      <c r="V18">
        <v>2</v>
      </c>
      <c r="W18" s="3">
        <f t="shared" si="1"/>
        <v>30.145181818181822</v>
      </c>
      <c r="X18" s="4">
        <f t="shared" si="2"/>
        <v>8.6999999999999993</v>
      </c>
      <c r="Y18" s="4">
        <f t="shared" si="3"/>
        <v>6.5000000000000009</v>
      </c>
      <c r="Z18">
        <v>0</v>
      </c>
    </row>
    <row r="19" spans="1:26" x14ac:dyDescent="0.3">
      <c r="A19" s="1" t="str">
        <f>'Victor Oladipo'!A19</f>
        <v>@ OCE</v>
      </c>
      <c r="B19">
        <v>4</v>
      </c>
      <c r="C19">
        <v>7</v>
      </c>
      <c r="D19">
        <v>1</v>
      </c>
      <c r="E19">
        <v>0</v>
      </c>
      <c r="F19">
        <v>0</v>
      </c>
      <c r="G19">
        <v>0</v>
      </c>
      <c r="H19">
        <v>1</v>
      </c>
      <c r="I19">
        <v>3</v>
      </c>
      <c r="J19">
        <v>0</v>
      </c>
      <c r="K19">
        <v>0</v>
      </c>
      <c r="L19">
        <v>2</v>
      </c>
      <c r="M19">
        <v>2</v>
      </c>
      <c r="N19">
        <v>3</v>
      </c>
      <c r="O19">
        <v>0</v>
      </c>
      <c r="P19">
        <v>3</v>
      </c>
      <c r="Q19" s="2">
        <f t="shared" si="0"/>
        <v>0.33333333333333331</v>
      </c>
      <c r="R19" s="6" t="s">
        <v>45</v>
      </c>
      <c r="S19" s="2">
        <f t="shared" si="5"/>
        <v>1</v>
      </c>
      <c r="T19">
        <v>11</v>
      </c>
      <c r="U19">
        <v>6</v>
      </c>
      <c r="V19">
        <v>0</v>
      </c>
      <c r="W19" s="3">
        <f t="shared" si="1"/>
        <v>28.390454545454542</v>
      </c>
      <c r="X19" s="4">
        <f t="shared" si="2"/>
        <v>13.9</v>
      </c>
      <c r="Y19" s="4">
        <f t="shared" si="3"/>
        <v>6.3000000000000007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3.2222222222222223</v>
      </c>
      <c r="C47" s="4">
        <f t="shared" ref="C47:P47" si="6">AVERAGE(C2:C46)</f>
        <v>1.8333333333333333</v>
      </c>
      <c r="D47" s="4">
        <f t="shared" si="6"/>
        <v>0.61111111111111116</v>
      </c>
      <c r="E47" s="4">
        <f t="shared" si="6"/>
        <v>0.27777777777777779</v>
      </c>
      <c r="F47" s="4">
        <f t="shared" si="6"/>
        <v>0.1111111111111111</v>
      </c>
      <c r="G47" s="4">
        <f t="shared" si="6"/>
        <v>0.22222222222222221</v>
      </c>
      <c r="H47" s="4">
        <f t="shared" si="6"/>
        <v>1.3888888888888888</v>
      </c>
      <c r="I47" s="4">
        <f t="shared" si="6"/>
        <v>2.0555555555555554</v>
      </c>
      <c r="J47" s="4">
        <f t="shared" si="6"/>
        <v>0.16666666666666666</v>
      </c>
      <c r="K47" s="4">
        <f t="shared" si="6"/>
        <v>0.3888888888888889</v>
      </c>
      <c r="L47" s="4">
        <f t="shared" si="6"/>
        <v>0.27777777777777779</v>
      </c>
      <c r="M47" s="4">
        <f t="shared" si="6"/>
        <v>0.27777777777777779</v>
      </c>
      <c r="N47" s="4">
        <f t="shared" si="6"/>
        <v>0.5</v>
      </c>
      <c r="O47" s="4">
        <f t="shared" si="6"/>
        <v>0.33333333333333331</v>
      </c>
      <c r="P47" s="4">
        <f t="shared" si="6"/>
        <v>-0.33333333333333331</v>
      </c>
      <c r="Q47" s="2">
        <f>SUM(H2:H46)/SUM(I2:I46)</f>
        <v>0.67567567567567566</v>
      </c>
      <c r="R47" s="2">
        <f>SUM(J2:J46)/SUM(K2:K46)</f>
        <v>0.42857142857142855</v>
      </c>
      <c r="S47" s="2">
        <f>SUM(L2:L46)/SUM(M2:M46)</f>
        <v>1</v>
      </c>
      <c r="T47" s="4">
        <f t="shared" ref="T47:V47" si="7">AVERAGE(T2:T46)</f>
        <v>9.5555555555555554</v>
      </c>
      <c r="U47" s="4">
        <f t="shared" si="7"/>
        <v>4.6111111111111107</v>
      </c>
      <c r="V47" s="4">
        <f t="shared" si="7"/>
        <v>0.5</v>
      </c>
      <c r="W47" s="3">
        <f>((H49*85.91) +(F49*53.897)+(J49*51.757)+(L49*46.845)+(E49*39.19)+(N49*39.19)+(D49*34.677)+((C49-N49)*14.707)-(O49*17.174)-((M49-L49)*20.091)-((I49-H49)*39.19)-(G49*53.897))/T49</f>
        <v>18.251180232558138</v>
      </c>
      <c r="X47" s="4">
        <f t="shared" ref="X47" si="8">B47+(C47*1.2)+(D47*1.5)+(E47*3)+(F47*3)-G47</f>
        <v>7.2833333333333332</v>
      </c>
      <c r="Y47" s="4">
        <f t="shared" ref="Y47" si="9">B47+0.4*H47-0.7*I47-0.4*(M47-L47)+0.7*N47+0.3*(C47-N47)+F47+D47*0.7+0.7*E47-0.4*O47-G47</f>
        <v>3.4666666666666672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58</v>
      </c>
      <c r="C49">
        <f t="shared" ref="C49:P49" si="10">SUM(C2:C46)</f>
        <v>33</v>
      </c>
      <c r="D49">
        <f t="shared" si="10"/>
        <v>11</v>
      </c>
      <c r="E49">
        <f t="shared" si="10"/>
        <v>5</v>
      </c>
      <c r="F49">
        <f t="shared" si="10"/>
        <v>2</v>
      </c>
      <c r="G49">
        <f t="shared" si="10"/>
        <v>4</v>
      </c>
      <c r="H49">
        <f t="shared" si="10"/>
        <v>25</v>
      </c>
      <c r="I49">
        <f t="shared" si="10"/>
        <v>37</v>
      </c>
      <c r="J49">
        <f t="shared" si="10"/>
        <v>3</v>
      </c>
      <c r="K49">
        <f t="shared" si="10"/>
        <v>7</v>
      </c>
      <c r="L49">
        <f t="shared" si="10"/>
        <v>5</v>
      </c>
      <c r="M49">
        <f t="shared" si="10"/>
        <v>5</v>
      </c>
      <c r="N49">
        <f t="shared" si="10"/>
        <v>9</v>
      </c>
      <c r="O49">
        <f t="shared" si="10"/>
        <v>6</v>
      </c>
      <c r="P49">
        <f t="shared" si="10"/>
        <v>-6</v>
      </c>
      <c r="T49">
        <f>SUM(T2:T46)</f>
        <v>172</v>
      </c>
      <c r="U49">
        <f>SUM(U2:U46)</f>
        <v>83</v>
      </c>
      <c r="V49">
        <f>SUM(V2:V46)</f>
        <v>9</v>
      </c>
      <c r="X49" s="4">
        <f>SUM(X2:X46)</f>
        <v>131.1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4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-8</v>
      </c>
      <c r="Q2" s="2">
        <f t="shared" ref="Q2:Q46" si="0">H2/I2</f>
        <v>0.66666666666666663</v>
      </c>
      <c r="R2" s="6" t="s">
        <v>45</v>
      </c>
      <c r="S2" s="6" t="s">
        <v>45</v>
      </c>
      <c r="T2">
        <v>6</v>
      </c>
      <c r="U2">
        <v>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24.556166666666666</v>
      </c>
      <c r="X2" s="4">
        <f t="shared" ref="X2:X46" si="2">B2+(C2*1.2)+(D2*1.5)+(E2*3)+(F2*3)-G2</f>
        <v>5.2</v>
      </c>
      <c r="Y2" s="4">
        <f t="shared" ref="Y2:Y46" si="3">B2+0.4*H2-0.7*I2-0.4*(M2-L2)+0.7*N2+0.3*(C2-N2)+F2+D2*0.7+0.7*E2-0.4*O2-G2</f>
        <v>3</v>
      </c>
      <c r="Z2">
        <v>0</v>
      </c>
    </row>
    <row r="3" spans="1:26" x14ac:dyDescent="0.3">
      <c r="A3" s="1" t="str">
        <f>'Victor Oladipo'!A3</f>
        <v>@ DEF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-3</v>
      </c>
      <c r="Q3" s="2">
        <f t="shared" si="0"/>
        <v>0</v>
      </c>
      <c r="R3" s="2">
        <f t="shared" ref="R3:R46" si="4">J3/K3</f>
        <v>0</v>
      </c>
      <c r="S3" s="6" t="s">
        <v>45</v>
      </c>
      <c r="T3">
        <v>7</v>
      </c>
      <c r="U3">
        <v>0</v>
      </c>
      <c r="V3">
        <v>0</v>
      </c>
      <c r="W3" s="3">
        <f t="shared" si="1"/>
        <v>-5.5985714285714279</v>
      </c>
      <c r="X3" s="4">
        <f t="shared" si="2"/>
        <v>0</v>
      </c>
      <c r="Y3" s="4">
        <f t="shared" si="3"/>
        <v>-0.7</v>
      </c>
      <c r="Z3">
        <v>0</v>
      </c>
    </row>
    <row r="4" spans="1:26" x14ac:dyDescent="0.3">
      <c r="A4" s="1" t="str">
        <f>'Victor Oladipo'!A4</f>
        <v>vs OCE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7</v>
      </c>
      <c r="J4">
        <v>0</v>
      </c>
      <c r="K4">
        <v>2</v>
      </c>
      <c r="L4">
        <v>1</v>
      </c>
      <c r="M4">
        <v>1</v>
      </c>
      <c r="N4">
        <v>0</v>
      </c>
      <c r="O4">
        <v>0</v>
      </c>
      <c r="P4">
        <v>6</v>
      </c>
      <c r="Q4" s="2">
        <f t="shared" si="0"/>
        <v>0.2857142857142857</v>
      </c>
      <c r="R4" s="2">
        <f t="shared" si="4"/>
        <v>0</v>
      </c>
      <c r="S4" s="2">
        <f>L4/M4</f>
        <v>1</v>
      </c>
      <c r="T4">
        <v>10</v>
      </c>
      <c r="U4">
        <v>5</v>
      </c>
      <c r="V4">
        <v>0</v>
      </c>
      <c r="W4" s="3">
        <f t="shared" si="1"/>
        <v>2.2715000000000005</v>
      </c>
      <c r="X4" s="4">
        <f t="shared" si="2"/>
        <v>5</v>
      </c>
      <c r="Y4" s="4">
        <f t="shared" si="3"/>
        <v>0.90000000000000036</v>
      </c>
      <c r="Z4">
        <v>0</v>
      </c>
    </row>
    <row r="5" spans="1:26" x14ac:dyDescent="0.3">
      <c r="A5" s="1" t="str">
        <f>'Victor Oladipo'!A5</f>
        <v>@ FRA</v>
      </c>
      <c r="B5">
        <v>5</v>
      </c>
      <c r="C5">
        <v>2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11</v>
      </c>
      <c r="Q5" s="2">
        <f t="shared" si="0"/>
        <v>1</v>
      </c>
      <c r="R5" s="2">
        <f t="shared" si="4"/>
        <v>1</v>
      </c>
      <c r="S5" s="6" t="s">
        <v>45</v>
      </c>
      <c r="T5">
        <v>8</v>
      </c>
      <c r="U5">
        <v>5</v>
      </c>
      <c r="V5">
        <v>0</v>
      </c>
      <c r="W5" s="3">
        <f t="shared" si="1"/>
        <v>34.684249999999999</v>
      </c>
      <c r="X5" s="4">
        <f t="shared" si="2"/>
        <v>7.4</v>
      </c>
      <c r="Y5" s="4">
        <f t="shared" si="3"/>
        <v>5.4</v>
      </c>
      <c r="Z5">
        <v>0</v>
      </c>
    </row>
    <row r="6" spans="1:26" x14ac:dyDescent="0.3">
      <c r="A6" s="1" t="str">
        <f>'Victor Oladipo'!A6</f>
        <v>vs CHI</v>
      </c>
      <c r="B6">
        <v>4</v>
      </c>
      <c r="C6">
        <v>2</v>
      </c>
      <c r="D6">
        <v>2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-12</v>
      </c>
      <c r="Q6" s="2">
        <f t="shared" si="0"/>
        <v>1</v>
      </c>
      <c r="R6" s="6" t="s">
        <v>45</v>
      </c>
      <c r="S6" s="2">
        <f t="shared" ref="S6:S46" si="5">L6/M6</f>
        <v>1</v>
      </c>
      <c r="T6">
        <v>8</v>
      </c>
      <c r="U6">
        <v>8</v>
      </c>
      <c r="V6">
        <v>0</v>
      </c>
      <c r="W6" s="3">
        <f t="shared" si="1"/>
        <v>34.795999999999999</v>
      </c>
      <c r="X6" s="4">
        <f t="shared" si="2"/>
        <v>9.4</v>
      </c>
      <c r="Y6" s="4">
        <f t="shared" si="3"/>
        <v>5.6999999999999993</v>
      </c>
      <c r="Z6">
        <v>0</v>
      </c>
    </row>
    <row r="7" spans="1:26" x14ac:dyDescent="0.3">
      <c r="A7" s="1" t="str">
        <f>'Victor Oladipo'!A7</f>
        <v>vs EUR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-10</v>
      </c>
      <c r="Q7" s="2">
        <f t="shared" si="0"/>
        <v>0</v>
      </c>
      <c r="R7" s="6" t="s">
        <v>45</v>
      </c>
      <c r="S7" s="6" t="s">
        <v>45</v>
      </c>
      <c r="T7">
        <v>8</v>
      </c>
      <c r="U7">
        <v>0</v>
      </c>
      <c r="V7">
        <v>0</v>
      </c>
      <c r="W7" s="3">
        <f t="shared" si="1"/>
        <v>0.61637500000000056</v>
      </c>
      <c r="X7" s="4">
        <f t="shared" si="2"/>
        <v>3.5999999999999996</v>
      </c>
      <c r="Y7" s="4">
        <f t="shared" si="3"/>
        <v>0.19999999999999996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  <c r="P8">
        <v>0</v>
      </c>
      <c r="Q8" s="2">
        <f t="shared" si="0"/>
        <v>1</v>
      </c>
      <c r="R8" s="6" t="s">
        <v>45</v>
      </c>
      <c r="S8" s="6" t="s">
        <v>45</v>
      </c>
      <c r="T8">
        <v>7</v>
      </c>
      <c r="U8">
        <v>2</v>
      </c>
      <c r="V8">
        <v>0</v>
      </c>
      <c r="W8" s="3">
        <f t="shared" si="1"/>
        <v>4.9125714285714279</v>
      </c>
      <c r="X8" s="4">
        <f t="shared" si="2"/>
        <v>2</v>
      </c>
      <c r="Y8" s="4">
        <f t="shared" si="3"/>
        <v>0.49999999999999978</v>
      </c>
      <c r="Z8">
        <v>0</v>
      </c>
    </row>
    <row r="9" spans="1:26" x14ac:dyDescent="0.3">
      <c r="A9" s="1" t="str">
        <f>'Victor Oladipo'!A9</f>
        <v>@ AFR</v>
      </c>
      <c r="B9">
        <v>4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2</v>
      </c>
      <c r="N9">
        <v>1</v>
      </c>
      <c r="O9">
        <v>1</v>
      </c>
      <c r="P9">
        <v>1</v>
      </c>
      <c r="Q9" s="2">
        <f t="shared" si="0"/>
        <v>1</v>
      </c>
      <c r="R9" s="2">
        <f t="shared" si="4"/>
        <v>1</v>
      </c>
      <c r="S9" s="2">
        <f t="shared" si="5"/>
        <v>0.5</v>
      </c>
      <c r="T9">
        <v>6</v>
      </c>
      <c r="U9">
        <v>4</v>
      </c>
      <c r="V9">
        <v>0</v>
      </c>
      <c r="W9" s="3">
        <f t="shared" si="1"/>
        <v>31.072833333333332</v>
      </c>
      <c r="X9" s="4">
        <f t="shared" si="2"/>
        <v>5.2</v>
      </c>
      <c r="Y9" s="4">
        <f t="shared" si="3"/>
        <v>3.6</v>
      </c>
      <c r="Z9">
        <v>0</v>
      </c>
    </row>
    <row r="10" spans="1:26" x14ac:dyDescent="0.3">
      <c r="A10" s="1" t="str">
        <f>'Victor Oladipo'!A10</f>
        <v>vs OLD</v>
      </c>
      <c r="B10">
        <v>4</v>
      </c>
      <c r="C10">
        <v>5</v>
      </c>
      <c r="D10">
        <v>1</v>
      </c>
      <c r="E10">
        <v>0</v>
      </c>
      <c r="F10">
        <v>1</v>
      </c>
      <c r="G10">
        <v>1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6</v>
      </c>
      <c r="Q10" s="2">
        <f t="shared" si="0"/>
        <v>1</v>
      </c>
      <c r="R10" s="6" t="s">
        <v>45</v>
      </c>
      <c r="S10" s="6" t="s">
        <v>45</v>
      </c>
      <c r="T10">
        <v>12</v>
      </c>
      <c r="U10">
        <v>7</v>
      </c>
      <c r="V10">
        <v>0</v>
      </c>
      <c r="W10" s="3">
        <f t="shared" si="1"/>
        <v>21.904833333333332</v>
      </c>
      <c r="X10" s="4">
        <f t="shared" si="2"/>
        <v>13.5</v>
      </c>
      <c r="Y10" s="4">
        <f t="shared" si="3"/>
        <v>5.2</v>
      </c>
      <c r="Z10">
        <v>0</v>
      </c>
    </row>
    <row r="11" spans="1:26" x14ac:dyDescent="0.3">
      <c r="A11" s="1" t="str">
        <f>'Victor Oladipo'!A11</f>
        <v>@ USA</v>
      </c>
      <c r="B11">
        <v>5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0</v>
      </c>
      <c r="O11">
        <v>0</v>
      </c>
      <c r="P11">
        <v>1</v>
      </c>
      <c r="Q11" s="2">
        <f t="shared" si="0"/>
        <v>0.5</v>
      </c>
      <c r="R11" s="2">
        <f t="shared" si="4"/>
        <v>1</v>
      </c>
      <c r="S11" s="2">
        <f t="shared" si="5"/>
        <v>1</v>
      </c>
      <c r="T11">
        <v>6</v>
      </c>
      <c r="U11">
        <v>5</v>
      </c>
      <c r="V11">
        <v>0</v>
      </c>
      <c r="W11" s="3">
        <f t="shared" si="1"/>
        <v>43.461833333333338</v>
      </c>
      <c r="X11" s="4">
        <f t="shared" si="2"/>
        <v>9.1999999999999993</v>
      </c>
      <c r="Y11" s="4">
        <f t="shared" si="3"/>
        <v>5.3</v>
      </c>
      <c r="Z11">
        <v>0</v>
      </c>
    </row>
    <row r="12" spans="1:26" x14ac:dyDescent="0.3">
      <c r="A12" s="1" t="str">
        <f>'Victor Oladipo'!A12</f>
        <v>vs SPA</v>
      </c>
      <c r="B12">
        <v>8</v>
      </c>
      <c r="C12">
        <v>2</v>
      </c>
      <c r="D12">
        <v>1</v>
      </c>
      <c r="E12">
        <v>1</v>
      </c>
      <c r="F12">
        <v>0</v>
      </c>
      <c r="G12">
        <v>0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0</v>
      </c>
      <c r="O12">
        <v>0</v>
      </c>
      <c r="P12">
        <v>12</v>
      </c>
      <c r="Q12" s="2">
        <f t="shared" si="0"/>
        <v>1</v>
      </c>
      <c r="R12" s="2">
        <f t="shared" si="4"/>
        <v>1</v>
      </c>
      <c r="S12" s="2">
        <f t="shared" si="5"/>
        <v>1</v>
      </c>
      <c r="T12">
        <v>8</v>
      </c>
      <c r="U12">
        <v>10</v>
      </c>
      <c r="V12">
        <v>0</v>
      </c>
      <c r="W12" s="3">
        <f t="shared" si="1"/>
        <v>59.038125000000001</v>
      </c>
      <c r="X12" s="4">
        <f t="shared" si="2"/>
        <v>14.9</v>
      </c>
      <c r="Y12" s="4">
        <f t="shared" si="3"/>
        <v>9.3999999999999986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</v>
      </c>
      <c r="Q13" s="2">
        <f t="shared" si="0"/>
        <v>1</v>
      </c>
      <c r="R13" s="6" t="s">
        <v>45</v>
      </c>
      <c r="S13" s="6" t="s">
        <v>45</v>
      </c>
      <c r="T13">
        <v>8</v>
      </c>
      <c r="U13">
        <v>4</v>
      </c>
      <c r="V13">
        <v>0</v>
      </c>
      <c r="W13" s="3">
        <f t="shared" si="1"/>
        <v>10.174624999999999</v>
      </c>
      <c r="X13" s="4">
        <f t="shared" si="2"/>
        <v>3.7</v>
      </c>
      <c r="Y13" s="4">
        <f t="shared" si="3"/>
        <v>1.7000000000000002</v>
      </c>
      <c r="Z13">
        <v>0</v>
      </c>
    </row>
    <row r="14" spans="1:26" x14ac:dyDescent="0.3">
      <c r="A14" s="1" t="str">
        <f>'Victor Oladipo'!A14</f>
        <v>vs CAN</v>
      </c>
      <c r="B14">
        <v>2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 s="2">
        <f t="shared" si="0"/>
        <v>0.5</v>
      </c>
      <c r="R14" s="6" t="s">
        <v>45</v>
      </c>
      <c r="S14" s="6" t="s">
        <v>45</v>
      </c>
      <c r="T14">
        <v>10</v>
      </c>
      <c r="U14">
        <v>5</v>
      </c>
      <c r="V14">
        <v>0</v>
      </c>
      <c r="W14" s="3">
        <f t="shared" si="1"/>
        <v>9.6103999999999985</v>
      </c>
      <c r="X14" s="4">
        <f t="shared" si="2"/>
        <v>6.7</v>
      </c>
      <c r="Y14" s="4">
        <f t="shared" si="3"/>
        <v>2</v>
      </c>
      <c r="Z14">
        <v>0</v>
      </c>
    </row>
    <row r="15" spans="1:26" x14ac:dyDescent="0.3">
      <c r="A15" s="1" t="str">
        <f>'Victor Oladipo'!A15</f>
        <v>@ DNK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3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7</v>
      </c>
      <c r="Q15" s="2">
        <f t="shared" si="0"/>
        <v>0.33333333333333331</v>
      </c>
      <c r="R15" s="2">
        <f t="shared" si="4"/>
        <v>0</v>
      </c>
      <c r="S15" s="2">
        <f t="shared" si="5"/>
        <v>1</v>
      </c>
      <c r="T15">
        <v>10</v>
      </c>
      <c r="U15">
        <v>3</v>
      </c>
      <c r="V15">
        <v>0</v>
      </c>
      <c r="W15" s="3">
        <f t="shared" si="1"/>
        <v>5.1907999999999985</v>
      </c>
      <c r="X15" s="4">
        <f t="shared" si="2"/>
        <v>4.2</v>
      </c>
      <c r="Y15" s="4">
        <f t="shared" si="3"/>
        <v>1.2000000000000002</v>
      </c>
      <c r="Z15">
        <v>0</v>
      </c>
    </row>
    <row r="16" spans="1:26" x14ac:dyDescent="0.3">
      <c r="A16" s="1" t="str">
        <f>'Victor Oladipo'!A16</f>
        <v>vs IMP</v>
      </c>
      <c r="B16">
        <v>6</v>
      </c>
      <c r="C16">
        <v>6</v>
      </c>
      <c r="D16">
        <v>0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4</v>
      </c>
      <c r="M16">
        <v>4</v>
      </c>
      <c r="N16">
        <v>3</v>
      </c>
      <c r="O16">
        <v>0</v>
      </c>
      <c r="P16">
        <v>0</v>
      </c>
      <c r="Q16" s="2">
        <f t="shared" si="0"/>
        <v>0.5</v>
      </c>
      <c r="R16" s="6" t="s">
        <v>45</v>
      </c>
      <c r="S16" s="2">
        <f t="shared" si="5"/>
        <v>1</v>
      </c>
      <c r="T16">
        <v>8</v>
      </c>
      <c r="U16">
        <v>6</v>
      </c>
      <c r="V16">
        <v>0</v>
      </c>
      <c r="W16" s="3">
        <f t="shared" si="1"/>
        <v>49.473874999999992</v>
      </c>
      <c r="X16" s="4">
        <f t="shared" si="2"/>
        <v>13.2</v>
      </c>
      <c r="Y16" s="4">
        <f t="shared" si="3"/>
        <v>8</v>
      </c>
      <c r="Z16">
        <v>0</v>
      </c>
    </row>
    <row r="17" spans="1:26" x14ac:dyDescent="0.3">
      <c r="A17" s="1" t="str">
        <f>'Victor Oladipo'!A17</f>
        <v>@ 3PT</v>
      </c>
      <c r="B17">
        <v>3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1</v>
      </c>
      <c r="R17" s="2">
        <f t="shared" si="4"/>
        <v>1</v>
      </c>
      <c r="S17" s="6" t="s">
        <v>45</v>
      </c>
      <c r="T17">
        <v>4</v>
      </c>
      <c r="U17">
        <v>3</v>
      </c>
      <c r="V17">
        <v>0</v>
      </c>
      <c r="W17" s="3">
        <f t="shared" si="1"/>
        <v>38.093499999999999</v>
      </c>
      <c r="X17" s="4">
        <f t="shared" si="2"/>
        <v>4.2</v>
      </c>
      <c r="Y17" s="4">
        <f t="shared" si="3"/>
        <v>3</v>
      </c>
      <c r="Z17">
        <v>0</v>
      </c>
    </row>
    <row r="18" spans="1:26" x14ac:dyDescent="0.3">
      <c r="A18" s="1" t="str">
        <f>'Victor Oladipo'!A18</f>
        <v>vs DEF</v>
      </c>
      <c r="B18">
        <v>7</v>
      </c>
      <c r="C18">
        <v>1</v>
      </c>
      <c r="D18">
        <v>0</v>
      </c>
      <c r="E18">
        <v>0</v>
      </c>
      <c r="F18">
        <v>0</v>
      </c>
      <c r="G18">
        <v>0</v>
      </c>
      <c r="H18">
        <v>3</v>
      </c>
      <c r="I18">
        <v>3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 s="2">
        <f t="shared" si="0"/>
        <v>1</v>
      </c>
      <c r="R18" s="2">
        <f t="shared" si="4"/>
        <v>1</v>
      </c>
      <c r="S18" s="6" t="s">
        <v>45</v>
      </c>
      <c r="T18">
        <v>7</v>
      </c>
      <c r="U18">
        <v>7</v>
      </c>
      <c r="V18">
        <v>0</v>
      </c>
      <c r="W18" s="3">
        <f t="shared" si="1"/>
        <v>46.313428571428574</v>
      </c>
      <c r="X18" s="4">
        <f t="shared" si="2"/>
        <v>8.1999999999999993</v>
      </c>
      <c r="Y18" s="4">
        <f t="shared" si="3"/>
        <v>6.3999999999999995</v>
      </c>
      <c r="Z18">
        <v>0</v>
      </c>
    </row>
    <row r="19" spans="1:26" x14ac:dyDescent="0.3">
      <c r="A19" s="1" t="str">
        <f>'Victor Oladipo'!A19</f>
        <v>@ OCE</v>
      </c>
      <c r="B19">
        <v>3</v>
      </c>
      <c r="C19">
        <v>3</v>
      </c>
      <c r="D19">
        <v>1</v>
      </c>
      <c r="E19">
        <v>0</v>
      </c>
      <c r="F19">
        <v>0</v>
      </c>
      <c r="G19">
        <v>1</v>
      </c>
      <c r="H19">
        <v>1</v>
      </c>
      <c r="I19">
        <v>3</v>
      </c>
      <c r="J19">
        <v>0</v>
      </c>
      <c r="K19">
        <v>1</v>
      </c>
      <c r="L19">
        <v>1</v>
      </c>
      <c r="M19">
        <v>2</v>
      </c>
      <c r="N19">
        <v>0</v>
      </c>
      <c r="O19">
        <v>0</v>
      </c>
      <c r="P19">
        <v>5</v>
      </c>
      <c r="Q19" s="2">
        <f t="shared" si="0"/>
        <v>0.33333333333333331</v>
      </c>
      <c r="R19" s="2">
        <f t="shared" si="4"/>
        <v>0</v>
      </c>
      <c r="S19" s="2">
        <f t="shared" si="5"/>
        <v>0.5</v>
      </c>
      <c r="T19">
        <v>14</v>
      </c>
      <c r="U19">
        <v>5</v>
      </c>
      <c r="V19">
        <v>0</v>
      </c>
      <c r="W19" s="3">
        <f t="shared" si="1"/>
        <v>4.2275</v>
      </c>
      <c r="X19" s="4">
        <f t="shared" si="2"/>
        <v>7.1</v>
      </c>
      <c r="Y19" s="4">
        <f t="shared" si="3"/>
        <v>1.5</v>
      </c>
      <c r="Z19">
        <v>0</v>
      </c>
    </row>
    <row r="20" spans="1:26" x14ac:dyDescent="0.3">
      <c r="A20" s="1">
        <f>'Victor Oladipo'!A20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'Victor Oladipo'!A21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'Victor Oladipo'!A22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'Victor Oladipo'!A23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'Victor Oladipo'!A24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'Victor Oladipo'!A25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'Victor Oladipo'!A26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'Victor Oladipo'!A27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3.7222222222222223</v>
      </c>
      <c r="C47" s="4">
        <f t="shared" ref="C47:P47" si="6">AVERAGE(C2:C46)</f>
        <v>1.7222222222222223</v>
      </c>
      <c r="D47" s="4">
        <f t="shared" si="6"/>
        <v>0.3888888888888889</v>
      </c>
      <c r="E47" s="4">
        <f t="shared" si="6"/>
        <v>5.5555555555555552E-2</v>
      </c>
      <c r="F47" s="4">
        <f t="shared" si="6"/>
        <v>0.16666666666666666</v>
      </c>
      <c r="G47" s="4">
        <f t="shared" si="6"/>
        <v>0.22222222222222221</v>
      </c>
      <c r="H47" s="4">
        <f t="shared" si="6"/>
        <v>1.2777777777777777</v>
      </c>
      <c r="I47" s="4">
        <f t="shared" si="6"/>
        <v>2.1111111111111112</v>
      </c>
      <c r="J47" s="4">
        <f t="shared" si="6"/>
        <v>0.3888888888888889</v>
      </c>
      <c r="K47" s="4">
        <f t="shared" si="6"/>
        <v>0.66666666666666663</v>
      </c>
      <c r="L47" s="4">
        <f t="shared" si="6"/>
        <v>0.77777777777777779</v>
      </c>
      <c r="M47" s="4">
        <f t="shared" si="6"/>
        <v>0.88888888888888884</v>
      </c>
      <c r="N47" s="4">
        <f t="shared" si="6"/>
        <v>0.27777777777777779</v>
      </c>
      <c r="O47" s="4">
        <f t="shared" si="6"/>
        <v>0.33333333333333331</v>
      </c>
      <c r="P47" s="4">
        <f t="shared" si="6"/>
        <v>1.5555555555555556</v>
      </c>
      <c r="Q47" s="2">
        <f>SUM(H2:H46)/SUM(I2:I46)</f>
        <v>0.60526315789473684</v>
      </c>
      <c r="R47" s="2">
        <f>SUM(J2:J46)/SUM(K2:K46)</f>
        <v>0.58333333333333337</v>
      </c>
      <c r="S47" s="2">
        <f>SUM(L2:L46)/SUM(M2:M46)</f>
        <v>0.875</v>
      </c>
      <c r="T47" s="4">
        <f t="shared" ref="T47:V47" si="7">AVERAGE(T2:T46)</f>
        <v>8.1666666666666661</v>
      </c>
      <c r="U47" s="4">
        <f t="shared" si="7"/>
        <v>4.6111111111111107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20.87991156462585</v>
      </c>
      <c r="X47" s="4">
        <f t="shared" ref="X47" si="8">B47+(C47*1.2)+(D47*1.5)+(E47*3)+(F47*3)-G47</f>
        <v>6.8166666666666673</v>
      </c>
      <c r="Y47" s="4">
        <f t="shared" ref="Y47" si="9">B47+0.4*H47-0.7*I47-0.4*(M47-L47)+0.7*N47+0.3*(C47-N47)+F47+D47*0.7+0.7*E47-0.4*O47-G47</f>
        <v>3.4611111111111112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67</v>
      </c>
      <c r="C49">
        <f t="shared" ref="C49:P49" si="10">SUM(C2:C46)</f>
        <v>31</v>
      </c>
      <c r="D49">
        <f t="shared" si="10"/>
        <v>7</v>
      </c>
      <c r="E49">
        <f t="shared" si="10"/>
        <v>1</v>
      </c>
      <c r="F49">
        <f t="shared" si="10"/>
        <v>3</v>
      </c>
      <c r="G49">
        <f t="shared" si="10"/>
        <v>4</v>
      </c>
      <c r="H49">
        <f t="shared" si="10"/>
        <v>23</v>
      </c>
      <c r="I49">
        <f t="shared" si="10"/>
        <v>38</v>
      </c>
      <c r="J49">
        <f t="shared" si="10"/>
        <v>7</v>
      </c>
      <c r="K49">
        <f t="shared" si="10"/>
        <v>12</v>
      </c>
      <c r="L49">
        <f t="shared" si="10"/>
        <v>14</v>
      </c>
      <c r="M49">
        <f t="shared" si="10"/>
        <v>16</v>
      </c>
      <c r="N49">
        <f t="shared" si="10"/>
        <v>5</v>
      </c>
      <c r="O49">
        <f t="shared" si="10"/>
        <v>6</v>
      </c>
      <c r="P49">
        <f t="shared" si="10"/>
        <v>28</v>
      </c>
      <c r="T49">
        <f>SUM(T2:T46)</f>
        <v>147</v>
      </c>
      <c r="U49">
        <f>SUM(U2:U46)</f>
        <v>83</v>
      </c>
      <c r="V49">
        <f>SUM(V2:V46)</f>
        <v>0</v>
      </c>
      <c r="X49" s="4">
        <f>SUM(X2:X46)</f>
        <v>122.70000000000002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Victor Oladipo</vt:lpstr>
      <vt:lpstr>Paul George</vt:lpstr>
      <vt:lpstr>Kevin Durant</vt:lpstr>
      <vt:lpstr>DeMarcus Cousins</vt:lpstr>
      <vt:lpstr>Anthony Davis</vt:lpstr>
      <vt:lpstr>Jusuf Nurkic</vt:lpstr>
      <vt:lpstr>Lonzo Ball</vt:lpstr>
      <vt:lpstr>Jonathan Isaac</vt:lpstr>
      <vt:lpstr>Gordon Hayward</vt:lpstr>
      <vt:lpstr>Markelle Fultz</vt:lpstr>
      <vt:lpstr>Jabari Parker</vt:lpstr>
      <vt:lpstr>Andre Roberson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2024-03-31T21:50:51Z</dcterms:modified>
</cp:coreProperties>
</file>