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94492\FIRM_Malaysia_simple\Data\"/>
    </mc:Choice>
  </mc:AlternateContent>
  <xr:revisionPtr revIDLastSave="0" documentId="13_ncr:1_{3011FF20-6FF6-4916-9F14-205F52DAE84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alculation" sheetId="1" r:id="rId1"/>
    <sheet name="fa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3" i="1"/>
  <c r="I21" i="1"/>
  <c r="F22" i="1"/>
  <c r="F21" i="1"/>
  <c r="D4" i="1" l="1"/>
  <c r="D7" i="1"/>
  <c r="D9" i="1"/>
  <c r="D10" i="1"/>
  <c r="F9" i="1" l="1"/>
  <c r="B15" i="2" l="1"/>
  <c r="B25" i="2"/>
  <c r="B11" i="2"/>
  <c r="B17" i="2"/>
  <c r="B19" i="2"/>
  <c r="B21" i="2"/>
  <c r="B27" i="2"/>
  <c r="B23" i="2"/>
  <c r="B12" i="2"/>
  <c r="B16" i="2"/>
  <c r="B20" i="2"/>
  <c r="B28" i="2"/>
  <c r="B18" i="2"/>
  <c r="B26" i="2"/>
  <c r="B14" i="2"/>
  <c r="B22" i="2"/>
  <c r="B24" i="2"/>
  <c r="B13" i="2"/>
  <c r="B7" i="2"/>
  <c r="B9" i="2"/>
  <c r="F10" i="1"/>
  <c r="F2" i="1"/>
  <c r="B8" i="2" l="1"/>
  <c r="B10" i="2"/>
  <c r="A27" i="2" l="1"/>
  <c r="A28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6" i="2"/>
  <c r="B3" i="2" l="1"/>
  <c r="A33" i="2" l="1"/>
  <c r="A32" i="2"/>
  <c r="A31" i="2"/>
  <c r="A30" i="2"/>
  <c r="A29" i="2"/>
  <c r="A1" i="2"/>
  <c r="A2" i="2"/>
  <c r="A4" i="2"/>
  <c r="A5" i="2"/>
  <c r="G11" i="1"/>
  <c r="E9" i="1" l="1"/>
  <c r="G9" i="1" l="1"/>
  <c r="B6" i="2" s="1"/>
  <c r="B33" i="2" l="1"/>
  <c r="B31" i="2"/>
  <c r="E10" i="1" l="1"/>
  <c r="B30" i="2" l="1"/>
  <c r="G10" i="1"/>
  <c r="B29" i="2" s="1"/>
  <c r="E7" i="1" l="1"/>
  <c r="F7" i="1" l="1"/>
  <c r="F4" i="1"/>
  <c r="E4" i="1"/>
  <c r="I2" i="1"/>
  <c r="E2" i="1"/>
  <c r="B2" i="2" l="1"/>
  <c r="G4" i="1"/>
  <c r="G7" i="1"/>
  <c r="G2" i="1"/>
  <c r="B1" i="2" s="1"/>
  <c r="B4" i="2" l="1"/>
  <c r="J2" i="1"/>
  <c r="B5" i="2"/>
  <c r="B32" i="2" l="1"/>
</calcChain>
</file>

<file path=xl/sharedStrings.xml><?xml version="1.0" encoding="utf-8"?>
<sst xmlns="http://schemas.openxmlformats.org/spreadsheetml/2006/main" count="56" uniqueCount="45">
  <si>
    <t>PV</t>
  </si>
  <si>
    <t>CF</t>
  </si>
  <si>
    <t>W</t>
  </si>
  <si>
    <t>Wh</t>
  </si>
  <si>
    <t>PVAF</t>
  </si>
  <si>
    <t>Note.</t>
  </si>
  <si>
    <t>PHES-FOM</t>
  </si>
  <si>
    <t>PV-FOM</t>
  </si>
  <si>
    <t>Submarine</t>
  </si>
  <si>
    <t>PHP</t>
  </si>
  <si>
    <t>PHS</t>
  </si>
  <si>
    <t>ACPV</t>
  </si>
  <si>
    <t>LegPH</t>
  </si>
  <si>
    <t>LegINTC</t>
  </si>
  <si>
    <t>Type</t>
  </si>
  <si>
    <t>Length (m)</t>
  </si>
  <si>
    <t>AWIJ</t>
  </si>
  <si>
    <t>Inter</t>
  </si>
  <si>
    <t>HVAC: 1000 USD/MW-km</t>
  </si>
  <si>
    <t>HVDC: 200 USD/MW-km, 200,000 USD/MW-pair</t>
  </si>
  <si>
    <t>Hydro</t>
  </si>
  <si>
    <t>Solar photovoltaics capital costs</t>
  </si>
  <si>
    <t>Solar photovoltaics fixed operation and maintenance</t>
  </si>
  <si>
    <t>Pumped hydro fixed operation and maintenance costs</t>
  </si>
  <si>
    <t>Pumped hydro capital costs (energy capacity)</t>
  </si>
  <si>
    <t>Pumped hydro capital costs (power capacity)</t>
  </si>
  <si>
    <t>PBMY</t>
  </si>
  <si>
    <t>HVDC transmission from peninsular to Borneo MY capital costs</t>
  </si>
  <si>
    <t>AC costs associated with PV</t>
  </si>
  <si>
    <t>Existing hydro capital costs</t>
  </si>
  <si>
    <t>Legacy pumped hydro costs</t>
  </si>
  <si>
    <t>Legacy interconnection costs</t>
  </si>
  <si>
    <t>PVAF (Present Value)</t>
  </si>
  <si>
    <t>RM/W</t>
  </si>
  <si>
    <t>RM/Wh</t>
  </si>
  <si>
    <t>RM</t>
  </si>
  <si>
    <t>Factor (RM/W p.a.)</t>
  </si>
  <si>
    <t>Factor  (RM/Wh p.a.)</t>
  </si>
  <si>
    <t>Factor (billion RM p.a.)</t>
  </si>
  <si>
    <t>RM/MWh</t>
  </si>
  <si>
    <t>W to RM equiv. to MW to million RM, GW to billion RM, Hydro and bio: MWh to billion RM</t>
  </si>
  <si>
    <t>RM/MWh equiv. to million RM/TWh or billion RM/PWh</t>
  </si>
  <si>
    <t>Currency Conversion</t>
  </si>
  <si>
    <t>USD</t>
  </si>
  <si>
    <t>RM/MW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</si>
</sst>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2"/>
      <color theme="1"/>
      <name val="Calibri"/>
      <family val="2"/>
      <scheme val="minor"/>
    </font>
    <font>
      <i/>
      <sz val="9"/>
      <color rgb="FF808080"/>
      <name val="Menlo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3" borderId="0" xfId="0" applyNumberFormat="1" applyFont="1" applyFill="1"/>
    <xf numFmtId="9" fontId="0" fillId="3" borderId="0" xfId="0" applyNumberFormat="1" applyFont="1" applyFill="1"/>
    <xf numFmtId="0" fontId="4" fillId="3" borderId="0" xfId="0" applyFont="1" applyFill="1"/>
    <xf numFmtId="0" fontId="0" fillId="4" borderId="0" xfId="0" applyFont="1" applyFill="1"/>
    <xf numFmtId="0" fontId="0" fillId="5" borderId="0" xfId="0" applyFont="1" applyFill="1"/>
    <xf numFmtId="9" fontId="0" fillId="4" borderId="0" xfId="0" applyNumberFormat="1" applyFont="1" applyFill="1"/>
    <xf numFmtId="0" fontId="0" fillId="6" borderId="0" xfId="0" applyFont="1" applyFill="1"/>
    <xf numFmtId="0" fontId="2" fillId="7" borderId="0" xfId="0" applyFont="1" applyFill="1"/>
    <xf numFmtId="0" fontId="0" fillId="4" borderId="0" xfId="0" applyNumberFormat="1" applyFont="1" applyFill="1"/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80" zoomScaleNormal="80" workbookViewId="0">
      <selection activeCell="H18" sqref="H18"/>
    </sheetView>
  </sheetViews>
  <sheetFormatPr defaultColWidth="10.875" defaultRowHeight="15.75"/>
  <cols>
    <col min="1" max="1" width="57" style="2" bestFit="1" customWidth="1"/>
    <col min="2" max="2" width="21.625" style="2" customWidth="1"/>
    <col min="3" max="3" width="10.875" style="2"/>
    <col min="4" max="4" width="13.125" style="2" bestFit="1" customWidth="1"/>
    <col min="5" max="5" width="13.625" style="2" bestFit="1" customWidth="1"/>
    <col min="6" max="6" width="21.375" style="2" bestFit="1" customWidth="1"/>
    <col min="7" max="7" width="18.375" style="2" customWidth="1"/>
    <col min="8" max="16384" width="10.875" style="2"/>
  </cols>
  <sheetData>
    <row r="1" spans="1:15">
      <c r="A1" s="5"/>
      <c r="B1" s="3"/>
      <c r="C1" s="4" t="s">
        <v>2</v>
      </c>
      <c r="D1" s="4" t="s">
        <v>33</v>
      </c>
      <c r="E1" s="4" t="s">
        <v>35</v>
      </c>
      <c r="F1" s="4" t="s">
        <v>32</v>
      </c>
      <c r="G1" s="14" t="s">
        <v>36</v>
      </c>
      <c r="H1" s="4" t="s">
        <v>1</v>
      </c>
      <c r="I1" s="4" t="s">
        <v>3</v>
      </c>
      <c r="J1" s="4" t="s">
        <v>39</v>
      </c>
      <c r="K1" s="5"/>
      <c r="L1" s="5"/>
      <c r="N1" s="16" t="s">
        <v>42</v>
      </c>
      <c r="O1" s="16"/>
    </row>
    <row r="2" spans="1:15">
      <c r="A2" s="10" t="s">
        <v>21</v>
      </c>
      <c r="B2" s="10" t="s">
        <v>0</v>
      </c>
      <c r="C2" s="10">
        <v>1</v>
      </c>
      <c r="D2" s="11">
        <v>6.0000000000000002E-5</v>
      </c>
      <c r="E2" s="10">
        <f>C2*D2</f>
        <v>6.0000000000000002E-5</v>
      </c>
      <c r="F2" s="15">
        <f>PV(0.05,25,-1)</f>
        <v>14.093944566044758</v>
      </c>
      <c r="G2" s="13">
        <f>E2/F2</f>
        <v>4.2571474379537772E-6</v>
      </c>
      <c r="H2" s="12">
        <v>0.15</v>
      </c>
      <c r="I2" s="10">
        <f>C2*8760*H2</f>
        <v>1314</v>
      </c>
      <c r="J2" s="10">
        <f>POWER(10,6)*(G2+G3)/I2</f>
        <v>4.1530802419739556E-3</v>
      </c>
      <c r="K2" s="6"/>
      <c r="L2" s="5"/>
      <c r="N2" s="2" t="s">
        <v>43</v>
      </c>
      <c r="O2" s="2" t="s">
        <v>35</v>
      </c>
    </row>
    <row r="3" spans="1:15">
      <c r="A3" s="10" t="s">
        <v>22</v>
      </c>
      <c r="B3" s="10" t="s">
        <v>7</v>
      </c>
      <c r="C3" s="6"/>
      <c r="D3" s="6"/>
      <c r="E3" s="6"/>
      <c r="F3" s="7"/>
      <c r="G3" s="11">
        <f>D2*0.02</f>
        <v>1.2000000000000002E-6</v>
      </c>
      <c r="H3" s="8"/>
      <c r="I3" s="6"/>
      <c r="J3" s="6"/>
      <c r="K3" s="6"/>
      <c r="L3" s="5"/>
      <c r="N3" s="2">
        <v>1</v>
      </c>
      <c r="O3" s="2">
        <v>4.71</v>
      </c>
    </row>
    <row r="4" spans="1:15">
      <c r="A4" s="10" t="s">
        <v>25</v>
      </c>
      <c r="B4" s="10" t="s">
        <v>9</v>
      </c>
      <c r="C4" s="10">
        <v>1</v>
      </c>
      <c r="D4" s="11">
        <f>6.875*O3</f>
        <v>32.381250000000001</v>
      </c>
      <c r="E4" s="10">
        <f>C4*D4</f>
        <v>32.381250000000001</v>
      </c>
      <c r="F4" s="15">
        <f>PV(0.05,50,-1)</f>
        <v>18.255925460552387</v>
      </c>
      <c r="G4" s="13">
        <f>E4/F4</f>
        <v>1.7737391659475044</v>
      </c>
      <c r="H4" s="6"/>
      <c r="I4" s="6"/>
      <c r="J4" s="6"/>
      <c r="K4" s="6"/>
      <c r="L4" s="5"/>
    </row>
    <row r="5" spans="1:15">
      <c r="A5" s="10" t="s">
        <v>23</v>
      </c>
      <c r="B5" s="10" t="s">
        <v>6</v>
      </c>
      <c r="C5" s="6"/>
      <c r="D5" s="6"/>
      <c r="E5" s="6"/>
      <c r="F5" s="7"/>
      <c r="G5" s="11">
        <f>D4*0.02</f>
        <v>0.64762500000000001</v>
      </c>
      <c r="H5" s="6"/>
      <c r="I5" s="6"/>
      <c r="J5" s="6"/>
      <c r="K5" s="6"/>
      <c r="L5" s="5"/>
    </row>
    <row r="6" spans="1:15">
      <c r="A6" s="5"/>
      <c r="B6" s="4"/>
      <c r="C6" s="4" t="s">
        <v>3</v>
      </c>
      <c r="D6" s="4" t="s">
        <v>34</v>
      </c>
      <c r="E6" s="4" t="s">
        <v>35</v>
      </c>
      <c r="F6" s="4" t="s">
        <v>4</v>
      </c>
      <c r="G6" s="14" t="s">
        <v>37</v>
      </c>
      <c r="H6" s="6"/>
      <c r="I6" s="6"/>
      <c r="J6" s="6"/>
      <c r="K6" s="6"/>
      <c r="L6" s="5"/>
    </row>
    <row r="7" spans="1:15">
      <c r="A7" s="10" t="s">
        <v>24</v>
      </c>
      <c r="B7" s="10" t="s">
        <v>10</v>
      </c>
      <c r="C7" s="10">
        <v>1</v>
      </c>
      <c r="D7" s="11">
        <f>0.05*O3</f>
        <v>0.23550000000000001</v>
      </c>
      <c r="E7" s="10">
        <f>C7*D7</f>
        <v>0.23550000000000001</v>
      </c>
      <c r="F7" s="15">
        <f>PV(0.05,50,-1)</f>
        <v>18.255925460552387</v>
      </c>
      <c r="G7" s="13">
        <f>E7/F7</f>
        <v>1.2899921206890942E-2</v>
      </c>
      <c r="H7" s="6"/>
      <c r="I7" s="6"/>
      <c r="J7" s="6"/>
      <c r="K7" s="6"/>
      <c r="L7" s="5"/>
    </row>
    <row r="8" spans="1:15">
      <c r="A8" s="5"/>
      <c r="B8" s="4"/>
      <c r="C8" s="4" t="s">
        <v>2</v>
      </c>
      <c r="D8" s="4" t="s">
        <v>33</v>
      </c>
      <c r="E8" s="4" t="s">
        <v>35</v>
      </c>
      <c r="F8" s="4" t="s">
        <v>4</v>
      </c>
      <c r="G8" s="14" t="s">
        <v>36</v>
      </c>
      <c r="H8" s="9"/>
      <c r="I8" s="4"/>
      <c r="J8" s="4" t="s">
        <v>14</v>
      </c>
      <c r="K8" s="4" t="s">
        <v>15</v>
      </c>
      <c r="L8" s="5"/>
    </row>
    <row r="9" spans="1:15">
      <c r="A9" s="10" t="s">
        <v>27</v>
      </c>
      <c r="B9" s="10" t="s">
        <v>26</v>
      </c>
      <c r="C9" s="10">
        <v>1</v>
      </c>
      <c r="D9" s="10">
        <f>IF(J9="Submarine", POWER(10,-6)*2000*K9, POWER(10,-6)*200*K9)*O3</f>
        <v>12.717000000000001</v>
      </c>
      <c r="E9" s="10">
        <f t="shared" ref="E9" si="0">C9*D9</f>
        <v>12.717000000000001</v>
      </c>
      <c r="F9" s="15">
        <f>PV(0.05, IF(J9="Submarine", 30, 50), -1)</f>
        <v>15.372451026882837</v>
      </c>
      <c r="G9" s="13">
        <f t="shared" ref="G9" si="1">E9/F9</f>
        <v>0.82725909991587732</v>
      </c>
      <c r="H9" s="6"/>
      <c r="I9" s="10" t="s">
        <v>16</v>
      </c>
      <c r="J9" s="10" t="s">
        <v>8</v>
      </c>
      <c r="K9" s="11">
        <v>1350</v>
      </c>
      <c r="L9" s="5"/>
    </row>
    <row r="10" spans="1:15">
      <c r="A10" s="10" t="s">
        <v>28</v>
      </c>
      <c r="B10" s="10" t="s">
        <v>11</v>
      </c>
      <c r="C10" s="10">
        <v>1</v>
      </c>
      <c r="D10" s="11">
        <f>POWER(10,-6)*1000*10*O3</f>
        <v>4.7100000000000003E-2</v>
      </c>
      <c r="E10" s="10">
        <f t="shared" ref="E10" si="2">C10*D10</f>
        <v>4.7100000000000003E-2</v>
      </c>
      <c r="F10" s="15">
        <f>PV(0.05,40,-1)</f>
        <v>17.159086353994443</v>
      </c>
      <c r="G10" s="13">
        <f t="shared" ref="G10" si="3">E10/F10</f>
        <v>2.7449013909202485E-3</v>
      </c>
      <c r="H10" s="6"/>
      <c r="I10" s="6"/>
      <c r="J10" s="6"/>
      <c r="K10" s="6"/>
      <c r="L10" s="5"/>
    </row>
    <row r="11" spans="1:15">
      <c r="A11" s="10" t="s">
        <v>29</v>
      </c>
      <c r="B11" s="10" t="s">
        <v>20</v>
      </c>
      <c r="C11" s="6"/>
      <c r="D11" s="11">
        <v>7</v>
      </c>
      <c r="E11" s="6"/>
      <c r="F11" s="6"/>
      <c r="G11" s="13">
        <f>POWER(10, -3)*D11</f>
        <v>7.0000000000000001E-3</v>
      </c>
      <c r="H11" s="6"/>
      <c r="I11" s="6"/>
      <c r="J11" s="6"/>
      <c r="K11" s="6"/>
      <c r="L11" s="5"/>
    </row>
    <row r="12" spans="1:15">
      <c r="A12" s="5"/>
      <c r="B12" s="4"/>
      <c r="C12" s="4"/>
      <c r="D12" s="4"/>
      <c r="E12" s="4"/>
      <c r="F12" s="4"/>
      <c r="G12" s="14" t="s">
        <v>38</v>
      </c>
      <c r="H12" s="6"/>
      <c r="I12" s="6"/>
      <c r="J12" s="6"/>
      <c r="K12" s="6"/>
      <c r="L12" s="5"/>
    </row>
    <row r="13" spans="1:15">
      <c r="A13" s="10" t="s">
        <v>30</v>
      </c>
      <c r="B13" s="10" t="s">
        <v>12</v>
      </c>
      <c r="C13" s="6"/>
      <c r="D13" s="6"/>
      <c r="E13" s="6"/>
      <c r="F13" s="6"/>
      <c r="G13" s="13">
        <v>0</v>
      </c>
      <c r="H13" s="6"/>
      <c r="I13" s="6"/>
      <c r="J13" s="6"/>
      <c r="K13" s="6"/>
      <c r="L13" s="5"/>
    </row>
    <row r="14" spans="1:15">
      <c r="A14" s="10" t="s">
        <v>31</v>
      </c>
      <c r="B14" s="10" t="s">
        <v>13</v>
      </c>
      <c r="C14" s="6"/>
      <c r="D14" s="6"/>
      <c r="E14" s="6"/>
      <c r="F14" s="6"/>
      <c r="G14" s="13">
        <v>0</v>
      </c>
      <c r="H14" s="6"/>
      <c r="I14" s="6"/>
      <c r="J14" s="6"/>
      <c r="K14" s="6"/>
      <c r="L14" s="5"/>
    </row>
    <row r="15" spans="1: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7" spans="1:10">
      <c r="A17" s="2" t="s">
        <v>5</v>
      </c>
    </row>
    <row r="18" spans="1:10">
      <c r="A18" s="2" t="s">
        <v>40</v>
      </c>
    </row>
    <row r="19" spans="1:10">
      <c r="A19" s="2" t="s">
        <v>41</v>
      </c>
    </row>
    <row r="20" spans="1:10">
      <c r="A20" s="2" t="s">
        <v>19</v>
      </c>
      <c r="E20" s="2">
        <v>1</v>
      </c>
      <c r="F20" s="17">
        <v>7000000</v>
      </c>
      <c r="G20" s="2" t="s">
        <v>44</v>
      </c>
      <c r="I20" s="2">
        <v>6</v>
      </c>
      <c r="J20" s="2" t="s">
        <v>44</v>
      </c>
    </row>
    <row r="21" spans="1:10">
      <c r="A21" s="2" t="s">
        <v>18</v>
      </c>
      <c r="E21" s="2">
        <v>300</v>
      </c>
      <c r="F21" s="18">
        <f>F20*E21</f>
        <v>2100000000</v>
      </c>
      <c r="G21" s="2" t="s">
        <v>33</v>
      </c>
      <c r="I21" s="2">
        <f>I20/1000000</f>
        <v>6.0000000000000002E-6</v>
      </c>
      <c r="J21" s="2" t="s">
        <v>33</v>
      </c>
    </row>
    <row r="22" spans="1:10">
      <c r="F22" s="18">
        <f>F20/1000000</f>
        <v>7</v>
      </c>
    </row>
  </sheetData>
  <mergeCells count="1">
    <mergeCell ref="N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D1" sqref="D1"/>
    </sheetView>
  </sheetViews>
  <sheetFormatPr defaultColWidth="11" defaultRowHeight="15.75"/>
  <cols>
    <col min="1" max="1" width="16" style="2" customWidth="1"/>
    <col min="2" max="2" width="11.125" style="2" bestFit="1" customWidth="1"/>
  </cols>
  <sheetData>
    <row r="1" spans="1:4">
      <c r="A1" s="2" t="str">
        <f>calculation!B2</f>
        <v>PV</v>
      </c>
      <c r="B1" s="2">
        <f>calculation!G2+calculation!G3</f>
        <v>5.4571474379537776E-6</v>
      </c>
    </row>
    <row r="2" spans="1:4">
      <c r="A2" s="2" t="e">
        <f>calculation!#REF!</f>
        <v>#REF!</v>
      </c>
      <c r="B2" s="2" t="e">
        <f>calculation!#REF!+calculation!#REF!+calculation!#REF!</f>
        <v>#REF!</v>
      </c>
    </row>
    <row r="3" spans="1:4">
      <c r="A3" s="2" t="s">
        <v>17</v>
      </c>
      <c r="B3" s="2" t="e">
        <f>calculation!#REF!</f>
        <v>#REF!</v>
      </c>
    </row>
    <row r="4" spans="1:4">
      <c r="A4" s="2" t="str">
        <f>calculation!B4</f>
        <v>PHP</v>
      </c>
      <c r="B4" s="2">
        <f>calculation!G4+calculation!G5</f>
        <v>2.4213641659475043</v>
      </c>
    </row>
    <row r="5" spans="1:4">
      <c r="A5" s="2" t="str">
        <f>calculation!B7</f>
        <v>PHS</v>
      </c>
      <c r="B5" s="2">
        <f>calculation!G7</f>
        <v>1.2899921206890942E-2</v>
      </c>
    </row>
    <row r="6" spans="1:4">
      <c r="A6" s="2" t="str">
        <f>calculation!B9</f>
        <v>PBMY</v>
      </c>
      <c r="B6" s="2" t="e">
        <f>calculation!G9+calculation!#REF!</f>
        <v>#REF!</v>
      </c>
    </row>
    <row r="7" spans="1:4">
      <c r="A7" s="2" t="e">
        <f>calculation!#REF!</f>
        <v>#REF!</v>
      </c>
      <c r="B7" s="2" t="e">
        <f>calculation!#REF!+calculation!#REF!</f>
        <v>#REF!</v>
      </c>
    </row>
    <row r="8" spans="1:4">
      <c r="A8" s="2" t="e">
        <f>calculation!#REF!</f>
        <v>#REF!</v>
      </c>
      <c r="B8" s="2" t="e">
        <f>calculation!#REF!+calculation!#REF!</f>
        <v>#REF!</v>
      </c>
    </row>
    <row r="9" spans="1:4">
      <c r="A9" s="2" t="e">
        <f>calculation!#REF!</f>
        <v>#REF!</v>
      </c>
      <c r="B9" s="2" t="e">
        <f>calculation!#REF!+calculation!#REF!</f>
        <v>#REF!</v>
      </c>
    </row>
    <row r="10" spans="1:4">
      <c r="A10" s="2" t="e">
        <f>calculation!#REF!</f>
        <v>#REF!</v>
      </c>
      <c r="B10" s="2" t="e">
        <f>calculation!#REF!+calculation!#REF!</f>
        <v>#REF!</v>
      </c>
      <c r="D10" s="1"/>
    </row>
    <row r="11" spans="1:4">
      <c r="A11" s="2" t="e">
        <f>calculation!#REF!</f>
        <v>#REF!</v>
      </c>
      <c r="B11" s="2" t="e">
        <f>calculation!#REF!+calculation!#REF!</f>
        <v>#REF!</v>
      </c>
    </row>
    <row r="12" spans="1:4">
      <c r="A12" s="2" t="e">
        <f>calculation!#REF!</f>
        <v>#REF!</v>
      </c>
      <c r="B12" s="2" t="e">
        <f>calculation!#REF!+calculation!#REF!</f>
        <v>#REF!</v>
      </c>
    </row>
    <row r="13" spans="1:4">
      <c r="A13" s="2" t="e">
        <f>calculation!#REF!</f>
        <v>#REF!</v>
      </c>
      <c r="B13" s="2" t="e">
        <f>calculation!#REF!+calculation!#REF!</f>
        <v>#REF!</v>
      </c>
    </row>
    <row r="14" spans="1:4">
      <c r="A14" s="2" t="e">
        <f>calculation!#REF!</f>
        <v>#REF!</v>
      </c>
      <c r="B14" s="2" t="e">
        <f>calculation!#REF!+calculation!#REF!</f>
        <v>#REF!</v>
      </c>
    </row>
    <row r="15" spans="1:4">
      <c r="A15" s="2" t="e">
        <f>calculation!#REF!</f>
        <v>#REF!</v>
      </c>
      <c r="B15" s="2" t="e">
        <f>calculation!#REF!+calculation!#REF!</f>
        <v>#REF!</v>
      </c>
    </row>
    <row r="16" spans="1:4">
      <c r="A16" s="2" t="e">
        <f>calculation!#REF!</f>
        <v>#REF!</v>
      </c>
      <c r="B16" s="2" t="e">
        <f>calculation!#REF!+calculation!#REF!</f>
        <v>#REF!</v>
      </c>
    </row>
    <row r="17" spans="1:2">
      <c r="A17" s="2" t="e">
        <f>calculation!#REF!</f>
        <v>#REF!</v>
      </c>
      <c r="B17" s="2" t="e">
        <f>calculation!#REF!+calculation!#REF!</f>
        <v>#REF!</v>
      </c>
    </row>
    <row r="18" spans="1:2">
      <c r="A18" s="2" t="e">
        <f>calculation!#REF!</f>
        <v>#REF!</v>
      </c>
      <c r="B18" s="2" t="e">
        <f>calculation!#REF!+calculation!#REF!</f>
        <v>#REF!</v>
      </c>
    </row>
    <row r="19" spans="1:2">
      <c r="A19" s="2" t="e">
        <f>calculation!#REF!</f>
        <v>#REF!</v>
      </c>
      <c r="B19" s="2" t="e">
        <f>calculation!#REF!+calculation!#REF!</f>
        <v>#REF!</v>
      </c>
    </row>
    <row r="20" spans="1:2">
      <c r="A20" s="2" t="e">
        <f>calculation!#REF!</f>
        <v>#REF!</v>
      </c>
      <c r="B20" s="2" t="e">
        <f>calculation!#REF!+calculation!#REF!</f>
        <v>#REF!</v>
      </c>
    </row>
    <row r="21" spans="1:2">
      <c r="A21" s="2" t="e">
        <f>calculation!#REF!</f>
        <v>#REF!</v>
      </c>
      <c r="B21" s="2" t="e">
        <f>calculation!#REF!+calculation!#REF!</f>
        <v>#REF!</v>
      </c>
    </row>
    <row r="22" spans="1:2">
      <c r="A22" s="2" t="e">
        <f>calculation!#REF!</f>
        <v>#REF!</v>
      </c>
      <c r="B22" s="2" t="e">
        <f>calculation!#REF!+calculation!#REF!</f>
        <v>#REF!</v>
      </c>
    </row>
    <row r="23" spans="1:2">
      <c r="A23" s="2" t="e">
        <f>calculation!#REF!</f>
        <v>#REF!</v>
      </c>
      <c r="B23" s="2" t="e">
        <f>calculation!#REF!+calculation!#REF!</f>
        <v>#REF!</v>
      </c>
    </row>
    <row r="24" spans="1:2">
      <c r="A24" s="2" t="e">
        <f>calculation!#REF!</f>
        <v>#REF!</v>
      </c>
      <c r="B24" s="2" t="e">
        <f>calculation!#REF!+calculation!#REF!</f>
        <v>#REF!</v>
      </c>
    </row>
    <row r="25" spans="1:2">
      <c r="A25" s="2" t="e">
        <f>calculation!#REF!</f>
        <v>#REF!</v>
      </c>
      <c r="B25" s="2" t="e">
        <f>calculation!#REF!+calculation!#REF!</f>
        <v>#REF!</v>
      </c>
    </row>
    <row r="26" spans="1:2">
      <c r="A26" s="2" t="e">
        <f>calculation!#REF!</f>
        <v>#REF!</v>
      </c>
      <c r="B26" s="2" t="e">
        <f>calculation!#REF!+calculation!#REF!</f>
        <v>#REF!</v>
      </c>
    </row>
    <row r="27" spans="1:2">
      <c r="A27" s="2" t="e">
        <f>calculation!#REF!</f>
        <v>#REF!</v>
      </c>
      <c r="B27" s="2" t="e">
        <f>calculation!#REF!+calculation!#REF!</f>
        <v>#REF!</v>
      </c>
    </row>
    <row r="28" spans="1:2">
      <c r="A28" s="2" t="e">
        <f>calculation!#REF!</f>
        <v>#REF!</v>
      </c>
      <c r="B28" s="2" t="e">
        <f>calculation!#REF!+calculation!#REF!</f>
        <v>#REF!</v>
      </c>
    </row>
    <row r="29" spans="1:2">
      <c r="A29" s="2" t="str">
        <f>calculation!B10</f>
        <v>ACPV</v>
      </c>
      <c r="B29" s="2">
        <f>calculation!G10</f>
        <v>2.7449013909202485E-3</v>
      </c>
    </row>
    <row r="30" spans="1:2">
      <c r="A30" s="2" t="e">
        <f>calculation!#REF!</f>
        <v>#REF!</v>
      </c>
      <c r="B30" s="2" t="e">
        <f>calculation!#REF!</f>
        <v>#REF!</v>
      </c>
    </row>
    <row r="31" spans="1:2">
      <c r="A31" s="2" t="str">
        <f>calculation!B11</f>
        <v>Hydro</v>
      </c>
      <c r="B31" s="2">
        <f>calculation!G11</f>
        <v>7.0000000000000001E-3</v>
      </c>
    </row>
    <row r="32" spans="1:2">
      <c r="A32" s="2" t="str">
        <f>calculation!B13</f>
        <v>LegPH</v>
      </c>
      <c r="B32" s="2">
        <f>calculation!G13</f>
        <v>0</v>
      </c>
    </row>
    <row r="33" spans="1:2">
      <c r="A33" s="2" t="str">
        <f>calculation!B14</f>
        <v>LegINTC</v>
      </c>
      <c r="B33" s="2">
        <f>calculation!G14</f>
        <v>0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20E0D1A283A45884DF45E6D0E0570" ma:contentTypeVersion="8" ma:contentTypeDescription="Create a new document." ma:contentTypeScope="" ma:versionID="5a37ca91e9aae99cb1943e94d277ea39">
  <xsd:schema xmlns:xsd="http://www.w3.org/2001/XMLSchema" xmlns:xs="http://www.w3.org/2001/XMLSchema" xmlns:p="http://schemas.microsoft.com/office/2006/metadata/properties" xmlns:ns3="afafb459-2f8a-4a8e-a867-d286c8b7b919" targetNamespace="http://schemas.microsoft.com/office/2006/metadata/properties" ma:root="true" ma:fieldsID="0e39c9543704de66554729ef7bdcf07c" ns3:_="">
    <xsd:import namespace="afafb459-2f8a-4a8e-a867-d286c8b7b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afb459-2f8a-4a8e-a867-d286c8b7b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BDD7D5-5C73-4270-9EE0-BB7CF29B547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fafb459-2f8a-4a8e-a867-d286c8b7b91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DFC704-328D-4A82-B00B-56758B69C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afb459-2f8a-4a8e-a867-d286c8b7b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0E5FBE-2DD8-4AAA-9120-B9C85C69E9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Mohamad Hakim b. Zainuddin</cp:lastModifiedBy>
  <dcterms:created xsi:type="dcterms:W3CDTF">2019-03-15T10:45:50Z</dcterms:created>
  <dcterms:modified xsi:type="dcterms:W3CDTF">2022-11-16T03:48:06Z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0x0101000B620E0D1A283A45884DF45E6D0E0570</vt:lpwstr>
  </property>
</Properties>
</file>