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tion" sheetId="1" state="visible" r:id="rId2"/>
    <sheet name="fac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<sst xmlns="http://schemas.openxmlformats.org/spreadsheetml/2006/main" count="56" uniqueCount="45">
  <si>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 xml:space="preserve">W</t>
  </si>
  <si>
    <t xml:space="preserve">RM/W</t>
  </si>
  <si>
    <t xml:space="preserve">RM</t>
  </si>
  <si>
    <t xml:space="preserve">PVAF (Present Value)</t>
  </si>
  <si>
    <t xml:space="preserve">Factor (RM/W p.a.)</t>
  </si>
  <si>
    <t xml:space="preserve">CF</t>
  </si>
  <si>
    <t xml:space="preserve">Wh</t>
  </si>
  <si>
    <t xml:space="preserve">RM/MWh</t>
  </si>
  <si>
    <t xml:space="preserve">Currency Conversion</t>
  </si>
  <si>
    <t xml:space="preserve">Solar photovoltaics capital costs</t>
  </si>
  <si>
    <t xml:space="preserve">PV</t>
  </si>
  <si>
    <t xml:space="preserve">USD</t>
  </si>
  <si>
    <t xml:space="preserve">Solar photovoltaics fixed operation and maintenance</t>
  </si>
  <si>
    <t xml:space="preserve">PV-FOM</t>
  </si>
  <si>
    <t xml:space="preserve">Pumped hydro capital costs (power capacity)</t>
  </si>
  <si>
    <t xml:space="preserve">PHP</t>
  </si>
  <si>
    <t xml:space="preserve">Pumped hydro fixed operation and maintenance costs</t>
  </si>
  <si>
    <t xml:space="preserve">PHES-FOM</t>
  </si>
  <si>
    <t xml:space="preserve">RM/Wh</t>
  </si>
  <si>
    <t xml:space="preserve">PVAF</t>
  </si>
  <si>
    <t xml:space="preserve">Factor  (RM/Wh p.a.)</t>
  </si>
  <si>
    <t xml:space="preserve">Pumped hydro capital costs (energy capacity)</t>
  </si>
  <si>
    <t xml:space="preserve">PHS</t>
  </si>
  <si>
    <t xml:space="preserve">Type</t>
  </si>
  <si>
    <t xml:space="preserve">Length (m)</t>
  </si>
  <si>
    <t xml:space="preserve">HVDC transmission from peninsular to Borneo MY capital costs</t>
  </si>
  <si>
    <t xml:space="preserve">PBMY</t>
  </si>
  <si>
    <t xml:space="preserve">AWIJ</t>
  </si>
  <si>
    <t xml:space="preserve">Submarine</t>
  </si>
  <si>
    <t xml:space="preserve">AC costs associated with PV</t>
  </si>
  <si>
    <t xml:space="preserve">ACPV</t>
  </si>
  <si>
    <t xml:space="preserve">Existing hydro capital costs</t>
  </si>
  <si>
    <t xml:space="preserve">Hydro</t>
  </si>
  <si>
    <t xml:space="preserve">Factor (billion RM p.a.)</t>
  </si>
  <si>
    <t xml:space="preserve">Legacy pumped hydro costs</t>
  </si>
  <si>
    <t xml:space="preserve">LegPH</t>
  </si>
  <si>
    <t xml:space="preserve">Legacy interconnection costs</t>
  </si>
  <si>
    <t xml:space="preserve">LegINTC</t>
  </si>
  <si>
    <t xml:space="preserve">Note.</t>
  </si>
  <si>
    <t xml:space="preserve">W to RM equiv. to MW to million RM, GW to billion RM, Hydro and bio: MWh to billion RM</t>
  </si>
  <si>
    <t xml:space="preserve">RM/MWh equiv. to million RM/TWh or billion RM/PWh</t>
  </si>
  <si>
    <t xml:space="preserve">HVDC: 200 USD/MW-km, 200,000 USD/MW-pair</t>
  </si>
  <si>
    <t xml:space="preserve">RM/MW</t>
  </si>
  <si>
    <t xml:space="preserve">HVAC: 1000 USD/MW-km</t>
  </si>
  <si>
    <t xml:space="preserve">Inter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</si>
</sst>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%"/>
    <numFmt numFmtId="167" formatCode="_-* #,##0.00_-;\-* #,##0.00_-;_-* \-??_-;_-@_-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9"/>
      <color rgb="FF808080"/>
      <name val="Menlo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0AD47"/>
        <bgColor rgb="FF99CC00"/>
      </patternFill>
    </fill>
    <fill>
      <patternFill patternType="solid">
        <fgColor rgb="FFFBE5D6"/>
        <bgColor rgb="FFDAE3F3"/>
      </patternFill>
    </fill>
    <fill>
      <patternFill patternType="solid">
        <fgColor rgb="FFDAE3F3"/>
        <bgColor rgb="FFFBE5D6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G4" activeCellId="0" sqref="G4"/>
    </sheetView>
  </sheetViews>
  <sheetFormatPr defaultColWidth="10.86328125" defaultRowHeight="15.75" zeroHeight="false" outlineLevelRow="0" outlineLevelCol="0"/>
  <cols>
    <col collapsed="false" customWidth="true" hidden="false" outlineLevel="0" max="1" min="1" style="1" width="57"/>
    <col collapsed="false" customWidth="true" hidden="false" outlineLevel="0" max="2" min="2" style="1" width="21.63"/>
    <col collapsed="false" customWidth="false" hidden="false" outlineLevel="0" max="3" min="3" style="1" width="10.87"/>
    <col collapsed="false" customWidth="true" hidden="false" outlineLevel="0" max="4" min="4" style="1" width="13.13"/>
    <col collapsed="false" customWidth="true" hidden="false" outlineLevel="0" max="5" min="5" style="1" width="13.63"/>
    <col collapsed="false" customWidth="true" hidden="false" outlineLevel="0" max="6" min="6" style="1" width="21.38"/>
    <col collapsed="false" customWidth="true" hidden="false" outlineLevel="0" max="7" min="7" style="1" width="18.38"/>
    <col collapsed="false" customWidth="false" hidden="false" outlineLevel="0" max="1024" min="8" style="1" width="10.87"/>
  </cols>
  <sheetData>
    <row r="1" customFormat="false" ht="15.75" hidden="false" customHeight="false" outlineLevel="0" collapsed="false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  <c r="K1" s="2"/>
      <c r="L1" s="2"/>
      <c r="N1" s="6" t="s">
        <v>8</v>
      </c>
      <c r="O1" s="6"/>
    </row>
    <row r="2" customFormat="false" ht="15.75" hidden="false" customHeight="false" outlineLevel="0" collapsed="false">
      <c r="A2" s="7" t="s">
        <v>9</v>
      </c>
      <c r="B2" s="7" t="s">
        <v>10</v>
      </c>
      <c r="C2" s="7" t="n">
        <v>1</v>
      </c>
      <c r="D2" s="8" t="n">
        <v>4.47</v>
      </c>
      <c r="E2" s="7" t="n">
        <f aca="false">C2*D2</f>
        <v>4.47</v>
      </c>
      <c r="F2" s="9" t="n">
        <f aca="false">PV(0.05,25,-1)</f>
        <v>14.0939445660448</v>
      </c>
      <c r="G2" s="10" t="n">
        <f aca="false">E2/F2</f>
        <v>0.317157484127556</v>
      </c>
      <c r="H2" s="11" t="n">
        <v>0.15</v>
      </c>
      <c r="I2" s="7" t="n">
        <f aca="false">C2*8760*H2</f>
        <v>1314</v>
      </c>
      <c r="J2" s="7" t="n">
        <f aca="false">POWER(10,6)*(G2+G3)/I2</f>
        <v>309.40447802706</v>
      </c>
      <c r="K2" s="12"/>
      <c r="L2" s="2"/>
      <c r="N2" s="1" t="s">
        <v>11</v>
      </c>
      <c r="O2" s="1" t="s">
        <v>2</v>
      </c>
    </row>
    <row r="3" customFormat="false" ht="15.75" hidden="false" customHeight="false" outlineLevel="0" collapsed="false">
      <c r="A3" s="7" t="s">
        <v>12</v>
      </c>
      <c r="B3" s="7" t="s">
        <v>13</v>
      </c>
      <c r="C3" s="12"/>
      <c r="D3" s="12"/>
      <c r="E3" s="12"/>
      <c r="F3" s="13"/>
      <c r="G3" s="8" t="n">
        <f aca="false">D2*0.02</f>
        <v>0.0894</v>
      </c>
      <c r="H3" s="14"/>
      <c r="I3" s="12"/>
      <c r="J3" s="12"/>
      <c r="K3" s="12"/>
      <c r="L3" s="2"/>
      <c r="N3" s="1" t="n">
        <v>1</v>
      </c>
      <c r="O3" s="1" t="n">
        <v>4.71</v>
      </c>
    </row>
    <row r="4" customFormat="false" ht="15.75" hidden="false" customHeight="false" outlineLevel="0" collapsed="false">
      <c r="A4" s="7" t="s">
        <v>14</v>
      </c>
      <c r="B4" s="7" t="s">
        <v>15</v>
      </c>
      <c r="C4" s="7" t="n">
        <v>1</v>
      </c>
      <c r="D4" s="8" t="n">
        <f aca="false">6.875*O3</f>
        <v>32.38125</v>
      </c>
      <c r="E4" s="7" t="n">
        <f aca="false">C4*D4</f>
        <v>32.38125</v>
      </c>
      <c r="F4" s="9" t="n">
        <f aca="false">PV(0.05,50,-1)</f>
        <v>18.2559254605524</v>
      </c>
      <c r="G4" s="10" t="n">
        <f aca="false">E4/F4</f>
        <v>1.7737391659475</v>
      </c>
      <c r="H4" s="12"/>
      <c r="I4" s="12"/>
      <c r="J4" s="12"/>
      <c r="K4" s="12"/>
      <c r="L4" s="2"/>
    </row>
    <row r="5" customFormat="false" ht="15.75" hidden="false" customHeight="false" outlineLevel="0" collapsed="false">
      <c r="A5" s="7" t="s">
        <v>16</v>
      </c>
      <c r="B5" s="7" t="s">
        <v>17</v>
      </c>
      <c r="C5" s="12"/>
      <c r="D5" s="12"/>
      <c r="E5" s="12"/>
      <c r="F5" s="13"/>
      <c r="G5" s="8" t="n">
        <f aca="false">D4*0.02</f>
        <v>0.647625</v>
      </c>
      <c r="H5" s="12"/>
      <c r="I5" s="12"/>
      <c r="J5" s="12"/>
      <c r="K5" s="12"/>
      <c r="L5" s="2"/>
    </row>
    <row r="6" customFormat="false" ht="15.75" hidden="false" customHeight="false" outlineLevel="0" collapsed="false">
      <c r="A6" s="2"/>
      <c r="B6" s="4"/>
      <c r="C6" s="4" t="s">
        <v>6</v>
      </c>
      <c r="D6" s="4" t="s">
        <v>18</v>
      </c>
      <c r="E6" s="4" t="s">
        <v>2</v>
      </c>
      <c r="F6" s="4" t="s">
        <v>19</v>
      </c>
      <c r="G6" s="5" t="s">
        <v>20</v>
      </c>
      <c r="H6" s="12"/>
      <c r="I6" s="12"/>
      <c r="J6" s="12"/>
      <c r="K6" s="12"/>
      <c r="L6" s="2"/>
      <c r="N6" s="1" t="n">
        <f aca="false">G2+G3</f>
        <v>0.406557484127556</v>
      </c>
    </row>
    <row r="7" customFormat="false" ht="15.75" hidden="false" customHeight="false" outlineLevel="0" collapsed="false">
      <c r="A7" s="7" t="s">
        <v>21</v>
      </c>
      <c r="B7" s="7" t="s">
        <v>22</v>
      </c>
      <c r="C7" s="7" t="n">
        <v>1</v>
      </c>
      <c r="D7" s="8" t="n">
        <f aca="false">0.05*O3</f>
        <v>0.2355</v>
      </c>
      <c r="E7" s="7" t="n">
        <f aca="false">C7*D7</f>
        <v>0.2355</v>
      </c>
      <c r="F7" s="9" t="n">
        <f aca="false">PV(0.05,50,-1)</f>
        <v>18.2559254605524</v>
      </c>
      <c r="G7" s="10" t="n">
        <f aca="false">E7/F7</f>
        <v>0.0128999212068909</v>
      </c>
      <c r="H7" s="12"/>
      <c r="I7" s="12"/>
      <c r="J7" s="12"/>
      <c r="K7" s="12"/>
      <c r="L7" s="2"/>
      <c r="N7" s="1" t="n">
        <f aca="false">G4+G5</f>
        <v>2.4213641659475</v>
      </c>
    </row>
    <row r="8" customFormat="false" ht="15.75" hidden="false" customHeight="false" outlineLevel="0" collapsed="false">
      <c r="A8" s="2"/>
      <c r="B8" s="4"/>
      <c r="C8" s="4" t="s">
        <v>0</v>
      </c>
      <c r="D8" s="4" t="s">
        <v>1</v>
      </c>
      <c r="E8" s="4" t="s">
        <v>2</v>
      </c>
      <c r="F8" s="4" t="s">
        <v>19</v>
      </c>
      <c r="G8" s="5" t="s">
        <v>4</v>
      </c>
      <c r="H8" s="15"/>
      <c r="I8" s="4"/>
      <c r="J8" s="4" t="s">
        <v>23</v>
      </c>
      <c r="K8" s="4" t="s">
        <v>24</v>
      </c>
      <c r="L8" s="2"/>
    </row>
    <row r="9" customFormat="false" ht="15.75" hidden="false" customHeight="false" outlineLevel="0" collapsed="false">
      <c r="A9" s="7" t="s">
        <v>25</v>
      </c>
      <c r="B9" s="7" t="s">
        <v>26</v>
      </c>
      <c r="C9" s="7" t="n">
        <v>1</v>
      </c>
      <c r="D9" s="7" t="n">
        <f aca="false">IF(J9="Submarine", POWER(10,-6)*2000*K9, POWER(10,-6)*200*K9)*O3</f>
        <v>12.717</v>
      </c>
      <c r="E9" s="7" t="n">
        <f aca="false">C9*D9</f>
        <v>12.717</v>
      </c>
      <c r="F9" s="9" t="n">
        <f aca="false">PV(0.05, IF(J9="Submarine", 30, 50), -1)</f>
        <v>15.3724510268828</v>
      </c>
      <c r="G9" s="10" t="n">
        <f aca="false">E9/F9</f>
        <v>0.827259099915877</v>
      </c>
      <c r="H9" s="12"/>
      <c r="I9" s="7" t="s">
        <v>27</v>
      </c>
      <c r="J9" s="7" t="s">
        <v>28</v>
      </c>
      <c r="K9" s="8" t="n">
        <v>1350</v>
      </c>
      <c r="L9" s="2"/>
    </row>
    <row r="10" customFormat="false" ht="15.75" hidden="false" customHeight="false" outlineLevel="0" collapsed="false">
      <c r="A10" s="7" t="s">
        <v>29</v>
      </c>
      <c r="B10" s="7" t="s">
        <v>30</v>
      </c>
      <c r="C10" s="7" t="n">
        <v>1</v>
      </c>
      <c r="D10" s="8" t="n">
        <f aca="false">POWER(10,-6)*1000*10*O3</f>
        <v>0.0471</v>
      </c>
      <c r="E10" s="7" t="n">
        <f aca="false">C10*D10</f>
        <v>0.0471</v>
      </c>
      <c r="F10" s="9" t="n">
        <f aca="false">PV(0.05,40,-1)</f>
        <v>17.1590863539944</v>
      </c>
      <c r="G10" s="10" t="n">
        <f aca="false">E10/F10</f>
        <v>0.00274490139092025</v>
      </c>
      <c r="H10" s="12"/>
      <c r="I10" s="12"/>
      <c r="J10" s="12"/>
      <c r="K10" s="12"/>
      <c r="L10" s="2"/>
    </row>
    <row r="11" customFormat="false" ht="15.75" hidden="false" customHeight="false" outlineLevel="0" collapsed="false">
      <c r="A11" s="7" t="s">
        <v>31</v>
      </c>
      <c r="B11" s="7" t="s">
        <v>32</v>
      </c>
      <c r="C11" s="12"/>
      <c r="D11" s="8" t="n">
        <v>7</v>
      </c>
      <c r="E11" s="12"/>
      <c r="F11" s="12"/>
      <c r="G11" s="10" t="n">
        <f aca="false">POWER(10, -3)*D11</f>
        <v>0.007</v>
      </c>
      <c r="H11" s="12"/>
      <c r="I11" s="12"/>
      <c r="J11" s="12"/>
      <c r="K11" s="12"/>
      <c r="L11" s="2"/>
    </row>
    <row r="12" customFormat="false" ht="15.75" hidden="false" customHeight="false" outlineLevel="0" collapsed="false">
      <c r="A12" s="2"/>
      <c r="B12" s="4"/>
      <c r="C12" s="4"/>
      <c r="D12" s="4"/>
      <c r="E12" s="4"/>
      <c r="F12" s="4"/>
      <c r="G12" s="5" t="s">
        <v>33</v>
      </c>
      <c r="H12" s="12"/>
      <c r="I12" s="12"/>
      <c r="J12" s="12"/>
      <c r="K12" s="12"/>
      <c r="L12" s="2"/>
    </row>
    <row r="13" customFormat="false" ht="15.75" hidden="false" customHeight="false" outlineLevel="0" collapsed="false">
      <c r="A13" s="7" t="s">
        <v>34</v>
      </c>
      <c r="B13" s="7" t="s">
        <v>35</v>
      </c>
      <c r="C13" s="12"/>
      <c r="D13" s="12"/>
      <c r="E13" s="12"/>
      <c r="F13" s="12"/>
      <c r="G13" s="10" t="n">
        <v>0</v>
      </c>
      <c r="H13" s="12"/>
      <c r="I13" s="12"/>
      <c r="J13" s="12"/>
      <c r="K13" s="12"/>
      <c r="L13" s="2"/>
    </row>
    <row r="14" customFormat="false" ht="15.75" hidden="false" customHeight="false" outlineLevel="0" collapsed="false">
      <c r="A14" s="7" t="s">
        <v>36</v>
      </c>
      <c r="B14" s="7" t="s">
        <v>37</v>
      </c>
      <c r="C14" s="12"/>
      <c r="D14" s="12"/>
      <c r="E14" s="12"/>
      <c r="F14" s="12"/>
      <c r="G14" s="10" t="n">
        <v>0</v>
      </c>
      <c r="H14" s="12"/>
      <c r="I14" s="12"/>
      <c r="J14" s="12"/>
      <c r="K14" s="12"/>
      <c r="L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7" customFormat="false" ht="15.75" hidden="false" customHeight="false" outlineLevel="0" collapsed="false">
      <c r="A17" s="1" t="s">
        <v>38</v>
      </c>
    </row>
    <row r="18" customFormat="false" ht="15.75" hidden="false" customHeight="false" outlineLevel="0" collapsed="false">
      <c r="A18" s="1" t="s">
        <v>39</v>
      </c>
    </row>
    <row r="19" customFormat="false" ht="15.75" hidden="false" customHeight="false" outlineLevel="0" collapsed="false">
      <c r="A19" s="1" t="s">
        <v>40</v>
      </c>
    </row>
    <row r="20" customFormat="false" ht="15.75" hidden="false" customHeight="false" outlineLevel="0" collapsed="false">
      <c r="A20" s="1" t="s">
        <v>41</v>
      </c>
      <c r="E20" s="1" t="n">
        <v>1</v>
      </c>
      <c r="F20" s="16" t="n">
        <v>7000000</v>
      </c>
      <c r="G20" s="1" t="s">
        <v>42</v>
      </c>
      <c r="I20" s="1" t="n">
        <v>6</v>
      </c>
      <c r="J20" s="1" t="s">
        <v>42</v>
      </c>
    </row>
    <row r="21" customFormat="false" ht="15.75" hidden="false" customHeight="false" outlineLevel="0" collapsed="false">
      <c r="A21" s="1" t="s">
        <v>43</v>
      </c>
      <c r="E21" s="1" t="n">
        <v>300</v>
      </c>
      <c r="F21" s="17" t="n">
        <f aca="false">F20*E21</f>
        <v>2100000000</v>
      </c>
      <c r="G21" s="1" t="s">
        <v>1</v>
      </c>
      <c r="I21" s="1" t="n">
        <f aca="false">I20/1000000</f>
        <v>6E-006</v>
      </c>
      <c r="J21" s="1" t="s">
        <v>1</v>
      </c>
    </row>
    <row r="22" customFormat="false" ht="15.75" hidden="false" customHeight="false" outlineLevel="0" collapsed="false">
      <c r="F22" s="17" t="n">
        <f aca="false">F20/1000000</f>
        <v>7</v>
      </c>
    </row>
  </sheetData>
  <mergeCells count="1">
    <mergeCell ref="N1: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9921875" defaultRowHeight="15.7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1.13"/>
  </cols>
  <sheetData>
    <row r="1" customFormat="false" ht="15.75" hidden="false" customHeight="false" outlineLevel="0" collapsed="false">
      <c r="A1" s="1" t="str">
        <f aca="false">calculation!B2</f>
        <v>PV</v>
      </c>
      <c r="B1" s="1" t="n">
        <f aca="false">calculation!G2+calculation!G3</f>
        <v>0.406557484127556</v>
      </c>
    </row>
    <row r="2" customFormat="false" ht="15.75" hidden="false" customHeight="false" outlineLevel="0" collapsed="false">
      <c r="A2" s="1" t="e">
        <f aca="false">calculation!#ref!</f>
        <v>#NAME?</v>
      </c>
      <c r="B2" s="1" t="e">
        <f aca="false">calculation!#ref!+calculation!#ref!+calculation!#ref!</f>
        <v>#NAME?</v>
      </c>
    </row>
    <row r="3" customFormat="false" ht="15.75" hidden="false" customHeight="false" outlineLevel="0" collapsed="false">
      <c r="A3" s="1" t="s">
        <v>44</v>
      </c>
      <c r="B3" s="1" t="e">
        <f aca="false">calculation!#ref!</f>
        <v>#NAME?</v>
      </c>
    </row>
    <row r="4" customFormat="false" ht="15.75" hidden="false" customHeight="false" outlineLevel="0" collapsed="false">
      <c r="A4" s="1" t="str">
        <f aca="false">calculation!B4</f>
        <v>PHP</v>
      </c>
      <c r="B4" s="1" t="n">
        <f aca="false">calculation!G4+calculation!G5</f>
        <v>2.4213641659475</v>
      </c>
    </row>
    <row r="5" customFormat="false" ht="15.75" hidden="false" customHeight="false" outlineLevel="0" collapsed="false">
      <c r="A5" s="1" t="str">
        <f aca="false">calculation!B7</f>
        <v>PHS</v>
      </c>
      <c r="B5" s="1" t="n">
        <f aca="false">calculation!G7</f>
        <v>0.0128999212068909</v>
      </c>
    </row>
    <row r="6" customFormat="false" ht="15.75" hidden="false" customHeight="false" outlineLevel="0" collapsed="false">
      <c r="A6" s="1" t="str">
        <f aca="false">calculation!B9</f>
        <v>PBMY</v>
      </c>
      <c r="B6" s="1" t="e">
        <f aca="false">calculation!G9+calculation!#ref!</f>
        <v>#NAME?</v>
      </c>
    </row>
    <row r="7" customFormat="false" ht="15.75" hidden="false" customHeight="false" outlineLevel="0" collapsed="false">
      <c r="A7" s="1" t="e">
        <f aca="false">calculation!#ref!</f>
        <v>#NAME?</v>
      </c>
      <c r="B7" s="1" t="e">
        <f aca="false">calculation!#ref!+calculation!#ref!</f>
        <v>#NAME?</v>
      </c>
    </row>
    <row r="8" customFormat="false" ht="15.75" hidden="false" customHeight="false" outlineLevel="0" collapsed="false">
      <c r="A8" s="1" t="e">
        <f aca="false">calculation!#ref!</f>
        <v>#NAME?</v>
      </c>
      <c r="B8" s="1" t="e">
        <f aca="false">calculation!#ref!+calculation!#ref!</f>
        <v>#NAME?</v>
      </c>
    </row>
    <row r="9" customFormat="false" ht="15.75" hidden="false" customHeight="false" outlineLevel="0" collapsed="false">
      <c r="A9" s="1" t="e">
        <f aca="false">calculation!#ref!</f>
        <v>#NAME?</v>
      </c>
      <c r="B9" s="1" t="e">
        <f aca="false">calculation!#ref!+calculation!#ref!</f>
        <v>#NAME?</v>
      </c>
    </row>
    <row r="10" customFormat="false" ht="15.75" hidden="false" customHeight="false" outlineLevel="0" collapsed="false">
      <c r="A10" s="1" t="e">
        <f aca="false">calculation!#ref!</f>
        <v>#NAME?</v>
      </c>
      <c r="B10" s="1" t="e">
        <f aca="false">calculation!#ref!+calculation!#ref!</f>
        <v>#NAME?</v>
      </c>
      <c r="D10" s="18"/>
    </row>
    <row r="11" customFormat="false" ht="15.75" hidden="false" customHeight="false" outlineLevel="0" collapsed="false">
      <c r="A11" s="1" t="e">
        <f aca="false">calculation!#ref!</f>
        <v>#NAME?</v>
      </c>
      <c r="B11" s="1" t="e">
        <f aca="false">calculation!#ref!+calculation!#ref!</f>
        <v>#NAME?</v>
      </c>
    </row>
    <row r="12" customFormat="false" ht="15.75" hidden="false" customHeight="false" outlineLevel="0" collapsed="false">
      <c r="A12" s="1" t="e">
        <f aca="false">calculation!#ref!</f>
        <v>#NAME?</v>
      </c>
      <c r="B12" s="1" t="e">
        <f aca="false">calculation!#ref!+calculation!#ref!</f>
        <v>#NAME?</v>
      </c>
    </row>
    <row r="13" customFormat="false" ht="15.75" hidden="false" customHeight="false" outlineLevel="0" collapsed="false">
      <c r="A13" s="1" t="e">
        <f aca="false">calculation!#ref!</f>
        <v>#NAME?</v>
      </c>
      <c r="B13" s="1" t="e">
        <f aca="false">calculation!#ref!+calculation!#ref!</f>
        <v>#NAME?</v>
      </c>
    </row>
    <row r="14" customFormat="false" ht="15.75" hidden="false" customHeight="false" outlineLevel="0" collapsed="false">
      <c r="A14" s="1" t="e">
        <f aca="false">calculation!#ref!</f>
        <v>#NAME?</v>
      </c>
      <c r="B14" s="1" t="e">
        <f aca="false">calculation!#ref!+calculation!#ref!</f>
        <v>#NAME?</v>
      </c>
    </row>
    <row r="15" customFormat="false" ht="15.75" hidden="false" customHeight="false" outlineLevel="0" collapsed="false">
      <c r="A15" s="1" t="e">
        <f aca="false">calculation!#ref!</f>
        <v>#NAME?</v>
      </c>
      <c r="B15" s="1" t="e">
        <f aca="false">calculation!#ref!+calculation!#ref!</f>
        <v>#NAME?</v>
      </c>
    </row>
    <row r="16" customFormat="false" ht="15.75" hidden="false" customHeight="false" outlineLevel="0" collapsed="false">
      <c r="A16" s="1" t="e">
        <f aca="false">calculation!#ref!</f>
        <v>#NAME?</v>
      </c>
      <c r="B16" s="1" t="e">
        <f aca="false">calculation!#ref!+calculation!#ref!</f>
        <v>#NAME?</v>
      </c>
    </row>
    <row r="17" customFormat="false" ht="15.75" hidden="false" customHeight="false" outlineLevel="0" collapsed="false">
      <c r="A17" s="1" t="e">
        <f aca="false">calculation!#ref!</f>
        <v>#NAME?</v>
      </c>
      <c r="B17" s="1" t="e">
        <f aca="false">calculation!#ref!+calculation!#ref!</f>
        <v>#NAME?</v>
      </c>
    </row>
    <row r="18" customFormat="false" ht="15.75" hidden="false" customHeight="false" outlineLevel="0" collapsed="false">
      <c r="A18" s="1" t="e">
        <f aca="false">calculation!#ref!</f>
        <v>#NAME?</v>
      </c>
      <c r="B18" s="1" t="e">
        <f aca="false">calculation!#ref!+calculation!#ref!</f>
        <v>#NAME?</v>
      </c>
    </row>
    <row r="19" customFormat="false" ht="15.75" hidden="false" customHeight="false" outlineLevel="0" collapsed="false">
      <c r="A19" s="1" t="e">
        <f aca="false">calculation!#ref!</f>
        <v>#NAME?</v>
      </c>
      <c r="B19" s="1" t="e">
        <f aca="false">calculation!#ref!+calculation!#ref!</f>
        <v>#NAME?</v>
      </c>
    </row>
    <row r="20" customFormat="false" ht="15.75" hidden="false" customHeight="false" outlineLevel="0" collapsed="false">
      <c r="A20" s="1" t="e">
        <f aca="false">calculation!#ref!</f>
        <v>#NAME?</v>
      </c>
      <c r="B20" s="1" t="e">
        <f aca="false">calculation!#ref!+calculation!#ref!</f>
        <v>#NAME?</v>
      </c>
    </row>
    <row r="21" customFormat="false" ht="15.75" hidden="false" customHeight="false" outlineLevel="0" collapsed="false">
      <c r="A21" s="1" t="e">
        <f aca="false">calculation!#ref!</f>
        <v>#NAME?</v>
      </c>
      <c r="B21" s="1" t="e">
        <f aca="false">calculation!#ref!+calculation!#ref!</f>
        <v>#NAME?</v>
      </c>
    </row>
    <row r="22" customFormat="false" ht="15.75" hidden="false" customHeight="false" outlineLevel="0" collapsed="false">
      <c r="A22" s="1" t="e">
        <f aca="false">calculation!#ref!</f>
        <v>#NAME?</v>
      </c>
      <c r="B22" s="1" t="e">
        <f aca="false">calculation!#ref!+calculation!#ref!</f>
        <v>#NAME?</v>
      </c>
    </row>
    <row r="23" customFormat="false" ht="15.75" hidden="false" customHeight="false" outlineLevel="0" collapsed="false">
      <c r="A23" s="1" t="e">
        <f aca="false">calculation!#ref!</f>
        <v>#NAME?</v>
      </c>
      <c r="B23" s="1" t="e">
        <f aca="false">calculation!#ref!+calculation!#ref!</f>
        <v>#NAME?</v>
      </c>
    </row>
    <row r="24" customFormat="false" ht="15.75" hidden="false" customHeight="false" outlineLevel="0" collapsed="false">
      <c r="A24" s="1" t="e">
        <f aca="false">calculation!#ref!</f>
        <v>#NAME?</v>
      </c>
      <c r="B24" s="1" t="e">
        <f aca="false">calculation!#ref!+calculation!#ref!</f>
        <v>#NAME?</v>
      </c>
    </row>
    <row r="25" customFormat="false" ht="15.75" hidden="false" customHeight="false" outlineLevel="0" collapsed="false">
      <c r="A25" s="1" t="e">
        <f aca="false">calculation!#ref!</f>
        <v>#NAME?</v>
      </c>
      <c r="B25" s="1" t="e">
        <f aca="false">calculation!#ref!+calculation!#ref!</f>
        <v>#NAME?</v>
      </c>
    </row>
    <row r="26" customFormat="false" ht="15.75" hidden="false" customHeight="false" outlineLevel="0" collapsed="false">
      <c r="A26" s="1" t="e">
        <f aca="false">calculation!#ref!</f>
        <v>#NAME?</v>
      </c>
      <c r="B26" s="1" t="e">
        <f aca="false">calculation!#ref!+calculation!#ref!</f>
        <v>#NAME?</v>
      </c>
    </row>
    <row r="27" customFormat="false" ht="15.75" hidden="false" customHeight="false" outlineLevel="0" collapsed="false">
      <c r="A27" s="1" t="e">
        <f aca="false">calculation!#ref!</f>
        <v>#NAME?</v>
      </c>
      <c r="B27" s="1" t="e">
        <f aca="false">calculation!#ref!+calculation!#ref!</f>
        <v>#NAME?</v>
      </c>
    </row>
    <row r="28" customFormat="false" ht="15.75" hidden="false" customHeight="false" outlineLevel="0" collapsed="false">
      <c r="A28" s="1" t="e">
        <f aca="false">calculation!#ref!</f>
        <v>#NAME?</v>
      </c>
      <c r="B28" s="1" t="e">
        <f aca="false">calculation!#ref!+calculation!#ref!</f>
        <v>#NAME?</v>
      </c>
    </row>
    <row r="29" customFormat="false" ht="15.75" hidden="false" customHeight="false" outlineLevel="0" collapsed="false">
      <c r="A29" s="1" t="str">
        <f aca="false">calculation!B10</f>
        <v>ACPV</v>
      </c>
      <c r="B29" s="1" t="n">
        <f aca="false">calculation!G10</f>
        <v>0.00274490139092025</v>
      </c>
    </row>
    <row r="30" customFormat="false" ht="15.75" hidden="false" customHeight="false" outlineLevel="0" collapsed="false">
      <c r="A30" s="1" t="e">
        <f aca="false">calculation!#ref!</f>
        <v>#NAME?</v>
      </c>
      <c r="B30" s="1" t="e">
        <f aca="false">calculation!#ref!</f>
        <v>#NAME?</v>
      </c>
    </row>
    <row r="31" customFormat="false" ht="15.75" hidden="false" customHeight="false" outlineLevel="0" collapsed="false">
      <c r="A31" s="1" t="str">
        <f aca="false">calculation!B11</f>
        <v>Hydro</v>
      </c>
      <c r="B31" s="1" t="n">
        <f aca="false">calculation!G11</f>
        <v>0.007</v>
      </c>
    </row>
    <row r="32" customFormat="false" ht="15.75" hidden="false" customHeight="false" outlineLevel="0" collapsed="false">
      <c r="A32" s="1" t="str">
        <f aca="false">calculation!B13</f>
        <v>LegPH</v>
      </c>
      <c r="B32" s="1" t="n">
        <f aca="false">calculation!G13</f>
        <v>0</v>
      </c>
    </row>
    <row r="33" customFormat="false" ht="15.75" hidden="false" customHeight="false" outlineLevel="0" collapsed="false">
      <c r="A33" s="1" t="str">
        <f aca="false">calculation!B14</f>
        <v>LegINTC</v>
      </c>
      <c r="B33" s="1" t="n">
        <f aca="false">calculation!G14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20E0D1A283A45884DF45E6D0E0570" ma:contentTypeVersion="8" ma:contentTypeDescription="Create a new document." ma:contentTypeScope="" ma:versionID="5a37ca91e9aae99cb1943e94d277ea39">
  <xsd:schema xmlns:xsd="http://www.w3.org/2001/XMLSchema" xmlns:xs="http://www.w3.org/2001/XMLSchema" xmlns:p="http://schemas.microsoft.com/office/2006/metadata/properties" xmlns:ns3="afafb459-2f8a-4a8e-a867-d286c8b7b919" targetNamespace="http://schemas.microsoft.com/office/2006/metadata/properties" ma:root="true" ma:fieldsID="0e39c9543704de66554729ef7bdcf07c" ns3:_="">
    <xsd:import namespace="afafb459-2f8a-4a8e-a867-d286c8b7b9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fb459-2f8a-4a8e-a867-d286c8b7b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DD7D5-5C73-4270-9EE0-BB7CF29B547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fafb459-2f8a-4a8e-a867-d286c8b7b91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DFC704-328D-4A82-B00B-56758B69C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fb459-2f8a-4a8e-a867-d286c8b7b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0E5FBE-2DD8-4AAA-9120-B9C85C69E9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2019-03-15T10:45:50Z</dcterms:created>
  <dc:creator>Microsoft Office User</dc:creator>
  <dc:description/>
  <dc:language>en-AU</dc:language>
  <cp:lastModifiedBy/>
  <dcterms:modified xsi:type="dcterms:W3CDTF">2022-11-28T10:42:25Z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0x0101000B620E0D1A283A45884DF45E6D0E0570</vt:lpwstr>
  </property>
</Properties>
</file>