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HPRU_Shingrix\docs\tabs\"/>
    </mc:Choice>
  </mc:AlternateContent>
  <xr:revisionPtr revIDLastSave="0" documentId="13_ncr:1_{7BAAE397-564B-46FE-9CE8-AB5062D85D50}" xr6:coauthVersionLast="47" xr6:coauthVersionMax="47" xr10:uidLastSave="{00000000-0000-0000-0000-000000000000}"/>
  <bookViews>
    <workbookView xWindow="-105" yWindow="0" windowWidth="34605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I29" i="1"/>
  <c r="G29" i="1"/>
  <c r="E29" i="1"/>
  <c r="D29" i="1"/>
  <c r="N4" i="1"/>
  <c r="N5" i="1"/>
  <c r="N8" i="1"/>
  <c r="N9" i="1"/>
  <c r="N10" i="1"/>
  <c r="N11" i="1"/>
  <c r="N12" i="1"/>
  <c r="N15" i="1"/>
  <c r="N16" i="1"/>
  <c r="N22" i="1"/>
  <c r="N23" i="1"/>
  <c r="N24" i="1"/>
  <c r="N25" i="1"/>
  <c r="N26" i="1"/>
  <c r="N3" i="1"/>
  <c r="M26" i="1"/>
  <c r="L26" i="1"/>
  <c r="K26" i="1"/>
  <c r="J26" i="1"/>
  <c r="I26" i="1"/>
  <c r="H26" i="1"/>
  <c r="G26" i="1"/>
  <c r="F26" i="1"/>
  <c r="E26" i="1"/>
  <c r="D26" i="1"/>
  <c r="M25" i="1"/>
  <c r="L25" i="1"/>
  <c r="K25" i="1"/>
  <c r="J25" i="1"/>
  <c r="I25" i="1"/>
  <c r="H25" i="1"/>
  <c r="G25" i="1"/>
  <c r="F25" i="1"/>
  <c r="E25" i="1"/>
  <c r="D25" i="1"/>
  <c r="M24" i="1"/>
  <c r="L24" i="1"/>
  <c r="K24" i="1"/>
  <c r="J24" i="1"/>
  <c r="I24" i="1"/>
  <c r="H24" i="1"/>
  <c r="G24" i="1"/>
  <c r="F24" i="1"/>
  <c r="E24" i="1"/>
  <c r="D24" i="1"/>
  <c r="M23" i="1"/>
  <c r="L23" i="1"/>
  <c r="K23" i="1"/>
  <c r="J23" i="1"/>
  <c r="I23" i="1"/>
  <c r="H23" i="1"/>
  <c r="G23" i="1"/>
  <c r="F23" i="1"/>
  <c r="E23" i="1"/>
  <c r="D23" i="1"/>
  <c r="M22" i="1"/>
  <c r="L22" i="1"/>
  <c r="K22" i="1"/>
  <c r="J22" i="1"/>
  <c r="I22" i="1"/>
  <c r="H22" i="1"/>
  <c r="G22" i="1"/>
  <c r="F22" i="1"/>
  <c r="E22" i="1"/>
  <c r="D22" i="1"/>
  <c r="M19" i="1"/>
  <c r="L19" i="1"/>
  <c r="K19" i="1"/>
  <c r="J19" i="1"/>
  <c r="I19" i="1"/>
  <c r="H19" i="1"/>
  <c r="G19" i="1"/>
  <c r="F19" i="1"/>
  <c r="E19" i="1"/>
  <c r="D19" i="1"/>
  <c r="M18" i="1"/>
  <c r="L18" i="1"/>
  <c r="K18" i="1"/>
  <c r="J18" i="1"/>
  <c r="I18" i="1"/>
  <c r="H18" i="1"/>
  <c r="G18" i="1"/>
  <c r="F18" i="1"/>
  <c r="E18" i="1"/>
  <c r="D18" i="1"/>
  <c r="M17" i="1"/>
  <c r="L17" i="1"/>
  <c r="K17" i="1"/>
  <c r="J17" i="1"/>
  <c r="I17" i="1"/>
  <c r="H17" i="1"/>
  <c r="G17" i="1"/>
  <c r="F17" i="1"/>
  <c r="E17" i="1"/>
  <c r="D17" i="1"/>
  <c r="M16" i="1"/>
  <c r="L16" i="1"/>
  <c r="K16" i="1"/>
  <c r="J16" i="1"/>
  <c r="I16" i="1"/>
  <c r="H16" i="1"/>
  <c r="G16" i="1"/>
  <c r="F16" i="1"/>
  <c r="E16" i="1"/>
  <c r="D16" i="1"/>
  <c r="M15" i="1"/>
  <c r="L15" i="1"/>
  <c r="K15" i="1"/>
  <c r="J15" i="1"/>
  <c r="I15" i="1"/>
  <c r="H15" i="1"/>
  <c r="G15" i="1"/>
  <c r="F15" i="1"/>
  <c r="E15" i="1"/>
  <c r="D15" i="1"/>
  <c r="B26" i="1"/>
  <c r="B24" i="1"/>
  <c r="B19" i="1"/>
  <c r="B17" i="1"/>
  <c r="K3" i="1"/>
  <c r="M9" i="1"/>
  <c r="M10" i="1"/>
  <c r="M11" i="1"/>
  <c r="M12" i="1"/>
  <c r="M8" i="1"/>
  <c r="M4" i="1"/>
  <c r="M5" i="1"/>
  <c r="M3" i="1"/>
  <c r="L9" i="1"/>
  <c r="L10" i="1"/>
  <c r="L11" i="1"/>
  <c r="L12" i="1"/>
  <c r="L8" i="1"/>
  <c r="L4" i="1"/>
  <c r="L5" i="1"/>
  <c r="L3" i="1"/>
  <c r="K9" i="1"/>
  <c r="K10" i="1"/>
  <c r="K11" i="1"/>
  <c r="K12" i="1"/>
  <c r="K8" i="1"/>
  <c r="K4" i="1"/>
  <c r="K5" i="1"/>
  <c r="J9" i="1"/>
  <c r="J10" i="1"/>
  <c r="J11" i="1"/>
  <c r="J12" i="1"/>
  <c r="J8" i="1"/>
  <c r="J4" i="1"/>
  <c r="J5" i="1"/>
  <c r="J3" i="1"/>
  <c r="I9" i="1"/>
  <c r="I10" i="1"/>
  <c r="I11" i="1"/>
  <c r="I12" i="1"/>
  <c r="I8" i="1"/>
  <c r="I4" i="1"/>
  <c r="I5" i="1"/>
  <c r="I3" i="1"/>
  <c r="H9" i="1"/>
  <c r="H10" i="1"/>
  <c r="H11" i="1"/>
  <c r="H12" i="1"/>
  <c r="H8" i="1"/>
  <c r="H4" i="1"/>
  <c r="H5" i="1"/>
  <c r="H3" i="1"/>
  <c r="G9" i="1"/>
  <c r="G10" i="1"/>
  <c r="G11" i="1"/>
  <c r="G12" i="1"/>
  <c r="G8" i="1"/>
  <c r="G4" i="1"/>
  <c r="G5" i="1"/>
  <c r="G3" i="1"/>
  <c r="F9" i="1"/>
  <c r="F10" i="1"/>
  <c r="F11" i="1"/>
  <c r="F12" i="1"/>
  <c r="F8" i="1"/>
  <c r="F4" i="1"/>
  <c r="F5" i="1"/>
  <c r="F3" i="1"/>
  <c r="D8" i="1"/>
  <c r="E8" i="1"/>
  <c r="D9" i="1"/>
  <c r="E9" i="1"/>
  <c r="D10" i="1"/>
  <c r="E10" i="1"/>
  <c r="D11" i="1"/>
  <c r="E11" i="1"/>
  <c r="D12" i="1"/>
  <c r="E12" i="1"/>
  <c r="C10" i="1"/>
  <c r="C12" i="1"/>
  <c r="C8" i="1"/>
  <c r="C4" i="1"/>
  <c r="D4" i="1"/>
  <c r="E4" i="1"/>
  <c r="C5" i="1"/>
  <c r="D5" i="1"/>
  <c r="E5" i="1"/>
  <c r="D3" i="1"/>
  <c r="E3" i="1"/>
  <c r="C3" i="1"/>
  <c r="B10" i="1"/>
  <c r="B12" i="1"/>
  <c r="B8" i="1"/>
  <c r="B4" i="1"/>
  <c r="B5" i="1"/>
  <c r="B3" i="1"/>
</calcChain>
</file>

<file path=xl/sharedStrings.xml><?xml version="1.0" encoding="utf-8"?>
<sst xmlns="http://schemas.openxmlformats.org/spreadsheetml/2006/main" count="112" uniqueCount="51">
  <si>
    <t>Eligibility</t>
  </si>
  <si>
    <t>Agp</t>
  </si>
  <si>
    <t>Arm</t>
  </si>
  <si>
    <t>N_All</t>
  </si>
  <si>
    <t>N</t>
  </si>
  <si>
    <t>N_Uptake</t>
  </si>
  <si>
    <t>N_Doses</t>
  </si>
  <si>
    <t>dC_Med_d</t>
  </si>
  <si>
    <t>dQ_All_d</t>
  </si>
  <si>
    <t>Thres</t>
  </si>
  <si>
    <t>Prop_Uptake</t>
  </si>
  <si>
    <t>Prop_Doses</t>
  </si>
  <si>
    <t>Prop_dQ</t>
  </si>
  <si>
    <t>Prop_dC_Med</t>
  </si>
  <si>
    <t>New2023</t>
  </si>
  <si>
    <t>[65,70)</t>
  </si>
  <si>
    <t>Vac</t>
  </si>
  <si>
    <t>SOC</t>
  </si>
  <si>
    <t>[70,75)</t>
  </si>
  <si>
    <t>[75,80)</t>
  </si>
  <si>
    <t>ZVL_85</t>
  </si>
  <si>
    <t>[80,85)</t>
  </si>
  <si>
    <t>ReVac_RZV1</t>
  </si>
  <si>
    <t>UV_85</t>
  </si>
  <si>
    <t>Vac1</t>
  </si>
  <si>
    <t>ZVL_90</t>
  </si>
  <si>
    <t>[85,90)</t>
  </si>
  <si>
    <t>UV_95</t>
  </si>
  <si>
    <t>[90,95)</t>
  </si>
  <si>
    <t>Age Group</t>
  </si>
  <si>
    <t>Group</t>
  </si>
  <si>
    <t>Total Population in the age group</t>
  </si>
  <si>
    <t>Eligible population</t>
  </si>
  <si>
    <t>ZVL vaccinated</t>
  </si>
  <si>
    <t>Unvaccinated</t>
  </si>
  <si>
    <t>Newly eligible since 2023</t>
  </si>
  <si>
    <t>cumulative %</t>
  </si>
  <si>
    <t>Uptake</t>
  </si>
  <si>
    <t>thousand</t>
  </si>
  <si>
    <t>Doses</t>
  </si>
  <si>
    <t>million GBP</t>
  </si>
  <si>
    <t>Threshold price per administration</t>
  </si>
  <si>
    <t>GBP</t>
  </si>
  <si>
    <t>Incremental effectiveness</t>
  </si>
  <si>
    <t>QALY</t>
  </si>
  <si>
    <r>
      <t xml:space="preserve">Additional eligibility 3: </t>
    </r>
    <r>
      <rPr>
        <sz val="11"/>
        <color theme="1"/>
        <rFont val="Calibri"/>
        <family val="2"/>
        <scheme val="minor"/>
      </rPr>
      <t>Those who reach age 80 years be called in on 80th birthday, keeping eligibility for higher ages to catch-up</t>
    </r>
  </si>
  <si>
    <r>
      <t xml:space="preserve">Additional eligibility 2: </t>
    </r>
    <r>
      <rPr>
        <sz val="11"/>
        <color theme="1"/>
        <rFont val="Calibri"/>
        <family val="2"/>
        <scheme val="minor"/>
      </rPr>
      <t>Those who reach age 80 years be called in on 80th birthday, no eligibility for higher ages</t>
    </r>
  </si>
  <si>
    <r>
      <t xml:space="preserve">Additional eligibility 1: </t>
    </r>
    <r>
      <rPr>
        <sz val="11"/>
        <color theme="1"/>
        <rFont val="Calibri"/>
        <family val="2"/>
        <scheme val="minor"/>
      </rPr>
      <t>Keeping 80+ eligible</t>
    </r>
  </si>
  <si>
    <t>Aligned with ZVL eligibility</t>
  </si>
  <si>
    <t>Saved medical cost</t>
  </si>
  <si>
    <t>Marginal threshold price per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</si>
</sst>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0" applyNumberFormat="1" applyAlignment="1">
      <alignment wrapText="1"/>
    </xf>
    <xf numFmtId="9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/>
    <xf numFmtId="3" fontId="0" fillId="0" borderId="0" xfId="0" applyNumberFormat="1" applyAlignment="1">
      <alignment wrapText="1"/>
    </xf>
    <xf numFmtId="3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wrapText="1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"/>
  <sheetViews>
    <sheetView tabSelected="1" workbookViewId="0">
      <selection activeCell="K29" sqref="K29"/>
    </sheetView>
  </sheetViews>
  <sheetFormatPr defaultRowHeight="15" x14ac:dyDescent="0.25"/>
  <cols>
    <col min="1" max="1" width="25" customWidth="1"/>
    <col min="2" max="2" width="11.140625" customWidth="1"/>
    <col min="3" max="3" width="12" style="9" customWidth="1"/>
    <col min="4" max="4" width="11.7109375" style="9" customWidth="1"/>
    <col min="5" max="5" width="9.140625" style="3"/>
    <col min="6" max="6" width="13.42578125" style="5" customWidth="1"/>
    <col min="7" max="7" width="9.140625" style="9"/>
    <col min="8" max="8" width="12.5703125" style="5" customWidth="1"/>
    <col min="9" max="9" width="11.85546875" style="9" customWidth="1"/>
    <col min="10" max="10" width="12.5703125" style="5" customWidth="1"/>
    <col min="11" max="11" width="14.140625" style="7" customWidth="1"/>
    <col min="12" max="12" width="13.7109375" style="5" customWidth="1"/>
    <col min="13" max="13" width="14.140625" style="7" customWidth="1"/>
  </cols>
  <sheetData>
    <row r="1" spans="1:30" s="1" customFormat="1" ht="67.5" customHeight="1" x14ac:dyDescent="0.25">
      <c r="A1" s="1" t="s">
        <v>30</v>
      </c>
      <c r="B1" s="1" t="s">
        <v>29</v>
      </c>
      <c r="C1" s="8" t="s">
        <v>31</v>
      </c>
      <c r="D1" s="8" t="s">
        <v>32</v>
      </c>
      <c r="E1" s="16" t="s">
        <v>37</v>
      </c>
      <c r="F1" s="16"/>
      <c r="G1" s="14" t="s">
        <v>39</v>
      </c>
      <c r="H1" s="14"/>
      <c r="I1" s="14" t="s">
        <v>43</v>
      </c>
      <c r="J1" s="14"/>
      <c r="K1" s="13" t="s">
        <v>49</v>
      </c>
      <c r="L1" s="13"/>
      <c r="M1" s="6" t="s">
        <v>41</v>
      </c>
      <c r="N1" s="1" t="s">
        <v>50</v>
      </c>
    </row>
    <row r="2" spans="1:30" s="1" customFormat="1" ht="40.5" customHeight="1" x14ac:dyDescent="0.25">
      <c r="C2" s="1" t="s">
        <v>38</v>
      </c>
      <c r="D2" s="1" t="s">
        <v>38</v>
      </c>
      <c r="E2" s="2" t="s">
        <v>38</v>
      </c>
      <c r="F2" s="4" t="s">
        <v>36</v>
      </c>
      <c r="G2" s="8" t="s">
        <v>38</v>
      </c>
      <c r="H2" s="4" t="s">
        <v>36</v>
      </c>
      <c r="I2" s="8" t="s">
        <v>44</v>
      </c>
      <c r="J2" s="4" t="s">
        <v>36</v>
      </c>
      <c r="K2" s="6" t="s">
        <v>40</v>
      </c>
      <c r="L2" s="4" t="s">
        <v>36</v>
      </c>
      <c r="M2" s="6" t="s">
        <v>42</v>
      </c>
      <c r="N2" s="1" t="s">
        <v>42</v>
      </c>
      <c r="Q2" s="1" t="s">
        <v>0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</row>
    <row r="3" spans="1:30" x14ac:dyDescent="0.25">
      <c r="A3" t="s">
        <v>35</v>
      </c>
      <c r="B3" s="10" t="str">
        <f>R3</f>
        <v>[65,70)</v>
      </c>
      <c r="C3" s="11">
        <f>T3 / 1000</f>
        <v>2965.5050000000001</v>
      </c>
      <c r="D3" s="9">
        <f t="shared" ref="D3:E3" si="0">U3 / 1000</f>
        <v>640.87300000000005</v>
      </c>
      <c r="E3" s="3">
        <f t="shared" si="0"/>
        <v>308.98772385586199</v>
      </c>
      <c r="F3" s="5">
        <f>AA3</f>
        <v>0.50275377571315005</v>
      </c>
      <c r="G3" s="9">
        <f>W3 / 1000</f>
        <v>617.97544771172397</v>
      </c>
      <c r="H3" s="5">
        <f>AB3</f>
        <v>0.50275377571315005</v>
      </c>
      <c r="I3" s="9">
        <f>Y3</f>
        <v>1959.7805499829601</v>
      </c>
      <c r="J3" s="5">
        <f>AC3</f>
        <v>0.47811564488677299</v>
      </c>
      <c r="K3" s="7">
        <f>-X3/1000000</f>
        <v>3.10664610742537</v>
      </c>
      <c r="L3" s="5">
        <f>AD3</f>
        <v>0.43407980180762201</v>
      </c>
      <c r="M3" s="7">
        <f>Z3</f>
        <v>68.452973760889407</v>
      </c>
      <c r="N3" s="7">
        <f>(I3 * 20 + K3 * 1000) /G3</f>
        <v>68.452973760889478</v>
      </c>
      <c r="Q3" t="s">
        <v>14</v>
      </c>
      <c r="R3" t="s">
        <v>15</v>
      </c>
      <c r="S3" t="s">
        <v>16</v>
      </c>
      <c r="T3">
        <v>2965505</v>
      </c>
      <c r="U3">
        <v>640873</v>
      </c>
      <c r="V3">
        <v>308987.72385586199</v>
      </c>
      <c r="W3">
        <v>617975.44771172397</v>
      </c>
      <c r="X3">
        <v>-3106646.1074253698</v>
      </c>
      <c r="Y3">
        <v>1959.7805499829601</v>
      </c>
      <c r="Z3">
        <v>68.452973760889407</v>
      </c>
      <c r="AA3">
        <v>0.50275377571315005</v>
      </c>
      <c r="AB3">
        <v>0.50275377571315005</v>
      </c>
      <c r="AC3">
        <v>0.47811564488677299</v>
      </c>
      <c r="AD3">
        <v>0.43407980180762201</v>
      </c>
    </row>
    <row r="4" spans="1:30" x14ac:dyDescent="0.25">
      <c r="A4" s="18" t="s">
        <v>48</v>
      </c>
      <c r="B4" s="10" t="str">
        <f t="shared" ref="B4:B5" si="1">R4</f>
        <v>[70,75)</v>
      </c>
      <c r="C4" s="11">
        <f t="shared" ref="C4:C5" si="2">T4 / 1000</f>
        <v>2662.3220000000001</v>
      </c>
      <c r="D4" s="9">
        <f t="shared" ref="D4:D5" si="3">U4 / 1000</f>
        <v>1053.4762497747899</v>
      </c>
      <c r="E4" s="3">
        <f t="shared" ref="E4:E5" si="4">V4 / 1000</f>
        <v>241.22443116069599</v>
      </c>
      <c r="F4" s="5">
        <f t="shared" ref="F4:F5" si="5">AA4</f>
        <v>0.89524993072826198</v>
      </c>
      <c r="G4" s="9">
        <f t="shared" ref="G4:G5" si="6">W4 / 1000</f>
        <v>482.44886232139299</v>
      </c>
      <c r="H4" s="5">
        <f t="shared" ref="H4:H5" si="7">AB4</f>
        <v>0.89524993072826198</v>
      </c>
      <c r="I4" s="9">
        <f t="shared" ref="I4:I5" si="8">Y4</f>
        <v>1690.96100110564</v>
      </c>
      <c r="J4" s="5">
        <f t="shared" ref="J4:J5" si="9">AC4</f>
        <v>0.89064903263216899</v>
      </c>
      <c r="K4" s="7">
        <f t="shared" ref="K4:K5" si="10">-X4/1000000</f>
        <v>3.0752656514611902</v>
      </c>
      <c r="L4" s="5">
        <f t="shared" ref="L4:L5" si="11">AD4</f>
        <v>0.86377493228978997</v>
      </c>
      <c r="M4" s="7">
        <f t="shared" ref="M4:M5" si="12">Z4</f>
        <v>71.9692777218591</v>
      </c>
      <c r="N4" s="7">
        <f t="shared" ref="N4:N26" si="13">(I4 * 20 + K4 * 1000) /G4</f>
        <v>76.473360297813258</v>
      </c>
      <c r="Q4" t="s">
        <v>17</v>
      </c>
      <c r="R4" t="s">
        <v>18</v>
      </c>
      <c r="S4" t="s">
        <v>16</v>
      </c>
      <c r="T4">
        <v>2662322</v>
      </c>
      <c r="U4">
        <v>1053476.2497747899</v>
      </c>
      <c r="V4">
        <v>241224.431160696</v>
      </c>
      <c r="W4">
        <v>482448.86232139298</v>
      </c>
      <c r="X4">
        <v>-3075265.6514611901</v>
      </c>
      <c r="Y4">
        <v>1690.96100110564</v>
      </c>
      <c r="Z4">
        <v>71.9692777218591</v>
      </c>
      <c r="AA4">
        <v>0.89524993072826198</v>
      </c>
      <c r="AB4">
        <v>0.89524993072826198</v>
      </c>
      <c r="AC4">
        <v>0.89064903263216899</v>
      </c>
      <c r="AD4">
        <v>0.86377493228978997</v>
      </c>
    </row>
    <row r="5" spans="1:30" x14ac:dyDescent="0.25">
      <c r="A5" s="18"/>
      <c r="B5" s="10" t="str">
        <f t="shared" si="1"/>
        <v>[75,80)</v>
      </c>
      <c r="C5" s="11">
        <f t="shared" si="2"/>
        <v>2423.598</v>
      </c>
      <c r="D5" s="9">
        <f t="shared" si="3"/>
        <v>474.26387725610499</v>
      </c>
      <c r="E5" s="3">
        <f t="shared" si="4"/>
        <v>64.378403587534507</v>
      </c>
      <c r="F5" s="5">
        <f t="shared" si="5"/>
        <v>1</v>
      </c>
      <c r="G5" s="9">
        <f t="shared" si="6"/>
        <v>128.75680717506901</v>
      </c>
      <c r="H5" s="5">
        <f t="shared" si="7"/>
        <v>1</v>
      </c>
      <c r="I5" s="9">
        <f t="shared" si="8"/>
        <v>448.22607513721198</v>
      </c>
      <c r="J5" s="5">
        <f t="shared" si="9"/>
        <v>1</v>
      </c>
      <c r="K5" s="7">
        <f t="shared" si="10"/>
        <v>0.97494302792562804</v>
      </c>
      <c r="L5" s="5">
        <f t="shared" si="11"/>
        <v>1</v>
      </c>
      <c r="M5" s="7">
        <f t="shared" si="12"/>
        <v>72.516739855052194</v>
      </c>
      <c r="N5" s="7">
        <f t="shared" si="13"/>
        <v>77.195643078934864</v>
      </c>
      <c r="Q5" t="s">
        <v>17</v>
      </c>
      <c r="R5" t="s">
        <v>19</v>
      </c>
      <c r="S5" t="s">
        <v>16</v>
      </c>
      <c r="T5">
        <v>2423598</v>
      </c>
      <c r="U5">
        <v>474263.87725610501</v>
      </c>
      <c r="V5">
        <v>64378.4035875345</v>
      </c>
      <c r="W5">
        <v>128756.807175069</v>
      </c>
      <c r="X5">
        <v>-974943.027925628</v>
      </c>
      <c r="Y5">
        <v>448.22607513721198</v>
      </c>
      <c r="Z5">
        <v>72.516739855052194</v>
      </c>
      <c r="AA5">
        <v>1</v>
      </c>
      <c r="AB5">
        <v>1</v>
      </c>
      <c r="AC5">
        <v>1</v>
      </c>
      <c r="AD5">
        <v>1</v>
      </c>
    </row>
    <row r="6" spans="1:30" x14ac:dyDescent="0.25">
      <c r="B6" s="10"/>
      <c r="C6" s="11"/>
      <c r="N6" s="7"/>
    </row>
    <row r="7" spans="1:30" x14ac:dyDescent="0.25">
      <c r="A7" s="12" t="s">
        <v>47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7"/>
    </row>
    <row r="8" spans="1:30" x14ac:dyDescent="0.25">
      <c r="A8" t="s">
        <v>33</v>
      </c>
      <c r="B8" s="15" t="str">
        <f>R8</f>
        <v>[80,85)</v>
      </c>
      <c r="C8" s="17">
        <f>T8/1000</f>
        <v>1508.4970000000001</v>
      </c>
      <c r="D8" s="9">
        <f>U8/1000</f>
        <v>1075.4017824339201</v>
      </c>
      <c r="E8" s="3">
        <f>V8/1000</f>
        <v>145.979175915393</v>
      </c>
      <c r="F8" s="5">
        <f>AA8</f>
        <v>1.23752264637281</v>
      </c>
      <c r="G8" s="9">
        <f>W8 / 1000</f>
        <v>145.979175915393</v>
      </c>
      <c r="H8" s="5">
        <f>AB8</f>
        <v>1.1187613231864</v>
      </c>
      <c r="I8" s="9">
        <f>Y8</f>
        <v>553.96979745149702</v>
      </c>
      <c r="J8" s="5">
        <f>AC8</f>
        <v>1.1351486149602901</v>
      </c>
      <c r="K8" s="7">
        <f>-X8/1000000</f>
        <v>1.43085683012938</v>
      </c>
      <c r="L8" s="5">
        <f>AD8</f>
        <v>1.19992816296426</v>
      </c>
      <c r="M8" s="7">
        <f>Z8</f>
        <v>73.916081346127996</v>
      </c>
      <c r="N8" s="7">
        <f t="shared" si="13"/>
        <v>85.698886164489963</v>
      </c>
      <c r="Q8" t="s">
        <v>20</v>
      </c>
      <c r="R8" t="s">
        <v>21</v>
      </c>
      <c r="S8" t="s">
        <v>22</v>
      </c>
      <c r="T8">
        <v>1508497</v>
      </c>
      <c r="U8">
        <v>1075401.7824339201</v>
      </c>
      <c r="V8">
        <v>145979.17591539299</v>
      </c>
      <c r="W8">
        <v>145979.17591539299</v>
      </c>
      <c r="X8">
        <v>-1430856.8301293801</v>
      </c>
      <c r="Y8">
        <v>553.96979745149702</v>
      </c>
      <c r="Z8">
        <v>73.916081346127996</v>
      </c>
      <c r="AA8">
        <v>1.23752264637281</v>
      </c>
      <c r="AB8">
        <v>1.1187613231864</v>
      </c>
      <c r="AC8">
        <v>1.1351486149602901</v>
      </c>
      <c r="AD8">
        <v>1.19992816296426</v>
      </c>
    </row>
    <row r="9" spans="1:30" x14ac:dyDescent="0.25">
      <c r="A9" t="s">
        <v>34</v>
      </c>
      <c r="B9" s="15"/>
      <c r="C9" s="17"/>
      <c r="D9" s="9">
        <f t="shared" ref="D9:E12" si="14">U9/1000</f>
        <v>433.09521756606995</v>
      </c>
      <c r="E9" s="3">
        <f t="shared" si="14"/>
        <v>58.790011311030398</v>
      </c>
      <c r="F9" s="5">
        <f>AA9</f>
        <v>1.3331798452802599</v>
      </c>
      <c r="G9" s="9">
        <f>W9 / 1000</f>
        <v>58.790011311030398</v>
      </c>
      <c r="H9" s="5">
        <f>AB9</f>
        <v>1.16658992264013</v>
      </c>
      <c r="I9" s="9">
        <f>Y9</f>
        <v>297.783321943685</v>
      </c>
      <c r="J9" s="5">
        <f>AC9</f>
        <v>1.20779698623271</v>
      </c>
      <c r="K9" s="7">
        <f>-X9/1000000</f>
        <v>0.78510233139996599</v>
      </c>
      <c r="L9" s="5">
        <f>AD9</f>
        <v>1.30962751481456</v>
      </c>
      <c r="M9" s="7">
        <f>Z9</f>
        <v>75.5864610688146</v>
      </c>
      <c r="N9" s="7">
        <f t="shared" si="13"/>
        <v>114.65840233660472</v>
      </c>
      <c r="Q9" t="s">
        <v>23</v>
      </c>
      <c r="R9" t="s">
        <v>21</v>
      </c>
      <c r="S9" t="s">
        <v>24</v>
      </c>
      <c r="T9">
        <v>1508497</v>
      </c>
      <c r="U9">
        <v>433095.21756606997</v>
      </c>
      <c r="V9">
        <v>58790.011311030401</v>
      </c>
      <c r="W9">
        <v>58790.011311030401</v>
      </c>
      <c r="X9">
        <v>-785102.33139996603</v>
      </c>
      <c r="Y9">
        <v>297.783321943685</v>
      </c>
      <c r="Z9">
        <v>75.5864610688146</v>
      </c>
      <c r="AA9">
        <v>1.3331798452802599</v>
      </c>
      <c r="AB9">
        <v>1.16658992264013</v>
      </c>
      <c r="AC9">
        <v>1.20779698623271</v>
      </c>
      <c r="AD9">
        <v>1.30962751481456</v>
      </c>
    </row>
    <row r="10" spans="1:30" x14ac:dyDescent="0.25">
      <c r="A10" t="s">
        <v>33</v>
      </c>
      <c r="B10" s="15" t="str">
        <f>R10</f>
        <v>[85,90)</v>
      </c>
      <c r="C10" s="17">
        <f>T10/1000</f>
        <v>940.56899999999996</v>
      </c>
      <c r="D10" s="9">
        <f t="shared" si="14"/>
        <v>344.41771727378898</v>
      </c>
      <c r="E10" s="3">
        <f t="shared" si="14"/>
        <v>46.752586205033197</v>
      </c>
      <c r="F10" s="5">
        <f>AA10</f>
        <v>1.4092509556325299</v>
      </c>
      <c r="G10" s="9">
        <f>W10 / 1000</f>
        <v>46.752586205033197</v>
      </c>
      <c r="H10" s="5">
        <f>AB10</f>
        <v>1.2046254778162599</v>
      </c>
      <c r="I10" s="9">
        <f>Y10</f>
        <v>152.236892425848</v>
      </c>
      <c r="J10" s="5">
        <f>AC10</f>
        <v>1.24493728747632</v>
      </c>
      <c r="K10" s="7">
        <f>-X10/1000000</f>
        <v>0.45964743191372803</v>
      </c>
      <c r="L10" s="5">
        <f>AD10</f>
        <v>1.3738522958958601</v>
      </c>
      <c r="M10" s="7">
        <f>Z10</f>
        <v>75.566553458173203</v>
      </c>
      <c r="N10" s="7">
        <f t="shared" si="13"/>
        <v>74.955966394291565</v>
      </c>
      <c r="Q10" t="s">
        <v>25</v>
      </c>
      <c r="R10" t="s">
        <v>26</v>
      </c>
      <c r="S10" t="s">
        <v>22</v>
      </c>
      <c r="T10">
        <v>940569</v>
      </c>
      <c r="U10">
        <v>344417.71727378899</v>
      </c>
      <c r="V10">
        <v>46752.5862050332</v>
      </c>
      <c r="W10">
        <v>46752.5862050332</v>
      </c>
      <c r="X10">
        <v>-459647.43191372801</v>
      </c>
      <c r="Y10">
        <v>152.236892425848</v>
      </c>
      <c r="Z10">
        <v>75.566553458173203</v>
      </c>
      <c r="AA10">
        <v>1.4092509556325299</v>
      </c>
      <c r="AB10">
        <v>1.2046254778162599</v>
      </c>
      <c r="AC10">
        <v>1.24493728747632</v>
      </c>
      <c r="AD10">
        <v>1.3738522958958601</v>
      </c>
    </row>
    <row r="11" spans="1:30" x14ac:dyDescent="0.25">
      <c r="A11" t="s">
        <v>34</v>
      </c>
      <c r="B11" s="15"/>
      <c r="C11" s="17"/>
      <c r="D11" s="9">
        <f t="shared" si="14"/>
        <v>596.15128272620996</v>
      </c>
      <c r="E11" s="3">
        <f t="shared" si="14"/>
        <v>80.923869008580112</v>
      </c>
      <c r="F11" s="5">
        <f>AA11</f>
        <v>1.54092214367092</v>
      </c>
      <c r="G11" s="9">
        <f>W11 / 1000</f>
        <v>80.923869008580112</v>
      </c>
      <c r="H11" s="5">
        <f>AB11</f>
        <v>1.2704610718354601</v>
      </c>
      <c r="I11" s="9">
        <f>Y11</f>
        <v>341.30839104135401</v>
      </c>
      <c r="J11" s="5">
        <f>AC11</f>
        <v>1.32820420299369</v>
      </c>
      <c r="K11" s="7">
        <f>-X11/1000000</f>
        <v>1.0558372667459401</v>
      </c>
      <c r="L11" s="5">
        <f>AD11</f>
        <v>1.52138040680452</v>
      </c>
      <c r="M11" s="7">
        <f>Z11</f>
        <v>76.697980800319897</v>
      </c>
      <c r="N11" s="7">
        <f t="shared" si="13"/>
        <v>97.400250187460955</v>
      </c>
      <c r="Q11" t="s">
        <v>27</v>
      </c>
      <c r="R11" t="s">
        <v>26</v>
      </c>
      <c r="S11" t="s">
        <v>24</v>
      </c>
      <c r="T11">
        <v>940569</v>
      </c>
      <c r="U11">
        <v>596151.28272620996</v>
      </c>
      <c r="V11">
        <v>80923.869008580106</v>
      </c>
      <c r="W11">
        <v>80923.869008580106</v>
      </c>
      <c r="X11">
        <v>-1055837.2667459401</v>
      </c>
      <c r="Y11">
        <v>341.30839104135401</v>
      </c>
      <c r="Z11">
        <v>76.697980800319897</v>
      </c>
      <c r="AA11">
        <v>1.54092214367092</v>
      </c>
      <c r="AB11">
        <v>1.2704610718354601</v>
      </c>
      <c r="AC11">
        <v>1.32820420299369</v>
      </c>
      <c r="AD11">
        <v>1.52138040680452</v>
      </c>
    </row>
    <row r="12" spans="1:30" x14ac:dyDescent="0.25">
      <c r="A12" t="s">
        <v>34</v>
      </c>
      <c r="B12" s="10" t="str">
        <f>R12</f>
        <v>[90,95)</v>
      </c>
      <c r="C12" s="11">
        <f>T12/1000</f>
        <v>417.13799999999998</v>
      </c>
      <c r="D12" s="9">
        <f t="shared" si="14"/>
        <v>417.13799999999998</v>
      </c>
      <c r="E12" s="3">
        <f t="shared" si="14"/>
        <v>56.6239171978836</v>
      </c>
      <c r="F12" s="5">
        <f>AA12</f>
        <v>1.63305489189682</v>
      </c>
      <c r="G12" s="9">
        <f>W12 / 1000</f>
        <v>56.6239171978836</v>
      </c>
      <c r="H12" s="5">
        <f>AB12</f>
        <v>1.31652744594841</v>
      </c>
      <c r="I12" s="9">
        <f>Y12</f>
        <v>180.68788827103401</v>
      </c>
      <c r="J12" s="5">
        <f>AC12</f>
        <v>1.37228551925366</v>
      </c>
      <c r="K12" s="7">
        <f>-X12/1000000</f>
        <v>0.629616236097578</v>
      </c>
      <c r="L12" s="5">
        <f>AD12</f>
        <v>1.6093542800844001</v>
      </c>
      <c r="M12" s="7">
        <f>Z12</f>
        <v>76.636453798361202</v>
      </c>
      <c r="N12" s="7">
        <f t="shared" si="13"/>
        <v>74.939605232342714</v>
      </c>
      <c r="Q12" t="s">
        <v>27</v>
      </c>
      <c r="R12" t="s">
        <v>28</v>
      </c>
      <c r="S12" t="s">
        <v>24</v>
      </c>
      <c r="T12">
        <v>417138</v>
      </c>
      <c r="U12">
        <v>417138</v>
      </c>
      <c r="V12">
        <v>56623.917197883602</v>
      </c>
      <c r="W12">
        <v>56623.917197883602</v>
      </c>
      <c r="X12">
        <v>-629616.23609757796</v>
      </c>
      <c r="Y12">
        <v>180.68788827103401</v>
      </c>
      <c r="Z12">
        <v>76.636453798361202</v>
      </c>
      <c r="AA12">
        <v>1.63305489189682</v>
      </c>
      <c r="AB12">
        <v>1.31652744594841</v>
      </c>
      <c r="AC12">
        <v>1.37228551925366</v>
      </c>
      <c r="AD12">
        <v>1.6093542800844001</v>
      </c>
    </row>
    <row r="13" spans="1:30" x14ac:dyDescent="0.25">
      <c r="N13" s="7"/>
    </row>
    <row r="14" spans="1:30" x14ac:dyDescent="0.25">
      <c r="A14" s="12" t="s">
        <v>46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7"/>
    </row>
    <row r="15" spans="1:30" x14ac:dyDescent="0.25">
      <c r="A15" t="s">
        <v>33</v>
      </c>
      <c r="B15" s="15" t="s">
        <v>21</v>
      </c>
      <c r="C15" s="17">
        <v>1508.4970000000001</v>
      </c>
      <c r="D15" s="9">
        <f t="shared" ref="D15:E19" si="15">U15/1000</f>
        <v>1075.4017824339201</v>
      </c>
      <c r="E15" s="3">
        <f t="shared" si="15"/>
        <v>154.05686067103699</v>
      </c>
      <c r="F15" s="5">
        <f>AA15</f>
        <v>1.2506658433233</v>
      </c>
      <c r="G15" s="9">
        <f>W15 / 1000</f>
        <v>154.05686067103699</v>
      </c>
      <c r="H15" s="5">
        <f>AB15</f>
        <v>1.1253329216616501</v>
      </c>
      <c r="I15" s="9">
        <f>Y15</f>
        <v>625.33754930004795</v>
      </c>
      <c r="J15" s="5">
        <f>AC15</f>
        <v>1.15255976780568</v>
      </c>
      <c r="K15" s="7">
        <f>-X15/1000000</f>
        <v>1.5268275054167901</v>
      </c>
      <c r="L15" s="5">
        <f>AD15</f>
        <v>1.2133377790800199</v>
      </c>
      <c r="M15" s="7">
        <f>Z15</f>
        <v>74.585709366457493</v>
      </c>
      <c r="N15" s="7">
        <f t="shared" si="13"/>
        <v>91.093499051523196</v>
      </c>
      <c r="Q15" t="s">
        <v>20</v>
      </c>
      <c r="R15" t="s">
        <v>21</v>
      </c>
      <c r="S15" t="s">
        <v>22</v>
      </c>
      <c r="T15">
        <v>1508497</v>
      </c>
      <c r="U15">
        <v>1075401.7824339201</v>
      </c>
      <c r="V15">
        <v>154056.86067103699</v>
      </c>
      <c r="W15">
        <v>154056.86067103699</v>
      </c>
      <c r="X15">
        <v>-1526827.50541679</v>
      </c>
      <c r="Y15">
        <v>625.33754930004795</v>
      </c>
      <c r="Z15">
        <v>74.585709366457493</v>
      </c>
      <c r="AA15">
        <v>1.2506658433233</v>
      </c>
      <c r="AB15">
        <v>1.1253329216616501</v>
      </c>
      <c r="AC15">
        <v>1.15255976780568</v>
      </c>
      <c r="AD15">
        <v>1.2133377790800199</v>
      </c>
    </row>
    <row r="16" spans="1:30" x14ac:dyDescent="0.25">
      <c r="A16" t="s">
        <v>34</v>
      </c>
      <c r="B16" s="15"/>
      <c r="C16" s="17"/>
      <c r="D16" s="9">
        <f t="shared" si="15"/>
        <v>433.09521756606995</v>
      </c>
      <c r="E16" s="3">
        <f t="shared" si="15"/>
        <v>24.936483516051698</v>
      </c>
      <c r="F16" s="5">
        <f>AA16</f>
        <v>1.2912399835650401</v>
      </c>
      <c r="G16" s="9">
        <f>W16 / 1000</f>
        <v>24.936483516051698</v>
      </c>
      <c r="H16" s="5">
        <f>AB16</f>
        <v>1.1456199917825201</v>
      </c>
      <c r="I16" s="9">
        <f>Y16</f>
        <v>133.917266058618</v>
      </c>
      <c r="J16" s="5">
        <f>AC16</f>
        <v>1.18523074212658</v>
      </c>
      <c r="K16" s="7">
        <f>-X16/1000000</f>
        <v>0.32656653907324101</v>
      </c>
      <c r="L16" s="5">
        <f>AD16</f>
        <v>1.25896767500512</v>
      </c>
      <c r="M16" s="7">
        <f>Z16</f>
        <v>75.398823493638503</v>
      </c>
      <c r="N16" s="7">
        <f t="shared" si="13"/>
        <v>120.5026305457756</v>
      </c>
      <c r="Q16" t="s">
        <v>23</v>
      </c>
      <c r="R16" t="s">
        <v>21</v>
      </c>
      <c r="S16" t="s">
        <v>24</v>
      </c>
      <c r="T16">
        <v>1508497</v>
      </c>
      <c r="U16">
        <v>433095.21756606997</v>
      </c>
      <c r="V16">
        <v>24936.4835160517</v>
      </c>
      <c r="W16">
        <v>24936.4835160517</v>
      </c>
      <c r="X16">
        <v>-326566.539073241</v>
      </c>
      <c r="Y16">
        <v>133.917266058618</v>
      </c>
      <c r="Z16">
        <v>75.398823493638503</v>
      </c>
      <c r="AA16">
        <v>1.2912399835650401</v>
      </c>
      <c r="AB16">
        <v>1.1456199917825201</v>
      </c>
      <c r="AC16">
        <v>1.18523074212658</v>
      </c>
      <c r="AD16">
        <v>1.25896767500512</v>
      </c>
    </row>
    <row r="17" spans="1:30" x14ac:dyDescent="0.25">
      <c r="A17" t="s">
        <v>33</v>
      </c>
      <c r="B17" s="15" t="str">
        <f t="shared" ref="B17" si="16">R15</f>
        <v>[80,85)</v>
      </c>
      <c r="C17" s="17">
        <v>940.56899999999996</v>
      </c>
      <c r="D17" s="9">
        <f t="shared" si="15"/>
        <v>344.41771727378898</v>
      </c>
      <c r="E17" s="3">
        <f t="shared" si="15"/>
        <v>0</v>
      </c>
      <c r="F17" s="5">
        <f>AA17</f>
        <v>1.2912399835650401</v>
      </c>
      <c r="G17" s="9">
        <f>W17 / 1000</f>
        <v>0</v>
      </c>
      <c r="H17" s="5">
        <f>AB17</f>
        <v>1.1456199917825201</v>
      </c>
      <c r="I17" s="9">
        <f>Y17</f>
        <v>0</v>
      </c>
      <c r="J17" s="5">
        <f>AC17</f>
        <v>1.18523074212658</v>
      </c>
      <c r="K17" s="7">
        <f>-X17/1000000</f>
        <v>0</v>
      </c>
      <c r="L17" s="5">
        <f>AD17</f>
        <v>1.25896767500512</v>
      </c>
      <c r="M17" s="7">
        <f>Z17</f>
        <v>75.398823493638503</v>
      </c>
      <c r="N17" s="7"/>
      <c r="Q17" t="s">
        <v>25</v>
      </c>
      <c r="R17" t="s">
        <v>26</v>
      </c>
      <c r="S17" t="s">
        <v>22</v>
      </c>
      <c r="T17">
        <v>940569</v>
      </c>
      <c r="U17">
        <v>344417.71727378899</v>
      </c>
      <c r="V17">
        <v>0</v>
      </c>
      <c r="W17">
        <v>0</v>
      </c>
      <c r="X17">
        <v>0</v>
      </c>
      <c r="Y17">
        <v>0</v>
      </c>
      <c r="Z17">
        <v>75.398823493638503</v>
      </c>
      <c r="AA17">
        <v>1.2912399835650401</v>
      </c>
      <c r="AB17">
        <v>1.1456199917825201</v>
      </c>
      <c r="AC17">
        <v>1.18523074212658</v>
      </c>
      <c r="AD17">
        <v>1.25896767500512</v>
      </c>
    </row>
    <row r="18" spans="1:30" x14ac:dyDescent="0.25">
      <c r="A18" t="s">
        <v>34</v>
      </c>
      <c r="B18" s="15"/>
      <c r="C18" s="17"/>
      <c r="D18" s="9">
        <f t="shared" si="15"/>
        <v>596.15128272620996</v>
      </c>
      <c r="E18" s="3">
        <f t="shared" si="15"/>
        <v>0</v>
      </c>
      <c r="F18" s="5">
        <f>AA18</f>
        <v>1.2912399835650401</v>
      </c>
      <c r="G18" s="9">
        <f>W18 / 1000</f>
        <v>0</v>
      </c>
      <c r="H18" s="5">
        <f>AB18</f>
        <v>1.1456199917825201</v>
      </c>
      <c r="I18" s="9">
        <f>Y18</f>
        <v>0</v>
      </c>
      <c r="J18" s="5">
        <f>AC18</f>
        <v>1.18523074212658</v>
      </c>
      <c r="K18" s="7">
        <f>-X18/1000000</f>
        <v>0</v>
      </c>
      <c r="L18" s="5">
        <f>AD18</f>
        <v>1.25896767500512</v>
      </c>
      <c r="M18" s="7">
        <f>Z18</f>
        <v>75.398823493638503</v>
      </c>
      <c r="N18" s="7"/>
      <c r="Q18" t="s">
        <v>27</v>
      </c>
      <c r="R18" t="s">
        <v>26</v>
      </c>
      <c r="S18" t="s">
        <v>24</v>
      </c>
      <c r="T18">
        <v>940569</v>
      </c>
      <c r="U18">
        <v>596151.28272620996</v>
      </c>
      <c r="V18">
        <v>0</v>
      </c>
      <c r="W18">
        <v>0</v>
      </c>
      <c r="X18">
        <v>0</v>
      </c>
      <c r="Y18">
        <v>0</v>
      </c>
      <c r="Z18">
        <v>75.398823493638503</v>
      </c>
      <c r="AA18">
        <v>1.2912399835650401</v>
      </c>
      <c r="AB18">
        <v>1.1456199917825201</v>
      </c>
      <c r="AC18">
        <v>1.18523074212658</v>
      </c>
      <c r="AD18">
        <v>1.25896767500512</v>
      </c>
    </row>
    <row r="19" spans="1:30" x14ac:dyDescent="0.25">
      <c r="A19" t="s">
        <v>34</v>
      </c>
      <c r="B19" s="10" t="str">
        <f t="shared" ref="B19" si="17">R17</f>
        <v>[85,90)</v>
      </c>
      <c r="C19" s="11">
        <v>417.13799999999998</v>
      </c>
      <c r="D19" s="9">
        <f t="shared" si="15"/>
        <v>417.13799999999998</v>
      </c>
      <c r="E19" s="3">
        <f t="shared" si="15"/>
        <v>0</v>
      </c>
      <c r="F19" s="5">
        <f>AA19</f>
        <v>1.2912399835650401</v>
      </c>
      <c r="G19" s="9">
        <f>W19 / 1000</f>
        <v>0</v>
      </c>
      <c r="H19" s="5">
        <f>AB19</f>
        <v>1.1456199917825201</v>
      </c>
      <c r="I19" s="9">
        <f>Y19</f>
        <v>0</v>
      </c>
      <c r="J19" s="5">
        <f>AC19</f>
        <v>1.18523074212658</v>
      </c>
      <c r="K19" s="7">
        <f>-X19/1000000</f>
        <v>0</v>
      </c>
      <c r="L19" s="5">
        <f>AD19</f>
        <v>1.25896767500512</v>
      </c>
      <c r="M19" s="7">
        <f>Z19</f>
        <v>75.398823493638503</v>
      </c>
      <c r="N19" s="7"/>
      <c r="Q19" t="s">
        <v>27</v>
      </c>
      <c r="R19" t="s">
        <v>28</v>
      </c>
      <c r="S19" t="s">
        <v>24</v>
      </c>
      <c r="T19">
        <v>417138</v>
      </c>
      <c r="U19">
        <v>417138</v>
      </c>
      <c r="V19">
        <v>0</v>
      </c>
      <c r="W19">
        <v>0</v>
      </c>
      <c r="X19">
        <v>0</v>
      </c>
      <c r="Y19">
        <v>0</v>
      </c>
      <c r="Z19">
        <v>75.398823493638503</v>
      </c>
      <c r="AA19">
        <v>1.2912399835650401</v>
      </c>
      <c r="AB19">
        <v>1.1456199917825201</v>
      </c>
      <c r="AC19">
        <v>1.18523074212658</v>
      </c>
      <c r="AD19">
        <v>1.25896767500512</v>
      </c>
    </row>
    <row r="20" spans="1:30" x14ac:dyDescent="0.25">
      <c r="N20" s="7"/>
    </row>
    <row r="21" spans="1:30" x14ac:dyDescent="0.25">
      <c r="A21" s="12" t="s">
        <v>45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7"/>
    </row>
    <row r="22" spans="1:30" x14ac:dyDescent="0.25">
      <c r="A22" t="s">
        <v>33</v>
      </c>
      <c r="B22" s="15" t="s">
        <v>21</v>
      </c>
      <c r="C22" s="17">
        <v>1508.4970000000001</v>
      </c>
      <c r="D22" s="9">
        <f t="shared" ref="D22:E26" si="18">U22/1000</f>
        <v>1075.4017824339201</v>
      </c>
      <c r="E22" s="3">
        <f t="shared" si="18"/>
        <v>256.661789483196</v>
      </c>
      <c r="F22" s="5">
        <f>AA22</f>
        <v>1.4176142732588399</v>
      </c>
      <c r="G22" s="9">
        <f>W22 / 1000</f>
        <v>256.661789483196</v>
      </c>
      <c r="H22" s="5">
        <f>AB22</f>
        <v>1.20880713662942</v>
      </c>
      <c r="I22" s="9">
        <f>Y22</f>
        <v>1003.24543514224</v>
      </c>
      <c r="J22" s="5">
        <f>AC22</f>
        <v>1.24475563766918</v>
      </c>
      <c r="K22" s="7">
        <f>-X22/1000000</f>
        <v>2.5278106303732799</v>
      </c>
      <c r="L22" s="5">
        <f>AD22</f>
        <v>1.35320133014732</v>
      </c>
      <c r="M22" s="7">
        <f>Z22</f>
        <v>75.195652340758002</v>
      </c>
      <c r="N22" s="7">
        <f t="shared" si="13"/>
        <v>88.025254474808591</v>
      </c>
      <c r="Q22" t="s">
        <v>20</v>
      </c>
      <c r="R22" t="s">
        <v>21</v>
      </c>
      <c r="S22" t="s">
        <v>22</v>
      </c>
      <c r="T22">
        <v>1508497</v>
      </c>
      <c r="U22">
        <v>1075401.7824339201</v>
      </c>
      <c r="V22">
        <v>256661.78948319599</v>
      </c>
      <c r="W22">
        <v>256661.78948319599</v>
      </c>
      <c r="X22">
        <v>-2527810.63037328</v>
      </c>
      <c r="Y22">
        <v>1003.24543514224</v>
      </c>
      <c r="Z22">
        <v>75.195652340758002</v>
      </c>
      <c r="AA22">
        <v>1.4176142732588399</v>
      </c>
      <c r="AB22">
        <v>1.20880713662942</v>
      </c>
      <c r="AC22">
        <v>1.24475563766918</v>
      </c>
      <c r="AD22">
        <v>1.35320133014732</v>
      </c>
    </row>
    <row r="23" spans="1:30" x14ac:dyDescent="0.25">
      <c r="A23" t="s">
        <v>34</v>
      </c>
      <c r="B23" s="15"/>
      <c r="C23" s="17"/>
      <c r="D23" s="9">
        <f t="shared" si="18"/>
        <v>433.09521756606995</v>
      </c>
      <c r="E23" s="3">
        <f t="shared" si="18"/>
        <v>76.705702678003306</v>
      </c>
      <c r="F23" s="5">
        <f>AA23</f>
        <v>1.54242208490538</v>
      </c>
      <c r="G23" s="9">
        <f>W23 / 1000</f>
        <v>76.705702678003306</v>
      </c>
      <c r="H23" s="5">
        <f>AB23</f>
        <v>1.2712110424526899</v>
      </c>
      <c r="I23" s="9">
        <f>Y23</f>
        <v>393.99658336326797</v>
      </c>
      <c r="J23" s="5">
        <f>AC23</f>
        <v>1.3408765684231601</v>
      </c>
      <c r="K23" s="7">
        <f>-X23/1000000</f>
        <v>1.01972504077478</v>
      </c>
      <c r="L23" s="5">
        <f>AD23</f>
        <v>1.4956836175696899</v>
      </c>
      <c r="M23" s="7">
        <f>Z23</f>
        <v>77.199891657303397</v>
      </c>
      <c r="N23" s="7">
        <f t="shared" si="13"/>
        <v>116.02340370179897</v>
      </c>
      <c r="Q23" t="s">
        <v>23</v>
      </c>
      <c r="R23" t="s">
        <v>21</v>
      </c>
      <c r="S23" t="s">
        <v>24</v>
      </c>
      <c r="T23">
        <v>1508497</v>
      </c>
      <c r="U23">
        <v>433095.21756606997</v>
      </c>
      <c r="V23">
        <v>76705.702678003305</v>
      </c>
      <c r="W23">
        <v>76705.702678003305</v>
      </c>
      <c r="X23">
        <v>-1019725.04077478</v>
      </c>
      <c r="Y23">
        <v>393.99658336326797</v>
      </c>
      <c r="Z23">
        <v>77.199891657303397</v>
      </c>
      <c r="AA23">
        <v>1.54242208490538</v>
      </c>
      <c r="AB23">
        <v>1.2712110424526899</v>
      </c>
      <c r="AC23">
        <v>1.3408765684231601</v>
      </c>
      <c r="AD23">
        <v>1.4956836175696899</v>
      </c>
    </row>
    <row r="24" spans="1:30" x14ac:dyDescent="0.25">
      <c r="A24" t="s">
        <v>33</v>
      </c>
      <c r="B24" s="15" t="str">
        <f t="shared" ref="B24" si="19">R22</f>
        <v>[80,85)</v>
      </c>
      <c r="C24" s="17">
        <v>940.56899999999996</v>
      </c>
      <c r="D24" s="9">
        <f t="shared" si="18"/>
        <v>344.41771727378898</v>
      </c>
      <c r="E24" s="3">
        <f t="shared" si="18"/>
        <v>46.752586205033197</v>
      </c>
      <c r="F24" s="5">
        <f>AA24</f>
        <v>1.61849319525765</v>
      </c>
      <c r="G24" s="9">
        <f>W24 / 1000</f>
        <v>46.752586205033197</v>
      </c>
      <c r="H24" s="5">
        <f>AB24</f>
        <v>1.3092465976288199</v>
      </c>
      <c r="I24" s="9">
        <f>Y24</f>
        <v>152.236892425848</v>
      </c>
      <c r="J24" s="5">
        <f>AC24</f>
        <v>1.3780168696667801</v>
      </c>
      <c r="K24" s="7">
        <f>-X24/1000000</f>
        <v>0.45964743191372803</v>
      </c>
      <c r="L24" s="5">
        <f>AD24</f>
        <v>1.5599083986510001</v>
      </c>
      <c r="M24" s="7">
        <f>Z24</f>
        <v>77.134702300839194</v>
      </c>
      <c r="N24" s="7">
        <f t="shared" si="13"/>
        <v>74.955966394291565</v>
      </c>
      <c r="Q24" t="s">
        <v>25</v>
      </c>
      <c r="R24" t="s">
        <v>26</v>
      </c>
      <c r="S24" t="s">
        <v>22</v>
      </c>
      <c r="T24">
        <v>940569</v>
      </c>
      <c r="U24">
        <v>344417.71727378899</v>
      </c>
      <c r="V24">
        <v>46752.5862050332</v>
      </c>
      <c r="W24">
        <v>46752.5862050332</v>
      </c>
      <c r="X24">
        <v>-459647.43191372801</v>
      </c>
      <c r="Y24">
        <v>152.236892425848</v>
      </c>
      <c r="Z24">
        <v>77.134702300839194</v>
      </c>
      <c r="AA24">
        <v>1.61849319525765</v>
      </c>
      <c r="AB24">
        <v>1.3092465976288199</v>
      </c>
      <c r="AC24">
        <v>1.3780168696667801</v>
      </c>
      <c r="AD24">
        <v>1.5599083986510001</v>
      </c>
    </row>
    <row r="25" spans="1:30" x14ac:dyDescent="0.25">
      <c r="A25" t="s">
        <v>34</v>
      </c>
      <c r="B25" s="15"/>
      <c r="C25" s="17"/>
      <c r="D25" s="9">
        <f t="shared" si="18"/>
        <v>596.15128272620996</v>
      </c>
      <c r="E25" s="3">
        <f t="shared" si="18"/>
        <v>80.923869008580112</v>
      </c>
      <c r="F25" s="5">
        <f>AA25</f>
        <v>1.7501643832960401</v>
      </c>
      <c r="G25" s="9">
        <f>W25 / 1000</f>
        <v>80.923869008580112</v>
      </c>
      <c r="H25" s="5">
        <f>AB25</f>
        <v>1.37508219164802</v>
      </c>
      <c r="I25" s="9">
        <f>Y25</f>
        <v>341.30839104135401</v>
      </c>
      <c r="J25" s="5">
        <f>AC25</f>
        <v>1.46128378518414</v>
      </c>
      <c r="K25" s="7">
        <f>-X25/1000000</f>
        <v>1.0558372667459401</v>
      </c>
      <c r="L25" s="5">
        <f>AD25</f>
        <v>1.70743650955965</v>
      </c>
      <c r="M25" s="7">
        <f>Z25</f>
        <v>78.104967490326601</v>
      </c>
      <c r="N25" s="7">
        <f t="shared" si="13"/>
        <v>97.400250187460955</v>
      </c>
      <c r="Q25" t="s">
        <v>27</v>
      </c>
      <c r="R25" t="s">
        <v>26</v>
      </c>
      <c r="S25" t="s">
        <v>24</v>
      </c>
      <c r="T25">
        <v>940569</v>
      </c>
      <c r="U25">
        <v>596151.28272620996</v>
      </c>
      <c r="V25">
        <v>80923.869008580106</v>
      </c>
      <c r="W25">
        <v>80923.869008580106</v>
      </c>
      <c r="X25">
        <v>-1055837.2667459401</v>
      </c>
      <c r="Y25">
        <v>341.30839104135401</v>
      </c>
      <c r="Z25">
        <v>78.104967490326601</v>
      </c>
      <c r="AA25">
        <v>1.7501643832960401</v>
      </c>
      <c r="AB25">
        <v>1.37508219164802</v>
      </c>
      <c r="AC25">
        <v>1.46128378518414</v>
      </c>
      <c r="AD25">
        <v>1.70743650955965</v>
      </c>
    </row>
    <row r="26" spans="1:30" x14ac:dyDescent="0.25">
      <c r="A26" t="s">
        <v>34</v>
      </c>
      <c r="B26" s="10" t="str">
        <f t="shared" ref="B26" si="20">R24</f>
        <v>[85,90)</v>
      </c>
      <c r="C26" s="11">
        <v>417.13799999999998</v>
      </c>
      <c r="D26" s="9">
        <f t="shared" si="18"/>
        <v>417.13799999999998</v>
      </c>
      <c r="E26" s="3">
        <f t="shared" si="18"/>
        <v>56.6239171978836</v>
      </c>
      <c r="F26" s="5">
        <f>AA26</f>
        <v>1.8422971315219401</v>
      </c>
      <c r="G26" s="9">
        <f>W26 / 1000</f>
        <v>56.6239171978836</v>
      </c>
      <c r="H26" s="5">
        <f>AB26</f>
        <v>1.4211485657609699</v>
      </c>
      <c r="I26" s="9">
        <f>Y26</f>
        <v>180.68788827103401</v>
      </c>
      <c r="J26" s="5">
        <f>AC26</f>
        <v>1.5053651014441101</v>
      </c>
      <c r="K26" s="7">
        <f>-X26/1000000</f>
        <v>0.629616236097578</v>
      </c>
      <c r="L26" s="5">
        <f>AD26</f>
        <v>1.79541038283954</v>
      </c>
      <c r="M26" s="7">
        <f>Z26</f>
        <v>78.002362621636394</v>
      </c>
      <c r="N26" s="7">
        <f t="shared" si="13"/>
        <v>74.939605232342714</v>
      </c>
      <c r="Q26" t="s">
        <v>27</v>
      </c>
      <c r="R26" t="s">
        <v>28</v>
      </c>
      <c r="S26" t="s">
        <v>24</v>
      </c>
      <c r="T26">
        <v>417138</v>
      </c>
      <c r="U26">
        <v>417138</v>
      </c>
      <c r="V26">
        <v>56623.917197883602</v>
      </c>
      <c r="W26">
        <v>56623.917197883602</v>
      </c>
      <c r="X26">
        <v>-629616.23609757796</v>
      </c>
      <c r="Y26">
        <v>180.68788827103401</v>
      </c>
      <c r="Z26">
        <v>78.002362621636394</v>
      </c>
      <c r="AA26">
        <v>1.8422971315219401</v>
      </c>
      <c r="AB26">
        <v>1.4211485657609699</v>
      </c>
      <c r="AC26">
        <v>1.5053651014441101</v>
      </c>
      <c r="AD26">
        <v>1.79541038283954</v>
      </c>
    </row>
    <row r="29" spans="1:30" x14ac:dyDescent="0.25">
      <c r="D29" s="9">
        <f>SUM(D3:D5)</f>
        <v>2168.6131270308952</v>
      </c>
      <c r="E29" s="9">
        <f>SUM(E3:E5)</f>
        <v>614.59055860409251</v>
      </c>
      <c r="G29" s="9">
        <f>SUM(G3:G5)</f>
        <v>1229.1811172081859</v>
      </c>
      <c r="I29" s="9">
        <f>SUM(I3:I5)</f>
        <v>4098.9676262258126</v>
      </c>
      <c r="K29" s="9">
        <f>SUM(K3:K5)</f>
        <v>7.1568547868121879</v>
      </c>
    </row>
  </sheetData>
  <mergeCells count="20">
    <mergeCell ref="B22:B23"/>
    <mergeCell ref="B24:B25"/>
    <mergeCell ref="C15:C16"/>
    <mergeCell ref="C17:C18"/>
    <mergeCell ref="C22:C23"/>
    <mergeCell ref="C24:C25"/>
    <mergeCell ref="A14:M14"/>
    <mergeCell ref="A21:M21"/>
    <mergeCell ref="K1:L1"/>
    <mergeCell ref="I1:J1"/>
    <mergeCell ref="B15:B16"/>
    <mergeCell ref="B17:B18"/>
    <mergeCell ref="E1:F1"/>
    <mergeCell ref="G1:H1"/>
    <mergeCell ref="C8:C9"/>
    <mergeCell ref="C10:C11"/>
    <mergeCell ref="B10:B11"/>
    <mergeCell ref="B8:B9"/>
    <mergeCell ref="A7:M7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TimeWz TimeWz</dc:creator>
  <cp:lastModifiedBy>Chu-Chang  Ku</cp:lastModifiedBy>
  <dcterms:created xsi:type="dcterms:W3CDTF">2015-06-05T18:17:20Z</dcterms:created>
  <dcterms:modified xsi:type="dcterms:W3CDTF">2024-07-25T16:10:16Z</dcterms:modified>
</cp:coreProperties>
</file>