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N-Liste" sheetId="1" r:id="rId4"/>
    <sheet state="visible" name="Kreatinin" sheetId="2" r:id="rId5"/>
    <sheet state="visible" name="Protease" sheetId="3" r:id="rId6"/>
    <sheet state="visible" name="Amylase" sheetId="4" r:id="rId7"/>
    <sheet state="visible" name="AmylaseMenge_Salivette" sheetId="5" r:id="rId8"/>
    <sheet state="visible" name="Glc-Toleranz" sheetId="6" r:id="rId9"/>
    <sheet state="visible" name="Leistungsindex" sheetId="7" r:id="rId10"/>
    <sheet state="visible" name="KH" sheetId="8" r:id="rId11"/>
    <sheet state="visible" name="Blutdruck" sheetId="9" r:id="rId12"/>
    <sheet state="visible" name="Zuckermessung" sheetId="10" r:id="rId13"/>
    <sheet state="visible" name="RedBull" sheetId="11" r:id="rId14"/>
    <sheet state="visible" name="Lipase" sheetId="12" r:id="rId15"/>
    <sheet state="visible" name="Teststreifen" sheetId="13" r:id="rId16"/>
    <sheet state="visible" name="AmylaseMenge_DryTip" sheetId="14" r:id="rId17"/>
    <sheet state="visible" name="Lügendetektor" sheetId="15" r:id="rId18"/>
  </sheets>
  <definedNames/>
  <calcPr/>
  <extLst>
    <ext uri="GoogleSheetsCustomDataVersion2">
      <go:sheetsCustomData xmlns:go="http://customooxmlschemas.google.com/" r:id="rId19" roundtripDataChecksum="freaFmr9rG1G4iVHccr0OfuMpmLgoICiF1Uo43XOEq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======
ID#AAABP6FThf4
Author    (2024-06-17 11:16:55)
1-4
1: kein Sport
2: gelegentlich
3: &gt;= 1/woche
4: beinahe täglich</t>
      </text>
    </comment>
    <comment authorId="0" ref="G1">
      <text>
        <t xml:space="preserve">======
ID#AAABP6FThfs
Author    (2024-06-17 11:16:55)
1-4 
1: Nichtraucher
2: Gelegenheitsreucher
3: Raucher
4: starker Racuher &gt;= Packung/d</t>
      </text>
    </comment>
  </commentList>
  <extLst>
    <ext uri="GoogleSheetsCustomDataVersion2">
      <go:sheetsCustomData xmlns:go="http://customooxmlschemas.google.com/" r:id="rId1" roundtripDataSignature="AMtx7miOdYz4McMo24oWYOnej3M7iPFWP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2">
      <text>
        <t xml:space="preserve">======
ID#AAABP6FThgE
    (2024-06-17 11:16:55)
1: kein Sport
2: gelegentlich
3: &gt;= 1/woche
4: beinahe täglich
1: Nichtraucher
2: Gelegenheitsreucher
3: Raucher
4: starker Racuher &gt;= Packung/d
	-Mel Lass</t>
      </text>
    </comment>
    <comment authorId="0" ref="I10">
      <text>
        <t xml:space="preserve">======
ID#AAABP6FThfk
    (2024-06-17 11:16:55)
1.Messung: 5,69
	-Anonymous</t>
      </text>
    </comment>
  </commentList>
  <extLst>
    <ext uri="GoogleSheetsCustomDataVersion2">
      <go:sheetsCustomData xmlns:go="http://customooxmlschemas.google.com/" r:id="rId1" roundtripDataSignature="AMtx7mgcmUOAEojRtVzrqi+MAXYEe43FH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92">
      <text>
        <t xml:space="preserve">======
ID#AAABP6FThgY
    (2024-06-17 11:16:55)
Flüssigkeiten leider weggelehrt
	-Anonymous</t>
      </text>
    </comment>
    <comment authorId="0" ref="M138">
      <text>
        <t xml:space="preserve">======
ID#AAABP6FThgU
    (2024-06-17 11:16:55)
falsche Einstellung am Photometer (nicht Abs!)
	-Gustav Test</t>
      </text>
    </comment>
    <comment authorId="0" ref="N126">
      <text>
        <t xml:space="preserve">======
ID#AAABP6FThgI
    (2024-06-17 11:16:55)
Schwer zu lesen auf zettel, welche Daten das wirklich sind
	-Gustav Test</t>
      </text>
    </comment>
    <comment authorId="0" ref="L149">
      <text>
        <t xml:space="preserve">======
ID#AAABP6FThf8
    (2024-06-17 11:16:55)
Proben weggeleert
	-Gustav Test</t>
      </text>
    </comment>
    <comment authorId="0" ref="J105">
      <text>
        <t xml:space="preserve">======
ID#AAABP6FThf0
    (2024-06-17 11:16:55)
bei 0 = zerfallen
	-Anonymous</t>
      </text>
    </comment>
    <comment authorId="0" ref="J155">
      <text>
        <t xml:space="preserve">======
ID#AAABP6FThfo
    (2024-06-17 11:16:55)
falsche Einstellung am Photometer (nicht Abs!)
	-Gustav Test</t>
      </text>
    </comment>
  </commentList>
  <extLst>
    <ext uri="GoogleSheetsCustomDataVersion2">
      <go:sheetsCustomData xmlns:go="http://customooxmlschemas.google.com/" r:id="rId1" roundtripDataSignature="AMtx7mjTItCUKshiwZ72Bf2yUTzL58+AwQ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4">
      <text>
        <t xml:space="preserve">======
ID#AAABP6FThgM
    (2024-06-17 11:16:55)
zu wenig Material
	-Anonymous</t>
      </text>
    </comment>
    <comment authorId="0" ref="D82">
      <text>
        <t xml:space="preserve">======
ID#AAABP6FThgA
    (2024-06-17 11:16:55)
neue Verdünnung
	-Anonymous</t>
      </text>
    </comment>
  </commentList>
  <extLst>
    <ext uri="GoogleSheetsCustomDataVersion2">
      <go:sheetsCustomData xmlns:go="http://customooxmlschemas.google.com/" r:id="rId1" roundtripDataSignature="AMtx7mgOhc0ITu6eTb7I/zBV3tvJqJsYYw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15">
      <text>
        <t xml:space="preserve">======
ID#AAABP6FThgQ
    (2024-06-17 11:16:55)
ca 1h nach Frühstück
	-Gustav Test</t>
      </text>
    </comment>
    <comment authorId="0" ref="C12">
      <text>
        <t xml:space="preserve">======
ID#AAABP6FThfw
Author    (2024-06-17 11:16:55)
Marina Pavic</t>
      </text>
    </comment>
    <comment authorId="0" ref="D113">
      <text>
        <t xml:space="preserve">======
ID#AAABP6FThfg
    (2024-06-17 11:16:55)
nur 25 g Glucose
	-Gustav Test</t>
      </text>
    </comment>
  </commentList>
  <extLst>
    <ext uri="GoogleSheetsCustomDataVersion2">
      <go:sheetsCustomData xmlns:go="http://customooxmlschemas.google.com/" r:id="rId1" roundtripDataSignature="AMtx7miT+J4Q2ANCjIeQCGl/MvBUYBssqg=="/>
    </ext>
  </extLst>
</comments>
</file>

<file path=xl/sharedStrings.xml><?xml version="1.0" encoding="utf-8"?>
<sst xmlns="http://schemas.openxmlformats.org/spreadsheetml/2006/main" count="3938" uniqueCount="423">
  <si>
    <t>Stdgang</t>
  </si>
  <si>
    <t>Nummer</t>
  </si>
  <si>
    <t>Gruppe</t>
  </si>
  <si>
    <t>Alter</t>
  </si>
  <si>
    <t>Geschlecht</t>
  </si>
  <si>
    <t>Raucher</t>
  </si>
  <si>
    <t>Sportler</t>
  </si>
  <si>
    <t>Brillenträger</t>
  </si>
  <si>
    <t>Dioptrie li</t>
  </si>
  <si>
    <t>Dioptrie re</t>
  </si>
  <si>
    <t>MBI15_Grp1</t>
  </si>
  <si>
    <t>E</t>
  </si>
  <si>
    <t>w</t>
  </si>
  <si>
    <t>m</t>
  </si>
  <si>
    <t>A</t>
  </si>
  <si>
    <t>D</t>
  </si>
  <si>
    <t>B</t>
  </si>
  <si>
    <t>C</t>
  </si>
  <si>
    <t>MBI15_Grp2</t>
  </si>
  <si>
    <t>?</t>
  </si>
  <si>
    <t>MBI15_Grp3</t>
  </si>
  <si>
    <t>MBI16_Grp1</t>
  </si>
  <si>
    <t>MBI16_Grp2</t>
  </si>
  <si>
    <t>HCC16</t>
  </si>
  <si>
    <t>j</t>
  </si>
  <si>
    <t>n</t>
  </si>
  <si>
    <t>-</t>
  </si>
  <si>
    <t>HCC17 vm</t>
  </si>
  <si>
    <t>HCC17 nm</t>
  </si>
  <si>
    <t>jn</t>
  </si>
  <si>
    <t>MBI17_Grp1</t>
  </si>
  <si>
    <t>wm</t>
  </si>
  <si>
    <t>MBI17_Grp2</t>
  </si>
  <si>
    <t>F</t>
  </si>
  <si>
    <t>MBI18_Grp1</t>
  </si>
  <si>
    <t>MBI18_Grp2</t>
  </si>
  <si>
    <t>MBI18_Grp3</t>
  </si>
  <si>
    <t>MBI19</t>
  </si>
  <si>
    <t>j (Astigmatismus)</t>
  </si>
  <si>
    <t>HCC19_Grp1</t>
  </si>
  <si>
    <t>HCC20_Grp2</t>
  </si>
  <si>
    <t>MBI20</t>
  </si>
  <si>
    <t>MBI21_Gr1</t>
  </si>
  <si>
    <t>MBI21_Gr2</t>
  </si>
  <si>
    <t>MBI21_Gr3</t>
  </si>
  <si>
    <t>HCC22</t>
  </si>
  <si>
    <t>MBI23_Gr1</t>
  </si>
  <si>
    <t>d</t>
  </si>
  <si>
    <t>MBI23_Gr2</t>
  </si>
  <si>
    <t>MBI24_Gr1</t>
  </si>
  <si>
    <t>MBI24_Gr2</t>
  </si>
  <si>
    <t>Kreatinin</t>
  </si>
  <si>
    <t>GFR</t>
  </si>
  <si>
    <t>Datum</t>
  </si>
  <si>
    <t>Person</t>
  </si>
  <si>
    <t>Kp-Oberfläche</t>
  </si>
  <si>
    <t>Sammelzeit</t>
  </si>
  <si>
    <t>Harnvolumen</t>
  </si>
  <si>
    <t>Plasma</t>
  </si>
  <si>
    <t>Harn</t>
  </si>
  <si>
    <t>Harnverdünnung</t>
  </si>
  <si>
    <t>[ml/min]</t>
  </si>
  <si>
    <t>[l/d]</t>
  </si>
  <si>
    <t>rauch sport</t>
  </si>
  <si>
    <t>MBI15_1</t>
  </si>
  <si>
    <t>1/20</t>
  </si>
  <si>
    <t>MBI15_2</t>
  </si>
  <si>
    <t>MBI15_3</t>
  </si>
  <si>
    <t>6/23/2017</t>
  </si>
  <si>
    <t>MBI16_3</t>
  </si>
  <si>
    <t>Harnverdünnung 1/40</t>
  </si>
  <si>
    <t>w?</t>
  </si>
  <si>
    <t>MBI16_2</t>
  </si>
  <si>
    <t>18,2? 381,3899</t>
  </si>
  <si>
    <t>1/40</t>
  </si>
  <si>
    <t>57,3? 169,21</t>
  </si>
  <si>
    <t>&gt;10</t>
  </si>
  <si>
    <t>ca 1000</t>
  </si>
  <si>
    <t>Zeit</t>
  </si>
  <si>
    <t>Gewicht Ei</t>
  </si>
  <si>
    <t>Absorption</t>
  </si>
  <si>
    <t>Diff</t>
  </si>
  <si>
    <t>Probe</t>
  </si>
  <si>
    <t>pH</t>
  </si>
  <si>
    <t>Sonstiges</t>
  </si>
  <si>
    <t>Start</t>
  </si>
  <si>
    <t>Ende</t>
  </si>
  <si>
    <t>Pre</t>
  </si>
  <si>
    <t>Post</t>
  </si>
  <si>
    <t>Gewicht</t>
  </si>
  <si>
    <t>A1</t>
  </si>
  <si>
    <t>nothing</t>
  </si>
  <si>
    <t>Probe vor Messung dekandiert
pH nicht gemessen</t>
  </si>
  <si>
    <t>A2</t>
  </si>
  <si>
    <t>no E, HCl</t>
  </si>
  <si>
    <t>A3</t>
  </si>
  <si>
    <t>A4</t>
  </si>
  <si>
    <t>A5</t>
  </si>
  <si>
    <t>no E, NaOH</t>
  </si>
  <si>
    <t>A6</t>
  </si>
  <si>
    <t>A7</t>
  </si>
  <si>
    <t>B1</t>
  </si>
  <si>
    <t>Pepsin</t>
  </si>
  <si>
    <t>Eistücke zweites mal (vollkommen trocknen gewogen</t>
  </si>
  <si>
    <t>B2</t>
  </si>
  <si>
    <t>Pepsin, HCl</t>
  </si>
  <si>
    <t>B3</t>
  </si>
  <si>
    <t>B4</t>
  </si>
  <si>
    <t>B5</t>
  </si>
  <si>
    <t>Pepsin, NaOH</t>
  </si>
  <si>
    <t>B6</t>
  </si>
  <si>
    <t>C1</t>
  </si>
  <si>
    <t>Trypsin</t>
  </si>
  <si>
    <t>C2</t>
  </si>
  <si>
    <t>Trypsin, HCl</t>
  </si>
  <si>
    <t>C3</t>
  </si>
  <si>
    <t>C4</t>
  </si>
  <si>
    <t>C5</t>
  </si>
  <si>
    <t>Trypsin, NaOH</t>
  </si>
  <si>
    <t>C6</t>
  </si>
  <si>
    <t>BSA</t>
  </si>
  <si>
    <t>46h</t>
  </si>
  <si>
    <t>9:05+2</t>
  </si>
  <si>
    <t>11:40+2</t>
  </si>
  <si>
    <t>11:40+3</t>
  </si>
  <si>
    <t>Start: 8.6</t>
  </si>
  <si>
    <t>F1</t>
  </si>
  <si>
    <t>F2</t>
  </si>
  <si>
    <t>F3</t>
  </si>
  <si>
    <t>F4</t>
  </si>
  <si>
    <t>F5</t>
  </si>
  <si>
    <t>F6</t>
  </si>
  <si>
    <t>E1</t>
  </si>
  <si>
    <t>E2</t>
  </si>
  <si>
    <t>E3</t>
  </si>
  <si>
    <t>E4</t>
  </si>
  <si>
    <t>E5</t>
  </si>
  <si>
    <t>E6</t>
  </si>
  <si>
    <t>D1</t>
  </si>
  <si>
    <t>Proben leider runtergefallen</t>
  </si>
  <si>
    <t>D2</t>
  </si>
  <si>
    <t>D3</t>
  </si>
  <si>
    <t>D4</t>
  </si>
  <si>
    <t>D5</t>
  </si>
  <si>
    <t>D6</t>
  </si>
  <si>
    <t>D7</t>
  </si>
  <si>
    <t>Start: 15.6.</t>
  </si>
  <si>
    <t>Start: 11.6.</t>
  </si>
  <si>
    <t>Ende: 12.6</t>
  </si>
  <si>
    <t>Ende: 13.6</t>
  </si>
  <si>
    <t>Started 03.06, ended 04.06</t>
  </si>
  <si>
    <t xml:space="preserve">Dissolved egg </t>
  </si>
  <si>
    <t>Started 03.06, ended 05.06</t>
  </si>
  <si>
    <t>Lugol</t>
  </si>
  <si>
    <t>Fehling</t>
  </si>
  <si>
    <t>Zeit [min]</t>
  </si>
  <si>
    <t>MBI16_Grp3</t>
  </si>
  <si>
    <t>8/6/1018</t>
  </si>
  <si>
    <t>1,2,5</t>
  </si>
  <si>
    <t xml:space="preserve"> </t>
  </si>
  <si>
    <t>7, (8)</t>
  </si>
  <si>
    <t>6, 17</t>
  </si>
  <si>
    <t>3,4,9,10</t>
  </si>
  <si>
    <t>blau</t>
  </si>
  <si>
    <t>grün/blau</t>
  </si>
  <si>
    <t>grün/braun</t>
  </si>
  <si>
    <t>grün</t>
  </si>
  <si>
    <t>dunkelgrün</t>
  </si>
  <si>
    <t>petrol</t>
  </si>
  <si>
    <t>dunkelblau</t>
  </si>
  <si>
    <t>blau/braun</t>
  </si>
  <si>
    <t>braun rot</t>
  </si>
  <si>
    <t>braun grün</t>
  </si>
  <si>
    <t>braun</t>
  </si>
  <si>
    <t>braun orange</t>
  </si>
  <si>
    <t>pos</t>
  </si>
  <si>
    <t>TN: 1,11,13</t>
  </si>
  <si>
    <t>--&gt;</t>
  </si>
  <si>
    <t>Zugabe Amylase</t>
  </si>
  <si>
    <t>google spreadsheet case statement</t>
  </si>
  <si>
    <t>x</t>
  </si>
  <si>
    <t>ja</t>
  </si>
  <si>
    <t>nein</t>
  </si>
  <si>
    <t>Different spectrometer from here</t>
  </si>
  <si>
    <t xml:space="preserve">nein </t>
  </si>
  <si>
    <t xml:space="preserve">ja </t>
  </si>
  <si>
    <t>Gewicht Salivette</t>
  </si>
  <si>
    <t>entnommene
Menge [µl]</t>
  </si>
  <si>
    <t>Verdünnung</t>
  </si>
  <si>
    <t>Reflotron</t>
  </si>
  <si>
    <t>1'</t>
  </si>
  <si>
    <t>2'</t>
  </si>
  <si>
    <t>3'</t>
  </si>
  <si>
    <t>4'</t>
  </si>
  <si>
    <t>5'</t>
  </si>
  <si>
    <t>Verwechslung mit 8 möglich</t>
  </si>
  <si>
    <t>Verwechslung mit 7 möglich</t>
  </si>
  <si>
    <t>1</t>
  </si>
  <si>
    <t>zu hoch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</si>
  <si>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</si>
  <si>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</si>
  <si>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</si>
  <si>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</si>
  <si>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</si>
  <si>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</si>
  <si>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</si>
  <si>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</si>
  <si>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</si>
  <si>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</si>
  <si>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</si>
  <si>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</si>
  <si>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&lt;29</t>
  </si>
  <si>
    <t>Glucose [mg/dl]</t>
  </si>
  <si>
    <t>H2 [ppm]</t>
  </si>
  <si>
    <t>Glc</t>
  </si>
  <si>
    <t>Zucker</t>
  </si>
  <si>
    <t>Messgerät</t>
  </si>
  <si>
    <t>T0</t>
  </si>
  <si>
    <t>T10</t>
  </si>
  <si>
    <t>T15</t>
  </si>
  <si>
    <t>T20</t>
  </si>
  <si>
    <t>T30</t>
  </si>
  <si>
    <t>T60</t>
  </si>
  <si>
    <t>T90</t>
  </si>
  <si>
    <t>T120</t>
  </si>
  <si>
    <t>Diff-2h</t>
  </si>
  <si>
    <t>GLc</t>
  </si>
  <si>
    <t>Schnitzel</t>
  </si>
  <si>
    <t>Lac</t>
  </si>
  <si>
    <t>Xylit</t>
  </si>
  <si>
    <t>AccuCheck</t>
  </si>
  <si>
    <t>Müsli und Milch in der Früh</t>
  </si>
  <si>
    <t>Frc</t>
  </si>
  <si>
    <t>GL</t>
  </si>
  <si>
    <t>halbe Konz.</t>
  </si>
  <si>
    <t>MBI16_1</t>
  </si>
  <si>
    <t>71.5</t>
  </si>
  <si>
    <t>Glu</t>
  </si>
  <si>
    <t>&lt;10</t>
  </si>
  <si>
    <t>T180: 35
 T240: 47</t>
  </si>
  <si>
    <t>Glucose</t>
  </si>
  <si>
    <t>P0</t>
  </si>
  <si>
    <t>P1</t>
  </si>
  <si>
    <t>P2</t>
  </si>
  <si>
    <t>Ruffier</t>
  </si>
  <si>
    <t>Dickson</t>
  </si>
  <si>
    <t>11/11/1017</t>
  </si>
  <si>
    <t>2min:77</t>
  </si>
  <si>
    <t>1min: 80</t>
  </si>
  <si>
    <t>30s:80; 90s: 80; 180s: 80</t>
  </si>
  <si>
    <t>30s:92; 60s:88: 90s: 84</t>
  </si>
  <si>
    <t>1m: 90</t>
  </si>
  <si>
    <t>30s:100; 60s:94; 90s:84</t>
  </si>
  <si>
    <t>1m:80</t>
  </si>
  <si>
    <t>30s:91</t>
  </si>
  <si>
    <t>30s:78</t>
  </si>
  <si>
    <t>30s:95</t>
  </si>
  <si>
    <t>90s:60</t>
  </si>
  <si>
    <t>30s:76;60s:72</t>
  </si>
  <si>
    <t>Stärke</t>
  </si>
  <si>
    <t>Fructose</t>
  </si>
  <si>
    <t>Saccharose</t>
  </si>
  <si>
    <t>Maltose</t>
  </si>
  <si>
    <t>Probe 1</t>
  </si>
  <si>
    <t>Probe 2</t>
  </si>
  <si>
    <t>neg</t>
  </si>
  <si>
    <t>Probe 1: Red Bull light
Probe 2: Red Bull</t>
  </si>
  <si>
    <t>Lirk</t>
  </si>
  <si>
    <t>MBI23_Grp1</t>
  </si>
  <si>
    <t xml:space="preserve">Probe 1: Actimel
Probe 2: </t>
  </si>
  <si>
    <t>MBI23_Grp2</t>
  </si>
  <si>
    <t>MBI24_Grp1</t>
  </si>
  <si>
    <t>Probe 1: cola. Probe 2 Monster</t>
  </si>
  <si>
    <t>MBI24_Grp2</t>
  </si>
  <si>
    <t>Init</t>
  </si>
  <si>
    <t>1.händ</t>
  </si>
  <si>
    <t>1.auto</t>
  </si>
  <si>
    <t>2.händ</t>
  </si>
  <si>
    <t>2.auto</t>
  </si>
  <si>
    <t>3.händ</t>
  </si>
  <si>
    <t>3.auto</t>
  </si>
  <si>
    <t>Nach Sport</t>
  </si>
  <si>
    <t>TB</t>
  </si>
  <si>
    <t>FB</t>
  </si>
  <si>
    <t>SP</t>
  </si>
  <si>
    <t>TF</t>
  </si>
  <si>
    <t>FP</t>
  </si>
  <si>
    <t>NS</t>
  </si>
  <si>
    <t>KB</t>
  </si>
  <si>
    <t>EZ</t>
  </si>
  <si>
    <t>SEH</t>
  </si>
  <si>
    <t>SS</t>
  </si>
  <si>
    <t>HF</t>
  </si>
  <si>
    <t>LM</t>
  </si>
  <si>
    <t>EL</t>
  </si>
  <si>
    <t>PK</t>
  </si>
  <si>
    <t>AK</t>
  </si>
  <si>
    <t>ML</t>
  </si>
  <si>
    <t>niedrig</t>
  </si>
  <si>
    <t>NJ</t>
  </si>
  <si>
    <t>NA</t>
  </si>
  <si>
    <t>SF</t>
  </si>
  <si>
    <t>VM</t>
  </si>
  <si>
    <t>JK</t>
  </si>
  <si>
    <t>FR</t>
  </si>
  <si>
    <t>MS</t>
  </si>
  <si>
    <t>EB</t>
  </si>
  <si>
    <t>SW</t>
  </si>
  <si>
    <t>SB</t>
  </si>
  <si>
    <t>AW</t>
  </si>
  <si>
    <t>AS</t>
  </si>
  <si>
    <t>NH</t>
  </si>
  <si>
    <t>MB</t>
  </si>
  <si>
    <t>VS</t>
  </si>
  <si>
    <t>NK</t>
  </si>
  <si>
    <t>DH</t>
  </si>
  <si>
    <t>MJ</t>
  </si>
  <si>
    <t>HG</t>
  </si>
  <si>
    <t>JS</t>
  </si>
  <si>
    <t>FH</t>
  </si>
  <si>
    <t>FS</t>
  </si>
  <si>
    <t>MP</t>
  </si>
  <si>
    <t>PB</t>
  </si>
  <si>
    <t>CL</t>
  </si>
  <si>
    <t>MT</t>
  </si>
  <si>
    <t>JZ</t>
  </si>
  <si>
    <t>MO</t>
  </si>
  <si>
    <t>HL</t>
  </si>
  <si>
    <t>FK</t>
  </si>
  <si>
    <t>NG</t>
  </si>
  <si>
    <t>HM</t>
  </si>
  <si>
    <t>10/23/2020</t>
  </si>
  <si>
    <t>HCC_Grp1</t>
  </si>
  <si>
    <t>HCC21_Grp1</t>
  </si>
  <si>
    <t>HCC21_Grp2</t>
  </si>
  <si>
    <t>Accu-Check</t>
  </si>
  <si>
    <t>Pre (0 min)</t>
  </si>
  <si>
    <t>5 min</t>
  </si>
  <si>
    <t>Post (30 min)</t>
  </si>
  <si>
    <t>RB Typ</t>
  </si>
  <si>
    <t>letzte Mahlzeit</t>
  </si>
  <si>
    <t>Blutdruck</t>
  </si>
  <si>
    <t>Puls</t>
  </si>
  <si>
    <t>Zuckerfrei</t>
  </si>
  <si>
    <t>22:00 (Vortag)</t>
  </si>
  <si>
    <t>20:00 (Vortag)</t>
  </si>
  <si>
    <t>19:00 (Vortag)</t>
  </si>
  <si>
    <t>21:00 (Vortag)</t>
  </si>
  <si>
    <t>Wasser</t>
  </si>
  <si>
    <t>18:00:00(Vortag)</t>
  </si>
  <si>
    <t>18:00(Vortag)</t>
  </si>
  <si>
    <t>zucker</t>
  </si>
  <si>
    <t>17:00 (vortag)</t>
  </si>
  <si>
    <t>zuckerfrei</t>
  </si>
  <si>
    <t>11:30:00 vortag</t>
  </si>
  <si>
    <t>Menge</t>
  </si>
  <si>
    <t>gekocht</t>
  </si>
  <si>
    <t>ungekocht</t>
  </si>
  <si>
    <t>kaputtes Enzym</t>
  </si>
  <si>
    <t>in min</t>
  </si>
  <si>
    <t>G</t>
  </si>
  <si>
    <t>Ernährung</t>
  </si>
  <si>
    <t>Bilibrubin</t>
  </si>
  <si>
    <t>Keton</t>
  </si>
  <si>
    <t>Protein</t>
  </si>
  <si>
    <t>Blut</t>
  </si>
  <si>
    <t>Nitrit</t>
  </si>
  <si>
    <t>Dichte</t>
  </si>
  <si>
    <t>Leukos</t>
  </si>
  <si>
    <t>Uribilirubin</t>
  </si>
  <si>
    <t>+++</t>
  </si>
  <si>
    <t>vegetarisch</t>
  </si>
  <si>
    <t>norm</t>
  </si>
  <si>
    <t>&lt;5</t>
  </si>
  <si>
    <t>30 trace</t>
  </si>
  <si>
    <t>6,5-7</t>
  </si>
  <si>
    <t>50(28)</t>
  </si>
  <si>
    <t>+</t>
  </si>
  <si>
    <t>trace</t>
  </si>
  <si>
    <t>viel Fleisch</t>
  </si>
  <si>
    <t>++</t>
  </si>
  <si>
    <t>MBI16_4</t>
  </si>
  <si>
    <t>glutenfrei</t>
  </si>
  <si>
    <t>MBI16_5</t>
  </si>
  <si>
    <t>4(70)</t>
  </si>
  <si>
    <t>MBI16_6</t>
  </si>
  <si>
    <t>MBI16_7</t>
  </si>
  <si>
    <t>MBI16_8</t>
  </si>
  <si>
    <t>MBI16_9</t>
  </si>
  <si>
    <t>MBI16_10</t>
  </si>
  <si>
    <t>viel Süßes</t>
  </si>
  <si>
    <t>wenig Fleisch</t>
  </si>
  <si>
    <t xml:space="preserve">+ </t>
  </si>
  <si>
    <t>normal</t>
  </si>
  <si>
    <t>RvF</t>
  </si>
  <si>
    <t>2(35)</t>
  </si>
  <si>
    <t>vegan</t>
  </si>
  <si>
    <t>Proteinreich, KH-reich, Fettarm</t>
  </si>
  <si>
    <t>Vegetarisch</t>
  </si>
  <si>
    <t>Normal</t>
  </si>
  <si>
    <t>positive</t>
  </si>
  <si>
    <t>"+"</t>
  </si>
  <si>
    <t>"++"</t>
  </si>
  <si>
    <t xml:space="preserve">normal </t>
  </si>
  <si>
    <t>Gewicht DryTip</t>
  </si>
  <si>
    <t>entnommene
Menge [mg]</t>
  </si>
  <si>
    <t>Amylase</t>
  </si>
  <si>
    <t>DryTip</t>
  </si>
  <si>
    <t>Unspez.</t>
  </si>
  <si>
    <t>71.4</t>
  </si>
  <si>
    <t>/</t>
  </si>
  <si>
    <t>&lt; 29,0</t>
  </si>
  <si>
    <t>0,,72</t>
  </si>
  <si>
    <t>Std (GSR und EEG sind damit zu vergleichen)</t>
  </si>
  <si>
    <t>GSR</t>
  </si>
  <si>
    <t>EEG</t>
  </si>
  <si>
    <t>Fragen</t>
  </si>
  <si>
    <t>Lügen</t>
  </si>
  <si>
    <t>wahre Antworten</t>
  </si>
  <si>
    <t>erkannte Lügen</t>
  </si>
  <si>
    <t>erkannte wahre A</t>
  </si>
  <si>
    <t>nicht erkannte Lügen</t>
  </si>
  <si>
    <t>nicht erkannte wahre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</si>
</sst>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dd.MM.yyyy"/>
    <numFmt numFmtId="165" formatCode="d-m"/>
    <numFmt numFmtId="166" formatCode="d/m/yyyy"/>
    <numFmt numFmtId="167" formatCode="dd\.mm\.yyyy"/>
    <numFmt numFmtId="168" formatCode="dd.mm.yyyy"/>
    <numFmt numFmtId="169" formatCode="d/m"/>
    <numFmt numFmtId="170" formatCode="0.0"/>
    <numFmt numFmtId="171" formatCode="d m"/>
    <numFmt numFmtId="172" formatCode="0.000"/>
    <numFmt numFmtId="173" formatCode="hh:mm"/>
    <numFmt numFmtId="174" formatCode="d/m/yy"/>
    <numFmt numFmtId="175" formatCode="dd/mm/yy"/>
    <numFmt numFmtId="176" formatCode="d.m"/>
    <numFmt numFmtId="177" formatCode="dd.mm"/>
  </numFmts>
  <fonts count="7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/>
    <font>
      <sz val="11.0"/>
      <color rgb="FF000000"/>
      <name val="Inconsolata"/>
    </font>
    <font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1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shrinkToFit="0" wrapText="0"/>
    </xf>
    <xf borderId="1" fillId="0" fontId="1" numFmtId="0" xfId="0" applyAlignment="1" applyBorder="1" applyFont="1">
      <alignment shrinkToFit="0" wrapText="0"/>
    </xf>
    <xf borderId="0" fillId="0" fontId="2" numFmtId="0" xfId="0" applyFont="1"/>
    <xf borderId="0" fillId="0" fontId="1" numFmtId="164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1" numFmtId="164" xfId="0" applyAlignment="1" applyBorder="1" applyFont="1" applyNumberFormat="1">
      <alignment shrinkToFit="0" wrapText="0"/>
    </xf>
    <xf borderId="2" fillId="0" fontId="1" numFmtId="0" xfId="0" applyAlignment="1" applyBorder="1" applyFont="1">
      <alignment shrinkToFit="0" wrapText="0"/>
    </xf>
    <xf borderId="0" fillId="0" fontId="1" numFmtId="0" xfId="0" applyAlignment="1" applyFont="1">
      <alignment horizontal="right" shrinkToFit="0" wrapText="0"/>
    </xf>
    <xf borderId="1" fillId="0" fontId="2" numFmtId="0" xfId="0" applyBorder="1" applyFont="1"/>
    <xf borderId="0" fillId="0" fontId="2" numFmtId="165" xfId="0" applyFont="1" applyNumberFormat="1"/>
    <xf borderId="0" fillId="0" fontId="2" numFmtId="164" xfId="0" applyFont="1" applyNumberFormat="1"/>
    <xf borderId="0" fillId="0" fontId="1" numFmtId="166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shrinkToFit="0" vertical="bottom" wrapText="0"/>
    </xf>
    <xf borderId="2" fillId="0" fontId="1" numFmtId="164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horizontal="right" shrinkToFit="0" vertical="bottom" wrapText="0"/>
    </xf>
    <xf borderId="1" fillId="0" fontId="1" numFmtId="164" xfId="0" applyAlignment="1" applyBorder="1" applyFont="1" applyNumberForma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2" fillId="0" fontId="3" numFmtId="167" xfId="0" applyAlignment="1" applyBorder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1" fillId="0" fontId="3" numFmtId="167" xfId="0" applyAlignment="1" applyBorder="1" applyFont="1" applyNumberFormat="1">
      <alignment horizontal="right" vertical="bottom"/>
    </xf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2" fillId="0" fontId="2" numFmtId="168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0"/>
    </xf>
    <xf borderId="2" fillId="0" fontId="2" numFmtId="0" xfId="0" applyBorder="1" applyFont="1"/>
    <xf borderId="1" fillId="0" fontId="2" numFmtId="168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2" numFmtId="0" xfId="0" applyBorder="1" applyFont="1"/>
    <xf borderId="0" fillId="0" fontId="1" numFmtId="164" xfId="0" applyAlignment="1" applyFont="1" applyNumberFormat="1">
      <alignment readingOrder="0" shrinkToFit="0" wrapText="0"/>
    </xf>
    <xf borderId="0" fillId="0" fontId="2" numFmtId="169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 shrinkToFit="0" wrapText="0"/>
    </xf>
    <xf borderId="1" fillId="0" fontId="2" numFmtId="169" xfId="0" applyAlignment="1" applyBorder="1" applyFont="1" applyNumberFormat="1">
      <alignment readingOrder="0"/>
    </xf>
    <xf borderId="3" fillId="0" fontId="1" numFmtId="0" xfId="0" applyAlignment="1" applyBorder="1" applyFont="1">
      <alignment shrinkToFit="0" wrapText="0"/>
    </xf>
    <xf borderId="0" fillId="0" fontId="1" numFmtId="0" xfId="0" applyAlignment="1" applyFont="1">
      <alignment horizontal="center" shrinkToFit="0" wrapText="0"/>
    </xf>
    <xf borderId="4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5" fillId="0" fontId="1" numFmtId="0" xfId="0" applyAlignment="1" applyBorder="1" applyFont="1">
      <alignment horizontal="center" shrinkToFit="0" wrapText="0"/>
    </xf>
    <xf borderId="0" fillId="0" fontId="1" numFmtId="14" xfId="0" applyAlignment="1" applyFont="1" applyNumberFormat="1">
      <alignment shrinkToFit="0" wrapText="0"/>
    </xf>
    <xf borderId="6" fillId="0" fontId="1" numFmtId="0" xfId="0" applyAlignment="1" applyBorder="1" applyFont="1">
      <alignment shrinkToFit="0" wrapText="0"/>
    </xf>
    <xf borderId="6" fillId="0" fontId="1" numFmtId="2" xfId="0" applyAlignment="1" applyBorder="1" applyFont="1" applyNumberFormat="1">
      <alignment shrinkToFit="0" wrapText="0"/>
    </xf>
    <xf borderId="0" fillId="0" fontId="1" numFmtId="170" xfId="0" applyAlignment="1" applyFont="1" applyNumberFormat="1">
      <alignment shrinkToFit="0" wrapText="0"/>
    </xf>
    <xf borderId="0" fillId="0" fontId="1" numFmtId="171" xfId="0" applyAlignment="1" applyFont="1" applyNumberFormat="1">
      <alignment shrinkToFit="0" wrapText="0"/>
    </xf>
    <xf borderId="0" fillId="0" fontId="2" numFmtId="171" xfId="0" applyFont="1" applyNumberFormat="1"/>
    <xf borderId="0" fillId="0" fontId="1" numFmtId="2" xfId="0" applyAlignment="1" applyFont="1" applyNumberFormat="1">
      <alignment shrinkToFit="0" wrapText="0"/>
    </xf>
    <xf borderId="0" fillId="0" fontId="2" numFmtId="166" xfId="0" applyFont="1" applyNumberFormat="1"/>
    <xf borderId="0" fillId="0" fontId="2" numFmtId="0" xfId="0" applyFont="1"/>
    <xf borderId="1" fillId="0" fontId="2" numFmtId="164" xfId="0" applyBorder="1" applyFont="1" applyNumberFormat="1"/>
    <xf borderId="5" fillId="0" fontId="1" numFmtId="0" xfId="0" applyAlignment="1" applyBorder="1" applyFont="1">
      <alignment shrinkToFit="0" wrapText="0"/>
    </xf>
    <xf borderId="5" fillId="0" fontId="1" numFmtId="170" xfId="0" applyAlignment="1" applyBorder="1" applyFont="1" applyNumberFormat="1">
      <alignment shrinkToFit="0" wrapText="0"/>
    </xf>
    <xf borderId="1" fillId="0" fontId="2" numFmtId="1" xfId="0" applyBorder="1" applyFont="1" applyNumberFormat="1"/>
    <xf borderId="1" fillId="0" fontId="2" numFmtId="171" xfId="0" applyBorder="1" applyFont="1" applyNumberFormat="1"/>
    <xf borderId="0" fillId="0" fontId="1" numFmtId="0" xfId="0" applyAlignment="1" applyFont="1">
      <alignment horizontal="center" shrinkToFit="0" vertical="bottom" wrapText="0"/>
    </xf>
    <xf borderId="4" fillId="0" fontId="2" numFmtId="0" xfId="0" applyBorder="1" applyFont="1"/>
    <xf borderId="3" fillId="0" fontId="2" numFmtId="0" xfId="0" applyBorder="1" applyFont="1"/>
    <xf borderId="2" fillId="0" fontId="1" numFmtId="168" xfId="0" applyAlignment="1" applyBorder="1" applyFont="1" applyNumberFormat="1">
      <alignment horizontal="righ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2" fillId="0" fontId="2" numFmtId="0" xfId="0" applyBorder="1" applyFont="1"/>
    <xf borderId="0" fillId="0" fontId="1" numFmtId="168" xfId="0" applyAlignment="1" applyFont="1" applyNumberFormat="1">
      <alignment horizontal="right" shrinkToFit="0" vertical="bottom" wrapText="0"/>
    </xf>
    <xf borderId="0" fillId="0" fontId="1" numFmtId="170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2" numFmtId="1" xfId="0" applyFont="1" applyNumberFormat="1"/>
    <xf borderId="7" fillId="0" fontId="1" numFmtId="0" xfId="0" applyAlignment="1" applyBorder="1" applyFont="1">
      <alignment shrinkToFit="0" wrapText="0"/>
    </xf>
    <xf borderId="3" fillId="0" fontId="4" numFmtId="0" xfId="0" applyBorder="1" applyFont="1"/>
    <xf borderId="6" fillId="0" fontId="1" numFmtId="0" xfId="0" applyAlignment="1" applyBorder="1" applyFont="1">
      <alignment horizontal="center" shrinkToFit="0" wrapText="0"/>
    </xf>
    <xf borderId="8" fillId="0" fontId="1" numFmtId="0" xfId="0" applyAlignment="1" applyBorder="1" applyFont="1">
      <alignment horizontal="center" shrinkToFit="0" wrapText="0"/>
    </xf>
    <xf borderId="4" fillId="0" fontId="1" numFmtId="0" xfId="0" applyAlignment="1" applyBorder="1" applyFont="1">
      <alignment horizontal="center" shrinkToFit="0" wrapText="0"/>
    </xf>
    <xf borderId="9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horizontal="center" shrinkToFit="0" wrapText="1"/>
    </xf>
    <xf borderId="0" fillId="0" fontId="1" numFmtId="20" xfId="0" applyAlignment="1" applyFont="1" applyNumberFormat="1">
      <alignment shrinkToFit="0" wrapText="0"/>
    </xf>
    <xf borderId="8" fillId="0" fontId="1" numFmtId="0" xfId="0" applyAlignment="1" applyBorder="1" applyFont="1">
      <alignment shrinkToFit="0" wrapText="0"/>
    </xf>
    <xf borderId="6" fillId="0" fontId="2" numFmtId="0" xfId="0" applyBorder="1" applyFont="1"/>
    <xf borderId="0" fillId="0" fontId="1" numFmtId="172" xfId="0" applyAlignment="1" applyFont="1" applyNumberFormat="1">
      <alignment shrinkToFit="0" wrapText="0"/>
    </xf>
    <xf borderId="1" fillId="0" fontId="1" numFmtId="14" xfId="0" applyAlignment="1" applyBorder="1" applyFont="1" applyNumberFormat="1">
      <alignment shrinkToFit="0" wrapText="0"/>
    </xf>
    <xf borderId="1" fillId="0" fontId="4" numFmtId="0" xfId="0" applyBorder="1" applyFont="1"/>
    <xf borderId="1" fillId="0" fontId="1" numFmtId="20" xfId="0" applyAlignment="1" applyBorder="1" applyFont="1" applyNumberFormat="1">
      <alignment shrinkToFit="0" wrapText="0"/>
    </xf>
    <xf borderId="9" fillId="0" fontId="1" numFmtId="0" xfId="0" applyAlignment="1" applyBorder="1" applyFont="1">
      <alignment shrinkToFit="0" wrapText="0"/>
    </xf>
    <xf borderId="1" fillId="0" fontId="1" numFmtId="172" xfId="0" applyAlignment="1" applyBorder="1" applyFont="1" applyNumberFormat="1">
      <alignment shrinkToFit="0" wrapText="0"/>
    </xf>
    <xf borderId="1" fillId="0" fontId="1" numFmtId="2" xfId="0" applyAlignment="1" applyBorder="1" applyFont="1" applyNumberFormat="1">
      <alignment shrinkToFit="0" wrapText="0"/>
    </xf>
    <xf borderId="2" fillId="0" fontId="1" numFmtId="0" xfId="0" applyAlignment="1" applyBorder="1" applyFont="1">
      <alignment horizontal="center" shrinkToFit="0" wrapText="0"/>
    </xf>
    <xf borderId="3" fillId="0" fontId="1" numFmtId="20" xfId="0" applyAlignment="1" applyBorder="1" applyFont="1" applyNumberFormat="1">
      <alignment shrinkToFit="0" wrapText="0"/>
    </xf>
    <xf borderId="4" fillId="0" fontId="1" numFmtId="20" xfId="0" applyAlignment="1" applyBorder="1" applyFont="1" applyNumberFormat="1">
      <alignment shrinkToFit="0" wrapText="0"/>
    </xf>
    <xf borderId="10" fillId="0" fontId="1" numFmtId="14" xfId="0" applyAlignment="1" applyBorder="1" applyFont="1" applyNumberFormat="1">
      <alignment shrinkToFit="0" wrapText="0"/>
    </xf>
    <xf borderId="10" fillId="0" fontId="1" numFmtId="0" xfId="0" applyAlignment="1" applyBorder="1" applyFont="1">
      <alignment shrinkToFit="0" wrapText="0"/>
    </xf>
    <xf borderId="10" fillId="0" fontId="1" numFmtId="20" xfId="0" applyAlignment="1" applyBorder="1" applyFont="1" applyNumberFormat="1">
      <alignment shrinkToFit="0" wrapText="0"/>
    </xf>
    <xf borderId="11" fillId="0" fontId="1" numFmtId="20" xfId="0" applyAlignment="1" applyBorder="1" applyFont="1" applyNumberFormat="1">
      <alignment shrinkToFit="0" wrapText="0"/>
    </xf>
    <xf borderId="12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shrinkToFit="0" wrapText="0"/>
    </xf>
    <xf borderId="13" fillId="0" fontId="1" numFmtId="0" xfId="0" applyAlignment="1" applyBorder="1" applyFont="1">
      <alignment shrinkToFit="0" wrapText="0"/>
    </xf>
    <xf borderId="10" fillId="0" fontId="1" numFmtId="172" xfId="0" applyAlignment="1" applyBorder="1" applyFont="1" applyNumberFormat="1">
      <alignment shrinkToFit="0" wrapText="0"/>
    </xf>
    <xf borderId="10" fillId="0" fontId="1" numFmtId="2" xfId="0" applyAlignment="1" applyBorder="1" applyFont="1" applyNumberFormat="1">
      <alignment shrinkToFit="0" wrapText="0"/>
    </xf>
    <xf borderId="2" fillId="0" fontId="1" numFmtId="14" xfId="0" applyAlignment="1" applyBorder="1" applyFont="1" applyNumberFormat="1">
      <alignment shrinkToFit="0" wrapText="0"/>
    </xf>
    <xf borderId="0" fillId="0" fontId="2" numFmtId="173" xfId="0" applyFont="1" applyNumberFormat="1"/>
    <xf borderId="3" fillId="0" fontId="1" numFmtId="173" xfId="0" applyAlignment="1" applyBorder="1" applyFont="1" applyNumberFormat="1">
      <alignment shrinkToFit="0" wrapText="0"/>
    </xf>
    <xf borderId="1" fillId="0" fontId="2" numFmtId="173" xfId="0" applyBorder="1" applyFont="1" applyNumberFormat="1"/>
    <xf borderId="4" fillId="0" fontId="1" numFmtId="173" xfId="0" applyAlignment="1" applyBorder="1" applyFont="1" applyNumberFormat="1">
      <alignment shrinkToFit="0" wrapText="0"/>
    </xf>
    <xf borderId="5" fillId="0" fontId="2" numFmtId="0" xfId="0" applyBorder="1" applyFont="1"/>
    <xf borderId="10" fillId="0" fontId="2" numFmtId="0" xfId="0" applyBorder="1" applyFont="1"/>
    <xf borderId="10" fillId="0" fontId="2" numFmtId="173" xfId="0" applyBorder="1" applyFont="1" applyNumberFormat="1"/>
    <xf borderId="12" fillId="0" fontId="2" numFmtId="0" xfId="0" applyBorder="1" applyFont="1"/>
    <xf borderId="14" fillId="0" fontId="1" numFmtId="0" xfId="0" applyAlignment="1" applyBorder="1" applyFont="1">
      <alignment shrinkToFit="0" wrapText="0"/>
    </xf>
    <xf borderId="6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0" fillId="0" fontId="1" numFmtId="173" xfId="0" applyAlignment="1" applyFont="1" applyNumberFormat="1">
      <alignment horizontal="right"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7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horizontal="right" shrinkToFit="0" vertical="bottom" wrapText="0"/>
    </xf>
    <xf borderId="14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1" fillId="0" fontId="1" numFmtId="173" xfId="0" applyAlignment="1" applyBorder="1" applyFont="1" applyNumberFormat="1">
      <alignment horizontal="right"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73" xfId="0" applyAlignment="1" applyFont="1" applyNumberForma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7" fillId="0" fontId="2" numFmtId="0" xfId="0" applyBorder="1" applyFont="1"/>
    <xf borderId="6" fillId="0" fontId="2" numFmtId="0" xfId="0" applyBorder="1" applyFont="1"/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3" fillId="0" fontId="1" numFmtId="173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2" numFmtId="173" xfId="0" applyAlignment="1" applyBorder="1" applyFont="1" applyNumberFormat="1">
      <alignment readingOrder="0"/>
    </xf>
    <xf borderId="7" fillId="0" fontId="2" numFmtId="0" xfId="0" applyBorder="1" applyFont="1"/>
    <xf borderId="15" fillId="0" fontId="1" numFmtId="0" xfId="0" applyAlignment="1" applyBorder="1" applyFont="1">
      <alignment shrinkToFit="0" wrapText="0"/>
    </xf>
    <xf borderId="0" fillId="0" fontId="2" numFmtId="173" xfId="0" applyAlignment="1" applyFont="1" applyNumberFormat="1">
      <alignment readingOrder="0"/>
    </xf>
    <xf borderId="3" fillId="0" fontId="1" numFmtId="173" xfId="0" applyAlignment="1" applyBorder="1" applyFont="1" applyNumberFormat="1">
      <alignment readingOrder="0" shrinkToFit="0" wrapText="0"/>
    </xf>
    <xf borderId="3" fillId="0" fontId="1" numFmtId="0" xfId="0" applyAlignment="1" applyBorder="1" applyFont="1">
      <alignment readingOrder="0" shrinkToFit="0" wrapText="0"/>
    </xf>
    <xf borderId="1" fillId="0" fontId="2" numFmtId="173" xfId="0" applyAlignment="1" applyBorder="1" applyFont="1" applyNumberFormat="1">
      <alignment readingOrder="0"/>
    </xf>
    <xf borderId="4" fillId="0" fontId="1" numFmtId="173" xfId="0" applyAlignment="1" applyBorder="1" applyFont="1" applyNumberFormat="1">
      <alignment readingOrder="0" shrinkToFit="0" wrapText="0"/>
    </xf>
    <xf borderId="5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wrapText="0"/>
    </xf>
    <xf borderId="6" fillId="0" fontId="1" numFmtId="0" xfId="0" applyAlignment="1" applyBorder="1" applyFont="1">
      <alignment readingOrder="0" shrinkToFit="0" wrapText="0"/>
    </xf>
    <xf borderId="5" fillId="0" fontId="1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9" fillId="0" fontId="2" numFmtId="0" xfId="0" applyBorder="1" applyFont="1"/>
    <xf borderId="4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Alignment="1" applyFont="1">
      <alignment horizontal="center"/>
    </xf>
    <xf borderId="14" fillId="0" fontId="2" numFmtId="0" xfId="0" applyBorder="1" applyFont="1"/>
    <xf borderId="16" fillId="0" fontId="1" numFmtId="0" xfId="0" applyAlignment="1" applyBorder="1" applyFont="1">
      <alignment horizontal="right" shrinkToFit="0" vertical="bottom" wrapText="0"/>
    </xf>
    <xf borderId="17" fillId="0" fontId="1" numFmtId="0" xfId="0" applyAlignment="1" applyBorder="1" applyFont="1">
      <alignment horizontal="right" shrinkToFit="0" vertical="bottom" wrapText="0"/>
    </xf>
    <xf borderId="0" fillId="0" fontId="2" numFmtId="49" xfId="0" applyFont="1" applyNumberFormat="1"/>
    <xf borderId="1" fillId="0" fontId="2" numFmtId="166" xfId="0" applyBorder="1" applyFont="1" applyNumberFormat="1"/>
    <xf borderId="11" fillId="0" fontId="2" numFmtId="0" xfId="0" applyBorder="1" applyFont="1"/>
    <xf borderId="4" fillId="0" fontId="1" numFmtId="0" xfId="0" applyAlignment="1" applyBorder="1" applyFont="1">
      <alignment shrinkToFit="0" vertical="bottom" wrapText="0"/>
    </xf>
    <xf borderId="3" fillId="0" fontId="1" numFmtId="49" xfId="0" applyAlignment="1" applyBorder="1" applyFont="1" applyNumberFormat="1">
      <alignment shrinkToFit="0" wrapText="0"/>
    </xf>
    <xf borderId="8" fillId="0" fontId="1" numFmtId="0" xfId="0" applyAlignment="1" applyBorder="1" applyFont="1">
      <alignment horizontal="center" shrinkToFit="0" wrapText="1"/>
    </xf>
    <xf borderId="4" fillId="0" fontId="1" numFmtId="49" xfId="0" applyAlignment="1" applyBorder="1" applyFont="1" applyNumberFormat="1">
      <alignment shrinkToFit="0" wrapText="0"/>
    </xf>
    <xf borderId="9" fillId="0" fontId="4" numFmtId="0" xfId="0" applyBorder="1" applyFont="1"/>
    <xf borderId="14" fillId="0" fontId="1" numFmtId="49" xfId="0" applyAlignment="1" applyBorder="1" applyFont="1" applyNumberFormat="1">
      <alignment shrinkToFit="0" wrapText="0"/>
    </xf>
    <xf borderId="14" fillId="0" fontId="1" numFmtId="49" xfId="0" applyAlignment="1" applyBorder="1" applyFont="1" applyNumberFormat="1">
      <alignment horizontal="right" shrinkToFit="0" vertical="bottom" wrapText="0"/>
    </xf>
    <xf borderId="2" fillId="0" fontId="1" numFmtId="173" xfId="0" applyAlignment="1" applyBorder="1" applyFont="1" applyNumberFormat="1">
      <alignment horizontal="center" shrinkToFit="0" vertical="bottom" wrapText="0"/>
    </xf>
    <xf borderId="3" fillId="0" fontId="1" numFmtId="49" xfId="0" applyAlignment="1" applyBorder="1" applyFont="1" applyNumberFormat="1">
      <alignment horizontal="right" shrinkToFit="0" vertical="bottom" wrapText="0"/>
    </xf>
    <xf borderId="0" fillId="0" fontId="1" numFmtId="173" xfId="0" applyAlignment="1" applyFont="1" applyNumberFormat="1">
      <alignment horizontal="center" shrinkToFit="0" vertical="bottom" wrapText="0"/>
    </xf>
    <xf borderId="1" fillId="0" fontId="1" numFmtId="168" xfId="0" applyAlignment="1" applyBorder="1" applyFont="1" applyNumberFormat="1">
      <alignment horizontal="right" shrinkToFit="0" vertical="bottom" wrapText="0"/>
    </xf>
    <xf borderId="4" fillId="0" fontId="1" numFmtId="49" xfId="0" applyAlignment="1" applyBorder="1" applyFont="1" applyNumberFormat="1">
      <alignment horizontal="right" shrinkToFit="0" vertical="bottom" wrapText="0"/>
    </xf>
    <xf borderId="1" fillId="0" fontId="1" numFmtId="173" xfId="0" applyAlignment="1" applyBorder="1" applyFont="1" applyNumberFormat="1">
      <alignment horizontal="center" shrinkToFit="0" vertical="bottom" wrapText="0"/>
    </xf>
    <xf borderId="0" fillId="0" fontId="2" numFmtId="168" xfId="0" applyFont="1" applyNumberFormat="1"/>
    <xf borderId="0" fillId="0" fontId="1" numFmtId="0" xfId="0" applyAlignment="1" applyFont="1">
      <alignment shrinkToFit="0" wrapText="0"/>
    </xf>
    <xf borderId="3" fillId="0" fontId="1" numFmtId="0" xfId="0" applyAlignment="1" applyBorder="1" applyFont="1">
      <alignment shrinkToFit="0" wrapText="0"/>
    </xf>
    <xf borderId="2" fillId="0" fontId="2" numFmtId="168" xfId="0" applyBorder="1" applyFont="1" applyNumberFormat="1"/>
    <xf borderId="14" fillId="0" fontId="2" numFmtId="0" xfId="0" applyBorder="1" applyFont="1"/>
    <xf borderId="14" fillId="0" fontId="1" numFmtId="0" xfId="0" applyAlignment="1" applyBorder="1" applyFont="1">
      <alignment readingOrder="0" shrinkToFit="0" wrapText="0"/>
    </xf>
    <xf borderId="1" fillId="0" fontId="2" numFmtId="168" xfId="0" applyBorder="1" applyFont="1" applyNumberFormat="1"/>
    <xf borderId="5" fillId="0" fontId="1" numFmtId="14" xfId="0" applyAlignment="1" applyBorder="1" applyFont="1" applyNumberFormat="1">
      <alignment shrinkToFit="0" wrapText="0"/>
    </xf>
    <xf borderId="0" fillId="0" fontId="1" numFmtId="166" xfId="0" applyAlignment="1" applyFont="1" applyNumberFormat="1">
      <alignment shrinkToFit="0" wrapText="0"/>
    </xf>
    <xf borderId="0" fillId="2" fontId="5" numFmtId="0" xfId="0" applyFill="1" applyFont="1"/>
    <xf borderId="1" fillId="0" fontId="1" numFmtId="166" xfId="0" applyAlignment="1" applyBorder="1" applyFont="1" applyNumberFormat="1">
      <alignment shrinkToFit="0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3" fillId="0" fontId="1" numFmtId="0" xfId="0" applyAlignment="1" applyBorder="1" applyFont="1">
      <alignment vertical="bottom"/>
    </xf>
    <xf borderId="0" fillId="0" fontId="1" numFmtId="168" xfId="0" applyAlignment="1" applyFont="1" applyNumberFormat="1">
      <alignment readingOrder="0" shrinkToFit="0" wrapText="0"/>
    </xf>
    <xf borderId="0" fillId="0" fontId="6" numFmtId="0" xfId="0" applyAlignment="1" applyFont="1">
      <alignment horizontal="right" vertical="bottom"/>
    </xf>
    <xf borderId="18" fillId="0" fontId="6" numFmtId="0" xfId="0" applyAlignment="1" applyBorder="1" applyFont="1">
      <alignment horizontal="right" vertical="bottom"/>
    </xf>
    <xf borderId="2" fillId="0" fontId="1" numFmtId="166" xfId="0" applyAlignment="1" applyBorder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1" fillId="0" fontId="1" numFmtId="166" xfId="0" applyAlignment="1" applyBorder="1" applyFont="1" applyNumberFormat="1">
      <alignment horizontal="right" vertical="bottom"/>
    </xf>
    <xf borderId="0" fillId="0" fontId="1" numFmtId="0" xfId="0" applyAlignment="1" applyFont="1">
      <alignment shrinkToFit="0" wrapText="1"/>
    </xf>
    <xf borderId="19" fillId="0" fontId="1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0" fillId="0" fontId="2" numFmtId="174" xfId="0" applyFont="1" applyNumberFormat="1"/>
    <xf borderId="14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right" vertical="bottom"/>
    </xf>
    <xf borderId="14" fillId="0" fontId="1" numFmtId="0" xfId="0" applyAlignment="1" applyBorder="1" applyFont="1">
      <alignment horizontal="right" vertical="bottom"/>
    </xf>
    <xf borderId="14" fillId="0" fontId="3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0" fontId="3" numFmtId="0" xfId="0" applyAlignment="1" applyBorder="1" applyFont="1">
      <alignment vertical="bottom"/>
    </xf>
    <xf borderId="14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1" fillId="0" fontId="2" numFmtId="174" xfId="0" applyBorder="1" applyFont="1" applyNumberFormat="1"/>
    <xf borderId="8" fillId="0" fontId="1" numFmtId="20" xfId="0" applyAlignment="1" applyBorder="1" applyFont="1" applyNumberFormat="1">
      <alignment horizontal="left" shrinkToFit="0" wrapText="0"/>
    </xf>
    <xf borderId="9" fillId="0" fontId="1" numFmtId="20" xfId="0" applyAlignment="1" applyBorder="1" applyFont="1" applyNumberFormat="1">
      <alignment horizontal="left" shrinkToFit="0" wrapText="0"/>
    </xf>
    <xf borderId="8" fillId="0" fontId="1" numFmtId="173" xfId="0" applyAlignment="1" applyBorder="1" applyFont="1" applyNumberFormat="1">
      <alignment shrinkToFit="0" wrapText="0"/>
    </xf>
    <xf borderId="0" fillId="0" fontId="1" numFmtId="175" xfId="0" applyAlignment="1" applyFont="1" applyNumberFormat="1">
      <alignment shrinkToFit="0" wrapText="0"/>
    </xf>
    <xf borderId="9" fillId="0" fontId="1" numFmtId="173" xfId="0" applyAlignment="1" applyBorder="1" applyFont="1" applyNumberFormat="1">
      <alignment shrinkToFit="0" wrapText="0"/>
    </xf>
    <xf borderId="15" fillId="0" fontId="1" numFmtId="0" xfId="0" applyAlignment="1" applyBorder="1" applyFont="1">
      <alignment readingOrder="0" shrinkToFit="0" wrapText="0"/>
    </xf>
    <xf borderId="2" fillId="0" fontId="1" numFmtId="168" xfId="0" applyAlignment="1" applyBorder="1" applyFont="1" applyNumberFormat="1">
      <alignment readingOrder="0" shrinkToFit="0" wrapText="0"/>
    </xf>
    <xf borderId="8" fillId="0" fontId="1" numFmtId="0" xfId="0" applyAlignment="1" applyBorder="1" applyFont="1">
      <alignment readingOrder="0" shrinkToFit="0" wrapText="0"/>
    </xf>
    <xf quotePrefix="1" borderId="0" fillId="0" fontId="2" numFmtId="0" xfId="0" applyFont="1"/>
    <xf quotePrefix="1" borderId="1" fillId="0" fontId="2" numFmtId="0" xfId="0" applyBorder="1" applyFont="1"/>
    <xf borderId="0" fillId="0" fontId="2" numFmtId="176" xfId="0" applyFont="1" applyNumberFormat="1"/>
    <xf borderId="0" fillId="0" fontId="2" numFmtId="3" xfId="0" applyFont="1" applyNumberFormat="1"/>
    <xf borderId="0" fillId="0" fontId="2" numFmtId="177" xfId="0" applyFont="1" applyNumberFormat="1"/>
    <xf borderId="1" fillId="0" fontId="2" numFmtId="3" xfId="0" applyBorder="1" applyFont="1" applyNumberFormat="1"/>
    <xf borderId="1" fillId="0" fontId="2" numFmtId="177" xfId="0" applyBorder="1" applyFont="1" applyNumberFormat="1"/>
    <xf quotePrefix="1" borderId="0" fillId="0" fontId="2" numFmtId="0" xfId="0" applyAlignment="1" applyFont="1">
      <alignment readingOrder="0"/>
    </xf>
    <xf borderId="0" fillId="0" fontId="1" numFmtId="165" xfId="0" applyAlignment="1" applyFont="1" applyNumberFormat="1">
      <alignment shrinkToFit="0" vertical="bottom" wrapText="0"/>
    </xf>
    <xf quotePrefix="1" borderId="2" fillId="0" fontId="2" numFmtId="0" xfId="0" applyAlignment="1" applyBorder="1" applyFont="1">
      <alignment readingOrder="0"/>
    </xf>
    <xf borderId="0" fillId="2" fontId="1" numFmtId="0" xfId="0" applyAlignment="1" applyFont="1">
      <alignment horizontal="left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14" fillId="2" fontId="1" numFmtId="0" xfId="0" applyAlignment="1" applyBorder="1" applyFont="1">
      <alignment horizontal="right"/>
    </xf>
    <xf borderId="3" fillId="2" fontId="1" numFmtId="0" xfId="0" applyAlignment="1" applyBorder="1" applyFont="1">
      <alignment horizontal="right"/>
    </xf>
    <xf borderId="4" fillId="2" fontId="1" numFmtId="0" xfId="0" applyAlignment="1" applyBorder="1" applyFont="1">
      <alignment horizontal="right"/>
    </xf>
    <xf borderId="3" fillId="2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71"/>
    <col customWidth="1" min="2" max="2" width="11.57"/>
    <col customWidth="1" min="3" max="3" width="9.29"/>
    <col customWidth="1" min="4" max="4" width="18.86"/>
    <col customWidth="1" min="5" max="5" width="9.14"/>
    <col customWidth="1" min="6" max="6" width="10.71"/>
    <col customWidth="1" min="7" max="25" width="9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>
        <v>42524.0</v>
      </c>
      <c r="B2" s="5" t="s">
        <v>10</v>
      </c>
      <c r="C2" s="5"/>
      <c r="D2" s="5" t="s">
        <v>11</v>
      </c>
      <c r="E2" s="5">
        <v>21.0</v>
      </c>
      <c r="F2" s="5" t="s">
        <v>12</v>
      </c>
      <c r="G2" s="5">
        <v>1.0</v>
      </c>
      <c r="H2" s="5">
        <v>2.0</v>
      </c>
    </row>
    <row r="3">
      <c r="A3" s="4">
        <v>42524.0</v>
      </c>
      <c r="B3" s="5" t="s">
        <v>10</v>
      </c>
      <c r="C3" s="5"/>
      <c r="D3" s="5" t="s">
        <v>11</v>
      </c>
      <c r="E3" s="5">
        <v>20.0</v>
      </c>
      <c r="F3" s="5" t="s">
        <v>13</v>
      </c>
      <c r="G3" s="5">
        <v>3.0</v>
      </c>
      <c r="H3" s="5">
        <v>3.0</v>
      </c>
    </row>
    <row r="4">
      <c r="A4" s="4">
        <v>42524.0</v>
      </c>
      <c r="B4" s="5" t="s">
        <v>10</v>
      </c>
      <c r="C4" s="5"/>
      <c r="D4" s="5" t="s">
        <v>14</v>
      </c>
      <c r="E4" s="5">
        <v>20.0</v>
      </c>
      <c r="F4" s="5" t="s">
        <v>12</v>
      </c>
      <c r="G4" s="5">
        <v>3.0</v>
      </c>
      <c r="H4" s="5">
        <v>2.0</v>
      </c>
    </row>
    <row r="5">
      <c r="A5" s="4">
        <v>42524.0</v>
      </c>
      <c r="B5" s="5" t="s">
        <v>10</v>
      </c>
      <c r="C5" s="5"/>
      <c r="D5" s="5" t="s">
        <v>14</v>
      </c>
      <c r="E5" s="5">
        <v>20.0</v>
      </c>
      <c r="F5" s="5" t="s">
        <v>12</v>
      </c>
      <c r="G5" s="5">
        <v>2.0</v>
      </c>
      <c r="H5" s="5">
        <v>2.0</v>
      </c>
    </row>
    <row r="6">
      <c r="A6" s="4">
        <v>42524.0</v>
      </c>
      <c r="B6" s="5" t="s">
        <v>10</v>
      </c>
      <c r="C6" s="5"/>
      <c r="D6" s="5" t="s">
        <v>15</v>
      </c>
      <c r="E6" s="5">
        <v>20.0</v>
      </c>
      <c r="F6" s="5" t="s">
        <v>13</v>
      </c>
      <c r="G6" s="5">
        <v>1.0</v>
      </c>
      <c r="H6" s="5">
        <v>3.0</v>
      </c>
    </row>
    <row r="7">
      <c r="A7" s="4">
        <v>42524.0</v>
      </c>
      <c r="B7" s="5" t="s">
        <v>10</v>
      </c>
      <c r="C7" s="5"/>
      <c r="D7" s="5" t="s">
        <v>15</v>
      </c>
      <c r="E7" s="5">
        <v>21.0</v>
      </c>
      <c r="F7" s="5" t="s">
        <v>13</v>
      </c>
      <c r="G7" s="5">
        <v>1.0</v>
      </c>
      <c r="H7" s="5">
        <v>2.0</v>
      </c>
    </row>
    <row r="8">
      <c r="A8" s="4">
        <v>42524.0</v>
      </c>
      <c r="B8" s="5" t="s">
        <v>10</v>
      </c>
      <c r="C8" s="5"/>
      <c r="D8" s="5" t="s">
        <v>16</v>
      </c>
      <c r="E8" s="5">
        <v>19.0</v>
      </c>
      <c r="F8" s="5" t="s">
        <v>12</v>
      </c>
      <c r="G8" s="5">
        <v>1.0</v>
      </c>
      <c r="H8" s="5">
        <v>2.0</v>
      </c>
    </row>
    <row r="9">
      <c r="A9" s="4">
        <v>42524.0</v>
      </c>
      <c r="B9" s="5" t="s">
        <v>10</v>
      </c>
      <c r="C9" s="5"/>
      <c r="D9" s="5" t="s">
        <v>16</v>
      </c>
      <c r="E9" s="5">
        <v>20.0</v>
      </c>
      <c r="F9" s="5" t="s">
        <v>13</v>
      </c>
      <c r="G9" s="5">
        <v>2.0</v>
      </c>
      <c r="H9" s="5">
        <v>3.0</v>
      </c>
    </row>
    <row r="10">
      <c r="A10" s="4">
        <v>42524.0</v>
      </c>
      <c r="B10" s="5" t="s">
        <v>10</v>
      </c>
      <c r="C10" s="5"/>
      <c r="D10" s="5" t="s">
        <v>17</v>
      </c>
      <c r="E10" s="5">
        <v>20.0</v>
      </c>
      <c r="F10" s="5" t="s">
        <v>13</v>
      </c>
      <c r="G10" s="5">
        <v>1.0</v>
      </c>
      <c r="H10" s="5">
        <v>2.0</v>
      </c>
    </row>
    <row r="11">
      <c r="A11" s="4">
        <v>42524.0</v>
      </c>
      <c r="B11" s="5" t="s">
        <v>10</v>
      </c>
      <c r="C11" s="5"/>
      <c r="D11" s="5" t="s">
        <v>17</v>
      </c>
      <c r="E11" s="5">
        <v>21.0</v>
      </c>
      <c r="F11" s="5" t="s">
        <v>13</v>
      </c>
      <c r="G11" s="5">
        <v>1.0</v>
      </c>
      <c r="H11" s="5">
        <v>1.0</v>
      </c>
    </row>
    <row r="12">
      <c r="A12" s="6">
        <v>42531.0</v>
      </c>
      <c r="B12" s="7" t="s">
        <v>18</v>
      </c>
      <c r="C12" s="7"/>
      <c r="D12" s="7" t="s">
        <v>17</v>
      </c>
      <c r="E12" s="7">
        <v>22.0</v>
      </c>
      <c r="F12" s="7" t="s">
        <v>12</v>
      </c>
      <c r="G12" s="7">
        <v>1.0</v>
      </c>
      <c r="H12" s="7">
        <v>4.0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>
        <v>42531.0</v>
      </c>
      <c r="B13" s="5" t="s">
        <v>18</v>
      </c>
      <c r="C13" s="5"/>
      <c r="D13" s="5" t="s">
        <v>17</v>
      </c>
      <c r="E13" s="5">
        <v>28.0</v>
      </c>
      <c r="F13" s="5" t="s">
        <v>13</v>
      </c>
      <c r="G13" s="5">
        <v>1.0</v>
      </c>
      <c r="H13" s="5">
        <v>2.0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>
        <v>42531.0</v>
      </c>
      <c r="B14" s="5" t="s">
        <v>18</v>
      </c>
      <c r="C14" s="5"/>
      <c r="D14" s="5" t="s">
        <v>14</v>
      </c>
      <c r="E14" s="5">
        <v>21.0</v>
      </c>
      <c r="F14" s="5" t="s">
        <v>12</v>
      </c>
      <c r="G14" s="5">
        <v>1.0</v>
      </c>
      <c r="H14" s="5">
        <v>3.0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>
        <v>42531.0</v>
      </c>
      <c r="B15" s="5" t="s">
        <v>18</v>
      </c>
      <c r="C15" s="5"/>
      <c r="D15" s="5" t="s">
        <v>14</v>
      </c>
      <c r="E15" s="5">
        <v>21.0</v>
      </c>
      <c r="F15" s="5" t="s">
        <v>12</v>
      </c>
      <c r="G15" s="5">
        <v>2.0</v>
      </c>
      <c r="H15" s="5">
        <v>2.0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>
        <v>42531.0</v>
      </c>
      <c r="B16" s="5" t="s">
        <v>18</v>
      </c>
      <c r="C16" s="5"/>
      <c r="D16" s="5" t="s">
        <v>11</v>
      </c>
      <c r="E16" s="5">
        <v>21.0</v>
      </c>
      <c r="F16" s="5" t="s">
        <v>13</v>
      </c>
      <c r="G16" s="5">
        <v>1.0</v>
      </c>
      <c r="H16" s="5">
        <v>2.0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>
        <v>42531.0</v>
      </c>
      <c r="B17" s="5" t="s">
        <v>18</v>
      </c>
      <c r="C17" s="5"/>
      <c r="D17" s="5" t="s">
        <v>11</v>
      </c>
      <c r="E17" s="5">
        <v>21.0</v>
      </c>
      <c r="F17" s="5" t="s">
        <v>12</v>
      </c>
      <c r="G17" s="5">
        <v>1.0</v>
      </c>
      <c r="H17" s="5">
        <v>2.0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>
        <v>42531.0</v>
      </c>
      <c r="B18" s="5" t="s">
        <v>18</v>
      </c>
      <c r="C18" s="5"/>
      <c r="D18" s="5" t="s">
        <v>15</v>
      </c>
      <c r="E18" s="5">
        <v>21.0</v>
      </c>
      <c r="F18" s="5" t="s">
        <v>13</v>
      </c>
      <c r="G18" s="5">
        <v>1.0</v>
      </c>
      <c r="H18" s="5">
        <v>4.0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>
        <v>42531.0</v>
      </c>
      <c r="B19" s="5" t="s">
        <v>18</v>
      </c>
      <c r="C19" s="5"/>
      <c r="D19" s="5" t="s">
        <v>15</v>
      </c>
      <c r="E19" s="5">
        <v>21.0</v>
      </c>
      <c r="F19" s="5" t="s">
        <v>12</v>
      </c>
      <c r="G19" s="5">
        <v>2.0</v>
      </c>
      <c r="H19" s="5">
        <v>2.0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>
        <v>42531.0</v>
      </c>
      <c r="B20" s="5" t="s">
        <v>18</v>
      </c>
      <c r="C20" s="5"/>
      <c r="D20" s="5" t="s">
        <v>11</v>
      </c>
      <c r="E20" s="8" t="s">
        <v>19</v>
      </c>
      <c r="F20" s="5" t="s">
        <v>12</v>
      </c>
      <c r="G20" s="5">
        <v>1.0</v>
      </c>
      <c r="H20" s="5">
        <v>3.0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4">
        <v>42531.0</v>
      </c>
      <c r="B21" s="5" t="s">
        <v>18</v>
      </c>
      <c r="C21" s="5"/>
      <c r="D21" s="5" t="s">
        <v>16</v>
      </c>
      <c r="E21" s="5">
        <v>19.0</v>
      </c>
      <c r="F21" s="5" t="s">
        <v>12</v>
      </c>
      <c r="G21" s="5">
        <v>1.0</v>
      </c>
      <c r="H21" s="5">
        <v>4.0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1">
        <v>42531.0</v>
      </c>
      <c r="B22" s="2" t="s">
        <v>18</v>
      </c>
      <c r="C22" s="2"/>
      <c r="D22" s="2" t="s">
        <v>16</v>
      </c>
      <c r="E22" s="2">
        <v>20.0</v>
      </c>
      <c r="F22" s="2" t="s">
        <v>12</v>
      </c>
      <c r="G22" s="2">
        <v>1.0</v>
      </c>
      <c r="H22" s="2">
        <v>2.0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4">
        <v>42538.0</v>
      </c>
      <c r="B23" s="5" t="s">
        <v>20</v>
      </c>
      <c r="C23" s="5"/>
      <c r="D23" s="5" t="s">
        <v>11</v>
      </c>
      <c r="E23" s="5">
        <v>18.0</v>
      </c>
      <c r="F23" s="5" t="s">
        <v>12</v>
      </c>
      <c r="G23" s="5">
        <v>2.0</v>
      </c>
      <c r="H23" s="5">
        <v>1.0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4">
        <v>42538.0</v>
      </c>
      <c r="B24" s="5" t="s">
        <v>20</v>
      </c>
      <c r="C24" s="5"/>
      <c r="D24" s="5" t="s">
        <v>11</v>
      </c>
      <c r="E24" s="5">
        <v>20.0</v>
      </c>
      <c r="F24" s="5" t="s">
        <v>12</v>
      </c>
      <c r="G24" s="5">
        <v>3.0</v>
      </c>
      <c r="H24" s="5">
        <v>1.0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4">
        <v>42538.0</v>
      </c>
      <c r="B25" s="5" t="s">
        <v>20</v>
      </c>
      <c r="C25" s="5"/>
      <c r="D25" s="5" t="s">
        <v>11</v>
      </c>
      <c r="E25" s="5">
        <v>19.0</v>
      </c>
      <c r="F25" s="5" t="s">
        <v>12</v>
      </c>
      <c r="G25" s="5">
        <v>1.0</v>
      </c>
      <c r="H25" s="5">
        <v>1.0</v>
      </c>
    </row>
    <row r="26" ht="15.75" customHeight="1">
      <c r="A26" s="4">
        <v>42538.0</v>
      </c>
      <c r="B26" s="5" t="s">
        <v>20</v>
      </c>
      <c r="C26" s="5"/>
      <c r="D26" s="5" t="s">
        <v>14</v>
      </c>
      <c r="E26" s="5">
        <v>21.0</v>
      </c>
      <c r="F26" s="5" t="s">
        <v>13</v>
      </c>
      <c r="G26" s="5">
        <v>2.0</v>
      </c>
      <c r="H26" s="5">
        <v>2.0</v>
      </c>
    </row>
    <row r="27" ht="15.75" customHeight="1">
      <c r="A27" s="4">
        <v>42538.0</v>
      </c>
      <c r="B27" s="5" t="s">
        <v>20</v>
      </c>
      <c r="C27" s="5"/>
      <c r="D27" s="5" t="s">
        <v>14</v>
      </c>
      <c r="E27" s="5">
        <v>24.0</v>
      </c>
      <c r="F27" s="5" t="s">
        <v>13</v>
      </c>
      <c r="G27" s="5">
        <v>3.0</v>
      </c>
      <c r="H27" s="5">
        <v>1.0</v>
      </c>
    </row>
    <row r="28" ht="15.75" customHeight="1">
      <c r="A28" s="4">
        <v>42538.0</v>
      </c>
      <c r="B28" s="5" t="s">
        <v>20</v>
      </c>
      <c r="C28" s="5"/>
      <c r="D28" s="5" t="s">
        <v>16</v>
      </c>
      <c r="E28" s="5">
        <v>19.0</v>
      </c>
      <c r="F28" s="5" t="s">
        <v>12</v>
      </c>
      <c r="G28" s="5">
        <v>1.0</v>
      </c>
      <c r="H28" s="5">
        <v>1.0</v>
      </c>
    </row>
    <row r="29" ht="15.75" customHeight="1">
      <c r="A29" s="4">
        <v>42538.0</v>
      </c>
      <c r="B29" s="5" t="s">
        <v>20</v>
      </c>
      <c r="C29" s="5"/>
      <c r="D29" s="5" t="s">
        <v>16</v>
      </c>
      <c r="E29" s="5">
        <v>21.0</v>
      </c>
      <c r="F29" s="5" t="s">
        <v>13</v>
      </c>
      <c r="G29" s="5">
        <v>1.0</v>
      </c>
      <c r="H29" s="5">
        <v>3.0</v>
      </c>
    </row>
    <row r="30" ht="15.75" customHeight="1">
      <c r="A30" s="4">
        <v>42538.0</v>
      </c>
      <c r="B30" s="5" t="s">
        <v>20</v>
      </c>
      <c r="C30" s="5"/>
      <c r="D30" s="5" t="s">
        <v>17</v>
      </c>
      <c r="E30" s="5">
        <v>21.0</v>
      </c>
      <c r="F30" s="5" t="s">
        <v>13</v>
      </c>
      <c r="G30" s="5">
        <v>2.0</v>
      </c>
      <c r="H30" s="5">
        <v>1.0</v>
      </c>
    </row>
    <row r="31" ht="15.75" customHeight="1">
      <c r="A31" s="1">
        <v>42538.0</v>
      </c>
      <c r="B31" s="2" t="s">
        <v>20</v>
      </c>
      <c r="C31" s="2"/>
      <c r="D31" s="2" t="s">
        <v>17</v>
      </c>
      <c r="E31" s="2">
        <v>20.0</v>
      </c>
      <c r="F31" s="2" t="s">
        <v>12</v>
      </c>
      <c r="G31" s="2">
        <v>1.0</v>
      </c>
      <c r="H31" s="2">
        <v>1.0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4">
        <v>42406.0</v>
      </c>
      <c r="B32" s="5" t="s">
        <v>21</v>
      </c>
      <c r="C32" s="5"/>
      <c r="D32" s="5"/>
      <c r="E32" s="3">
        <v>21.0</v>
      </c>
      <c r="F32" s="5" t="s">
        <v>13</v>
      </c>
      <c r="G32" s="3">
        <v>1.0</v>
      </c>
      <c r="H32" s="3">
        <v>3.0</v>
      </c>
    </row>
    <row r="33" ht="15.75" customHeight="1">
      <c r="A33" s="4">
        <v>42406.0</v>
      </c>
      <c r="B33" s="5" t="s">
        <v>21</v>
      </c>
      <c r="C33" s="5"/>
      <c r="D33" s="5"/>
      <c r="E33" s="3">
        <v>18.0</v>
      </c>
      <c r="F33" s="5" t="s">
        <v>12</v>
      </c>
      <c r="G33" s="3">
        <v>3.0</v>
      </c>
      <c r="H33" s="3">
        <v>2.0</v>
      </c>
    </row>
    <row r="34" ht="15.75" customHeight="1">
      <c r="A34" s="4">
        <v>42406.0</v>
      </c>
      <c r="B34" s="5" t="s">
        <v>21</v>
      </c>
      <c r="C34" s="5"/>
      <c r="D34" s="5"/>
      <c r="E34" s="3">
        <v>20.0</v>
      </c>
      <c r="F34" s="5" t="s">
        <v>13</v>
      </c>
      <c r="G34" s="3">
        <v>3.0</v>
      </c>
      <c r="H34" s="3">
        <v>3.0</v>
      </c>
    </row>
    <row r="35" ht="15.75" customHeight="1">
      <c r="A35" s="4">
        <v>42406.0</v>
      </c>
      <c r="B35" s="5" t="s">
        <v>21</v>
      </c>
      <c r="C35" s="5"/>
      <c r="D35" s="5"/>
      <c r="E35" s="3">
        <v>18.0</v>
      </c>
      <c r="F35" s="5" t="s">
        <v>12</v>
      </c>
      <c r="G35" s="3">
        <v>1.0</v>
      </c>
      <c r="H35" s="3">
        <v>2.0</v>
      </c>
    </row>
    <row r="36" ht="15.75" customHeight="1">
      <c r="A36" s="4">
        <v>42406.0</v>
      </c>
      <c r="B36" s="5" t="s">
        <v>21</v>
      </c>
      <c r="C36" s="5"/>
      <c r="D36" s="5"/>
      <c r="E36" s="3">
        <v>20.0</v>
      </c>
      <c r="F36" s="5" t="s">
        <v>12</v>
      </c>
      <c r="G36" s="3">
        <v>1.0</v>
      </c>
      <c r="H36" s="3">
        <v>3.0</v>
      </c>
    </row>
    <row r="37" ht="15.75" customHeight="1">
      <c r="A37" s="4">
        <v>42406.0</v>
      </c>
      <c r="B37" s="5" t="s">
        <v>21</v>
      </c>
      <c r="C37" s="5"/>
      <c r="D37" s="5"/>
      <c r="E37" s="3">
        <v>27.0</v>
      </c>
      <c r="F37" s="5" t="s">
        <v>12</v>
      </c>
      <c r="G37" s="3">
        <v>1.0</v>
      </c>
      <c r="H37" s="3">
        <v>2.0</v>
      </c>
    </row>
    <row r="38" ht="15.75" customHeight="1">
      <c r="A38" s="4">
        <v>42406.0</v>
      </c>
      <c r="B38" s="5" t="s">
        <v>21</v>
      </c>
      <c r="C38" s="5"/>
      <c r="D38" s="5"/>
      <c r="E38" s="3">
        <v>20.0</v>
      </c>
      <c r="F38" s="5" t="s">
        <v>12</v>
      </c>
      <c r="G38" s="3">
        <v>1.0</v>
      </c>
      <c r="H38" s="3">
        <v>2.0</v>
      </c>
    </row>
    <row r="39" ht="15.75" customHeight="1">
      <c r="A39" s="4">
        <v>42406.0</v>
      </c>
      <c r="B39" s="5" t="s">
        <v>21</v>
      </c>
      <c r="C39" s="5"/>
      <c r="D39" s="5"/>
      <c r="E39" s="3">
        <v>20.0</v>
      </c>
      <c r="F39" s="5" t="s">
        <v>13</v>
      </c>
      <c r="G39" s="10">
        <v>42828.0</v>
      </c>
      <c r="H39" s="3">
        <v>1.0</v>
      </c>
    </row>
    <row r="40" ht="15.75" customHeight="1">
      <c r="A40" s="4">
        <v>42406.0</v>
      </c>
      <c r="B40" s="5" t="s">
        <v>21</v>
      </c>
      <c r="C40" s="5"/>
      <c r="D40" s="5"/>
      <c r="E40" s="3">
        <v>19.0</v>
      </c>
      <c r="F40" s="5" t="s">
        <v>13</v>
      </c>
      <c r="G40" s="10">
        <v>42828.0</v>
      </c>
      <c r="H40" s="3">
        <v>3.0</v>
      </c>
    </row>
    <row r="41" ht="15.75" customHeight="1">
      <c r="A41" s="4">
        <v>42406.0</v>
      </c>
      <c r="B41" s="5" t="s">
        <v>21</v>
      </c>
      <c r="C41" s="5"/>
      <c r="D41" s="5"/>
      <c r="E41" s="3">
        <v>35.0</v>
      </c>
      <c r="F41" s="5" t="s">
        <v>12</v>
      </c>
      <c r="G41" s="3">
        <v>2.0</v>
      </c>
      <c r="H41" s="3">
        <v>1.0</v>
      </c>
    </row>
    <row r="42" ht="15.75" customHeight="1">
      <c r="A42" s="4">
        <v>42406.0</v>
      </c>
      <c r="B42" s="5" t="s">
        <v>21</v>
      </c>
      <c r="C42" s="5"/>
      <c r="D42" s="5"/>
      <c r="F42" s="5"/>
    </row>
    <row r="43" ht="15.75" customHeight="1">
      <c r="A43" s="1">
        <v>42406.0</v>
      </c>
      <c r="B43" s="2" t="s">
        <v>21</v>
      </c>
      <c r="C43" s="2"/>
      <c r="D43" s="2"/>
      <c r="E43" s="9"/>
      <c r="F43" s="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4">
        <v>42530.0</v>
      </c>
      <c r="B44" s="5" t="s">
        <v>22</v>
      </c>
      <c r="C44" s="5"/>
      <c r="D44" s="5">
        <v>1.0</v>
      </c>
      <c r="E44" s="3">
        <v>20.0</v>
      </c>
      <c r="F44" s="5" t="s">
        <v>13</v>
      </c>
      <c r="G44" s="3">
        <v>1.0</v>
      </c>
      <c r="H44" s="3">
        <v>3.0</v>
      </c>
    </row>
    <row r="45" ht="15.75" customHeight="1">
      <c r="A45" s="4">
        <v>42530.0</v>
      </c>
      <c r="B45" s="5" t="s">
        <v>22</v>
      </c>
      <c r="C45" s="5"/>
      <c r="D45" s="5">
        <v>1.0</v>
      </c>
      <c r="E45" s="3">
        <v>22.0</v>
      </c>
      <c r="F45" s="5" t="s">
        <v>13</v>
      </c>
      <c r="G45" s="3">
        <v>1.0</v>
      </c>
      <c r="H45" s="3">
        <v>2.0</v>
      </c>
    </row>
    <row r="46" ht="15.75" customHeight="1">
      <c r="A46" s="4">
        <v>42530.0</v>
      </c>
      <c r="B46" s="5" t="s">
        <v>22</v>
      </c>
      <c r="C46" s="5"/>
      <c r="D46" s="5">
        <v>2.0</v>
      </c>
      <c r="E46" s="3">
        <v>20.0</v>
      </c>
      <c r="F46" s="5" t="s">
        <v>13</v>
      </c>
      <c r="G46" s="3">
        <v>3.0</v>
      </c>
      <c r="H46" s="3">
        <v>3.0</v>
      </c>
    </row>
    <row r="47" ht="15.75" customHeight="1">
      <c r="A47" s="4">
        <v>42530.0</v>
      </c>
      <c r="B47" s="5" t="s">
        <v>22</v>
      </c>
      <c r="C47" s="5"/>
      <c r="D47" s="5">
        <v>2.0</v>
      </c>
      <c r="E47" s="3">
        <v>19.0</v>
      </c>
      <c r="F47" s="5" t="s">
        <v>13</v>
      </c>
      <c r="G47" s="3">
        <v>1.0</v>
      </c>
      <c r="H47" s="3">
        <v>1.0</v>
      </c>
    </row>
    <row r="48" ht="15.75" customHeight="1">
      <c r="A48" s="4">
        <v>42530.0</v>
      </c>
      <c r="B48" s="5" t="s">
        <v>22</v>
      </c>
      <c r="C48" s="5"/>
      <c r="D48" s="5">
        <v>3.0</v>
      </c>
      <c r="E48" s="3">
        <v>20.0</v>
      </c>
      <c r="F48" s="5" t="s">
        <v>13</v>
      </c>
      <c r="G48" s="3">
        <v>3.0</v>
      </c>
      <c r="H48" s="3">
        <v>1.0</v>
      </c>
    </row>
    <row r="49" ht="15.75" customHeight="1">
      <c r="A49" s="4">
        <v>42530.0</v>
      </c>
      <c r="B49" s="5" t="s">
        <v>22</v>
      </c>
      <c r="C49" s="5"/>
      <c r="D49" s="5">
        <v>3.0</v>
      </c>
      <c r="E49" s="3">
        <v>20.0</v>
      </c>
      <c r="F49" s="5" t="s">
        <v>12</v>
      </c>
      <c r="G49" s="3">
        <v>3.0</v>
      </c>
      <c r="H49" s="3">
        <v>1.0</v>
      </c>
    </row>
    <row r="50" ht="15.75" customHeight="1">
      <c r="A50" s="4">
        <v>42530.0</v>
      </c>
      <c r="B50" s="5" t="s">
        <v>22</v>
      </c>
      <c r="C50" s="5"/>
      <c r="D50" s="5">
        <v>4.0</v>
      </c>
      <c r="E50" s="3">
        <v>20.0</v>
      </c>
      <c r="F50" s="5" t="s">
        <v>12</v>
      </c>
      <c r="G50" s="3">
        <v>3.0</v>
      </c>
      <c r="H50" s="3">
        <v>3.0</v>
      </c>
    </row>
    <row r="51" ht="15.75" customHeight="1">
      <c r="A51" s="4">
        <v>42530.0</v>
      </c>
      <c r="B51" s="5" t="s">
        <v>22</v>
      </c>
      <c r="C51" s="5"/>
      <c r="D51" s="5">
        <v>4.0</v>
      </c>
      <c r="E51" s="3">
        <v>20.0</v>
      </c>
      <c r="F51" s="5" t="s">
        <v>12</v>
      </c>
      <c r="G51" s="3">
        <v>1.0</v>
      </c>
      <c r="H51" s="3">
        <v>3.0</v>
      </c>
    </row>
    <row r="52" ht="15.75" customHeight="1">
      <c r="A52" s="4">
        <v>42530.0</v>
      </c>
      <c r="B52" s="5" t="s">
        <v>22</v>
      </c>
      <c r="C52" s="5"/>
      <c r="D52" s="5">
        <v>5.0</v>
      </c>
      <c r="E52" s="3">
        <v>22.0</v>
      </c>
      <c r="F52" s="5" t="s">
        <v>12</v>
      </c>
      <c r="G52" s="3">
        <v>1.0</v>
      </c>
      <c r="H52" s="3">
        <v>1.0</v>
      </c>
    </row>
    <row r="53" ht="15.75" customHeight="1">
      <c r="A53" s="4">
        <v>42530.0</v>
      </c>
      <c r="B53" s="5" t="s">
        <v>22</v>
      </c>
      <c r="C53" s="5"/>
      <c r="D53" s="5">
        <v>5.0</v>
      </c>
      <c r="E53" s="3">
        <v>22.0</v>
      </c>
      <c r="F53" s="5" t="s">
        <v>12</v>
      </c>
      <c r="G53" s="3">
        <v>3.0</v>
      </c>
      <c r="H53" s="3">
        <v>3.0</v>
      </c>
    </row>
    <row r="54" ht="15.75" customHeight="1">
      <c r="A54" s="1">
        <v>42530.0</v>
      </c>
      <c r="B54" s="2" t="s">
        <v>22</v>
      </c>
      <c r="C54" s="2"/>
      <c r="D54" s="2">
        <v>1.0</v>
      </c>
      <c r="E54" s="9">
        <v>22.0</v>
      </c>
      <c r="F54" s="2" t="s">
        <v>13</v>
      </c>
      <c r="G54" s="9">
        <v>1.0</v>
      </c>
      <c r="H54" s="9">
        <v>1.0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4">
        <v>42530.0</v>
      </c>
      <c r="B55" s="5" t="s">
        <v>22</v>
      </c>
      <c r="C55" s="5"/>
      <c r="D55" s="5"/>
      <c r="F55" s="5"/>
    </row>
    <row r="56" ht="15.75" customHeight="1">
      <c r="A56" s="1">
        <v>42530.0</v>
      </c>
      <c r="B56" s="2" t="s">
        <v>22</v>
      </c>
      <c r="C56" s="2"/>
      <c r="D56" s="2"/>
      <c r="E56" s="9"/>
      <c r="F56" s="2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11"/>
      <c r="B57" s="12" t="s">
        <v>23</v>
      </c>
      <c r="C57" s="13">
        <v>1.0</v>
      </c>
      <c r="E57" s="14">
        <v>35.0</v>
      </c>
      <c r="F57" s="13" t="s">
        <v>13</v>
      </c>
      <c r="G57" s="14">
        <v>1.0</v>
      </c>
      <c r="H57" s="14">
        <v>2.0</v>
      </c>
      <c r="I57" s="15" t="s">
        <v>24</v>
      </c>
      <c r="J57" s="16">
        <v>1.25</v>
      </c>
      <c r="K57" s="16">
        <v>1.5</v>
      </c>
    </row>
    <row r="58" ht="15.75" customHeight="1">
      <c r="A58" s="11"/>
      <c r="B58" s="12" t="s">
        <v>23</v>
      </c>
      <c r="C58" s="13">
        <v>2.0</v>
      </c>
      <c r="E58" s="14">
        <v>26.0</v>
      </c>
      <c r="F58" s="13" t="s">
        <v>13</v>
      </c>
      <c r="G58" s="14">
        <v>1.0</v>
      </c>
      <c r="H58" s="14">
        <v>4.0</v>
      </c>
      <c r="I58" s="15" t="s">
        <v>25</v>
      </c>
      <c r="J58" s="15"/>
      <c r="K58" s="15"/>
    </row>
    <row r="59" ht="15.75" customHeight="1">
      <c r="A59" s="11"/>
      <c r="B59" s="12" t="s">
        <v>23</v>
      </c>
      <c r="C59" s="13">
        <v>3.0</v>
      </c>
      <c r="E59" s="14">
        <v>37.0</v>
      </c>
      <c r="F59" s="13" t="s">
        <v>13</v>
      </c>
      <c r="G59" s="14">
        <v>1.0</v>
      </c>
      <c r="H59" s="14">
        <v>2.0</v>
      </c>
      <c r="I59" s="15" t="s">
        <v>24</v>
      </c>
      <c r="J59" s="16">
        <v>-1.75</v>
      </c>
      <c r="K59" s="16">
        <v>-4.0</v>
      </c>
    </row>
    <row r="60" ht="15.75" customHeight="1">
      <c r="A60" s="11"/>
      <c r="B60" s="12" t="s">
        <v>23</v>
      </c>
      <c r="C60" s="13">
        <v>4.0</v>
      </c>
      <c r="E60" s="14">
        <v>26.0</v>
      </c>
      <c r="F60" s="13" t="s">
        <v>13</v>
      </c>
      <c r="G60" s="14">
        <v>1.0</v>
      </c>
      <c r="H60" s="14">
        <v>3.0</v>
      </c>
      <c r="I60" s="15" t="s">
        <v>24</v>
      </c>
      <c r="J60" s="16">
        <v>0.75</v>
      </c>
      <c r="K60" s="16">
        <v>0.75</v>
      </c>
    </row>
    <row r="61" ht="15.75" customHeight="1">
      <c r="A61" s="11"/>
      <c r="B61" s="12" t="s">
        <v>23</v>
      </c>
      <c r="C61" s="13">
        <v>5.0</v>
      </c>
      <c r="E61" s="14">
        <v>23.0</v>
      </c>
      <c r="F61" s="13" t="s">
        <v>13</v>
      </c>
      <c r="G61" s="14">
        <v>1.0</v>
      </c>
      <c r="H61" s="14">
        <v>3.0</v>
      </c>
      <c r="I61" s="15" t="s">
        <v>25</v>
      </c>
      <c r="J61" s="15"/>
      <c r="K61" s="15"/>
    </row>
    <row r="62" ht="15.75" customHeight="1">
      <c r="A62" s="11"/>
      <c r="B62" s="12" t="s">
        <v>23</v>
      </c>
      <c r="C62" s="13">
        <v>6.0</v>
      </c>
      <c r="E62" s="14">
        <v>31.0</v>
      </c>
      <c r="F62" s="13" t="s">
        <v>13</v>
      </c>
      <c r="G62" s="14">
        <v>1.0</v>
      </c>
      <c r="H62" s="14">
        <v>3.0</v>
      </c>
      <c r="I62" s="15" t="s">
        <v>24</v>
      </c>
      <c r="J62" s="16">
        <v>-5.75</v>
      </c>
      <c r="K62" s="16">
        <v>-6.0</v>
      </c>
    </row>
    <row r="63" ht="15.75" customHeight="1">
      <c r="A63" s="11"/>
      <c r="B63" s="12" t="s">
        <v>23</v>
      </c>
      <c r="C63" s="13">
        <v>7.0</v>
      </c>
      <c r="E63" s="14">
        <v>22.0</v>
      </c>
      <c r="F63" s="13" t="s">
        <v>12</v>
      </c>
      <c r="G63" s="14">
        <v>1.0</v>
      </c>
      <c r="H63" s="14">
        <v>3.0</v>
      </c>
      <c r="I63" s="15" t="s">
        <v>25</v>
      </c>
      <c r="J63" s="16">
        <v>0.75</v>
      </c>
      <c r="K63" s="16">
        <v>0.5</v>
      </c>
    </row>
    <row r="64" ht="15.75" customHeight="1">
      <c r="A64" s="11"/>
      <c r="B64" s="12" t="s">
        <v>23</v>
      </c>
      <c r="C64" s="13">
        <v>8.0</v>
      </c>
      <c r="E64" s="14">
        <v>22.0</v>
      </c>
      <c r="F64" s="13" t="s">
        <v>12</v>
      </c>
      <c r="G64" s="14">
        <v>1.0</v>
      </c>
      <c r="H64" s="14">
        <v>3.0</v>
      </c>
      <c r="I64" s="15" t="s">
        <v>24</v>
      </c>
      <c r="J64" s="16">
        <v>-2.25</v>
      </c>
      <c r="K64" s="16">
        <v>2.25</v>
      </c>
    </row>
    <row r="65" ht="15.75" customHeight="1">
      <c r="A65" s="11"/>
      <c r="B65" s="12" t="s">
        <v>23</v>
      </c>
      <c r="C65" s="13">
        <v>9.0</v>
      </c>
      <c r="E65" s="14">
        <v>24.0</v>
      </c>
      <c r="F65" s="13" t="s">
        <v>13</v>
      </c>
      <c r="G65" s="14">
        <v>1.0</v>
      </c>
      <c r="H65" s="14">
        <v>4.0</v>
      </c>
      <c r="I65" s="15" t="s">
        <v>25</v>
      </c>
      <c r="J65" s="15"/>
      <c r="K65" s="15"/>
    </row>
    <row r="66" ht="15.75" customHeight="1">
      <c r="A66" s="11"/>
      <c r="B66" s="12" t="s">
        <v>23</v>
      </c>
      <c r="C66" s="13">
        <v>10.0</v>
      </c>
      <c r="E66" s="14">
        <v>25.0</v>
      </c>
      <c r="F66" s="13" t="s">
        <v>13</v>
      </c>
      <c r="G66" s="14">
        <v>2.0</v>
      </c>
      <c r="H66" s="14">
        <v>3.0</v>
      </c>
      <c r="I66" s="15" t="s">
        <v>24</v>
      </c>
      <c r="J66" s="15"/>
      <c r="K66" s="15"/>
    </row>
    <row r="67" ht="15.75" customHeight="1">
      <c r="A67" s="11"/>
      <c r="B67" s="12" t="s">
        <v>23</v>
      </c>
      <c r="C67" s="13">
        <v>11.0</v>
      </c>
      <c r="E67" s="14">
        <v>27.0</v>
      </c>
      <c r="F67" s="13" t="s">
        <v>13</v>
      </c>
      <c r="G67" s="14">
        <v>3.0</v>
      </c>
      <c r="H67" s="14">
        <v>3.0</v>
      </c>
      <c r="I67" s="15" t="s">
        <v>25</v>
      </c>
      <c r="J67" s="15"/>
      <c r="K67" s="15"/>
    </row>
    <row r="68" ht="15.75" customHeight="1">
      <c r="A68" s="11"/>
      <c r="B68" s="13" t="s">
        <v>23</v>
      </c>
      <c r="C68" s="13">
        <v>12.0</v>
      </c>
      <c r="E68" s="14">
        <v>24.0</v>
      </c>
      <c r="F68" s="13" t="s">
        <v>13</v>
      </c>
      <c r="G68" s="14">
        <v>1.0</v>
      </c>
      <c r="H68" s="14">
        <v>3.0</v>
      </c>
      <c r="I68" s="15" t="s">
        <v>24</v>
      </c>
      <c r="J68" s="16">
        <v>-4.75</v>
      </c>
      <c r="K68" s="16">
        <v>-4.75</v>
      </c>
    </row>
    <row r="69" ht="15.75" customHeight="1">
      <c r="A69" s="11"/>
      <c r="B69" s="13" t="s">
        <v>23</v>
      </c>
      <c r="C69" s="13">
        <v>13.0</v>
      </c>
      <c r="E69" s="14">
        <v>29.0</v>
      </c>
      <c r="F69" s="13" t="s">
        <v>13</v>
      </c>
      <c r="G69" s="14">
        <v>3.0</v>
      </c>
      <c r="H69" s="14">
        <v>1.0</v>
      </c>
      <c r="I69" s="15" t="s">
        <v>25</v>
      </c>
      <c r="L69" s="15"/>
      <c r="M69" s="15"/>
    </row>
    <row r="70" ht="15.75" customHeight="1">
      <c r="A70" s="11"/>
      <c r="B70" s="13" t="s">
        <v>23</v>
      </c>
      <c r="C70" s="13">
        <v>14.0</v>
      </c>
      <c r="D70" s="15"/>
      <c r="E70" s="15"/>
      <c r="F70" s="15"/>
      <c r="G70" s="15"/>
      <c r="H70" s="15"/>
      <c r="I70" s="15"/>
      <c r="J70" s="15"/>
    </row>
    <row r="71" ht="15.75" customHeight="1">
      <c r="A71" s="11"/>
      <c r="B71" s="2" t="s">
        <v>26</v>
      </c>
      <c r="C71" s="13">
        <v>15.0</v>
      </c>
      <c r="D71" s="2"/>
      <c r="E71" s="9" t="s">
        <v>26</v>
      </c>
      <c r="F71" s="2" t="s">
        <v>26</v>
      </c>
      <c r="G71" s="9" t="s">
        <v>26</v>
      </c>
      <c r="H71" s="9" t="s">
        <v>26</v>
      </c>
      <c r="I71" s="9" t="s">
        <v>26</v>
      </c>
      <c r="J71" s="9" t="s">
        <v>26</v>
      </c>
      <c r="K71" s="9" t="s">
        <v>26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17">
        <v>43050.0</v>
      </c>
      <c r="B72" s="18" t="s">
        <v>27</v>
      </c>
      <c r="C72" s="19">
        <v>1.0</v>
      </c>
      <c r="E72" s="19">
        <v>22.0</v>
      </c>
      <c r="F72" s="18" t="s">
        <v>12</v>
      </c>
      <c r="G72" s="18"/>
      <c r="H72" s="20"/>
      <c r="I72" s="20" t="s">
        <v>24</v>
      </c>
      <c r="J72" s="20"/>
      <c r="K72" s="20"/>
    </row>
    <row r="73" ht="15.75" customHeight="1">
      <c r="A73" s="21">
        <v>43050.0</v>
      </c>
      <c r="B73" s="22" t="s">
        <v>27</v>
      </c>
      <c r="C73" s="23">
        <v>2.0</v>
      </c>
      <c r="E73" s="23">
        <v>22.0</v>
      </c>
      <c r="F73" s="22" t="s">
        <v>12</v>
      </c>
      <c r="G73" s="22"/>
      <c r="H73" s="15"/>
      <c r="I73" s="15" t="s">
        <v>24</v>
      </c>
      <c r="J73" s="14">
        <v>2.0</v>
      </c>
      <c r="K73" s="14">
        <v>1.0</v>
      </c>
    </row>
    <row r="74" ht="15.75" customHeight="1">
      <c r="A74" s="21">
        <v>43050.0</v>
      </c>
      <c r="B74" s="22" t="s">
        <v>27</v>
      </c>
      <c r="C74" s="23">
        <v>3.0</v>
      </c>
      <c r="E74" s="23">
        <v>24.0</v>
      </c>
      <c r="F74" s="22" t="s">
        <v>12</v>
      </c>
      <c r="G74" s="22"/>
      <c r="H74" s="15"/>
      <c r="I74" s="15" t="s">
        <v>25</v>
      </c>
      <c r="J74" s="15"/>
      <c r="K74" s="15"/>
    </row>
    <row r="75" ht="15.75" customHeight="1">
      <c r="A75" s="21">
        <v>43050.0</v>
      </c>
      <c r="B75" s="22" t="s">
        <v>27</v>
      </c>
      <c r="C75" s="23">
        <v>4.0</v>
      </c>
      <c r="E75" s="23">
        <v>37.0</v>
      </c>
      <c r="F75" s="22" t="s">
        <v>13</v>
      </c>
      <c r="G75" s="22"/>
      <c r="H75" s="15"/>
      <c r="I75" s="15" t="s">
        <v>25</v>
      </c>
      <c r="J75" s="15"/>
      <c r="K75" s="15"/>
    </row>
    <row r="76" ht="15.75" customHeight="1">
      <c r="A76" s="21">
        <v>43050.0</v>
      </c>
      <c r="B76" s="22" t="s">
        <v>27</v>
      </c>
      <c r="C76" s="23">
        <v>5.0</v>
      </c>
      <c r="E76" s="14">
        <v>30.0</v>
      </c>
      <c r="F76" s="15" t="s">
        <v>13</v>
      </c>
      <c r="G76" s="15"/>
      <c r="H76" s="15"/>
      <c r="I76" s="15" t="s">
        <v>24</v>
      </c>
      <c r="J76" s="15"/>
      <c r="K76" s="15"/>
    </row>
    <row r="77" ht="15.75" customHeight="1">
      <c r="A77" s="21">
        <v>43050.0</v>
      </c>
      <c r="B77" s="22" t="s">
        <v>27</v>
      </c>
      <c r="C77" s="23">
        <v>6.0</v>
      </c>
      <c r="E77" s="14">
        <v>26.0</v>
      </c>
      <c r="F77" s="15" t="s">
        <v>13</v>
      </c>
      <c r="G77" s="15"/>
      <c r="H77" s="15"/>
      <c r="I77" s="15" t="s">
        <v>25</v>
      </c>
      <c r="J77" s="15"/>
      <c r="K77" s="15"/>
    </row>
    <row r="78" ht="15.75" customHeight="1">
      <c r="A78" s="21">
        <v>43050.0</v>
      </c>
      <c r="B78" s="22" t="s">
        <v>27</v>
      </c>
      <c r="C78" s="23">
        <v>7.0</v>
      </c>
      <c r="E78" s="14">
        <v>26.0</v>
      </c>
      <c r="F78" s="15" t="s">
        <v>13</v>
      </c>
      <c r="G78" s="15"/>
      <c r="H78" s="15"/>
      <c r="I78" s="15" t="s">
        <v>25</v>
      </c>
      <c r="J78" s="15"/>
      <c r="K78" s="15"/>
    </row>
    <row r="79" ht="15.75" customHeight="1">
      <c r="A79" s="21">
        <v>43050.0</v>
      </c>
      <c r="B79" s="22" t="s">
        <v>27</v>
      </c>
      <c r="C79" s="23">
        <v>8.0</v>
      </c>
      <c r="E79" s="14">
        <v>25.0</v>
      </c>
      <c r="F79" s="15" t="s">
        <v>13</v>
      </c>
      <c r="G79" s="15"/>
      <c r="H79" s="15" t="s">
        <v>24</v>
      </c>
      <c r="I79" s="15" t="s">
        <v>24</v>
      </c>
      <c r="J79" s="14">
        <v>0.5</v>
      </c>
      <c r="K79" s="14">
        <v>0.5</v>
      </c>
    </row>
    <row r="80" ht="15.75" customHeight="1">
      <c r="A80" s="21">
        <v>43050.0</v>
      </c>
      <c r="B80" s="22" t="s">
        <v>27</v>
      </c>
      <c r="C80" s="23">
        <v>9.0</v>
      </c>
      <c r="E80" s="14">
        <v>23.0</v>
      </c>
      <c r="F80" s="15" t="s">
        <v>12</v>
      </c>
      <c r="G80" s="15"/>
      <c r="H80" s="15"/>
      <c r="I80" s="15" t="s">
        <v>24</v>
      </c>
      <c r="J80" s="15"/>
      <c r="K80" s="15"/>
    </row>
    <row r="81" ht="15.75" customHeight="1">
      <c r="A81" s="21">
        <v>43050.0</v>
      </c>
      <c r="B81" s="22" t="s">
        <v>27</v>
      </c>
      <c r="C81" s="23">
        <v>10.0</v>
      </c>
      <c r="E81" s="14">
        <v>28.0</v>
      </c>
      <c r="F81" s="15" t="s">
        <v>13</v>
      </c>
      <c r="G81" s="15"/>
      <c r="H81" s="15"/>
      <c r="I81" s="15" t="s">
        <v>24</v>
      </c>
      <c r="J81" s="15"/>
      <c r="K81" s="15"/>
    </row>
    <row r="82" ht="15.75" customHeight="1">
      <c r="A82" s="24">
        <v>43050.0</v>
      </c>
      <c r="B82" s="25" t="s">
        <v>27</v>
      </c>
      <c r="C82" s="26">
        <v>11.0</v>
      </c>
      <c r="D82" s="9"/>
      <c r="E82" s="27">
        <v>29.0</v>
      </c>
      <c r="F82" s="28" t="s">
        <v>13</v>
      </c>
      <c r="G82" s="28"/>
      <c r="H82" s="28"/>
      <c r="I82" s="28" t="s">
        <v>24</v>
      </c>
      <c r="J82" s="28"/>
      <c r="K82" s="28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17">
        <v>43050.0</v>
      </c>
      <c r="B83" s="18" t="s">
        <v>28</v>
      </c>
      <c r="C83" s="29">
        <v>1.0</v>
      </c>
      <c r="D83" s="5"/>
      <c r="E83" s="3">
        <v>33.0</v>
      </c>
      <c r="F83" s="5" t="s">
        <v>13</v>
      </c>
      <c r="G83" s="3" t="s">
        <v>25</v>
      </c>
      <c r="I83" s="3" t="s">
        <v>25</v>
      </c>
      <c r="J83" s="3">
        <v>0.25</v>
      </c>
      <c r="K83" s="3">
        <v>0.5</v>
      </c>
    </row>
    <row r="84" ht="15.75" customHeight="1">
      <c r="A84" s="21">
        <v>43050.0</v>
      </c>
      <c r="B84" s="22" t="s">
        <v>28</v>
      </c>
      <c r="C84" s="14">
        <v>3.0</v>
      </c>
      <c r="D84" s="5"/>
      <c r="E84" s="3">
        <v>38.0</v>
      </c>
      <c r="F84" s="5" t="s">
        <v>12</v>
      </c>
      <c r="G84" s="3" t="s">
        <v>25</v>
      </c>
      <c r="I84" s="3" t="s">
        <v>24</v>
      </c>
      <c r="J84" s="3">
        <v>0.5</v>
      </c>
      <c r="K84" s="3">
        <v>0.5</v>
      </c>
    </row>
    <row r="85" ht="15.75" customHeight="1">
      <c r="A85" s="21">
        <v>43050.0</v>
      </c>
      <c r="B85" s="22" t="s">
        <v>28</v>
      </c>
      <c r="C85" s="14">
        <v>4.0</v>
      </c>
      <c r="D85" s="5"/>
      <c r="E85" s="3">
        <v>48.0</v>
      </c>
      <c r="F85" s="5" t="s">
        <v>13</v>
      </c>
      <c r="G85" s="3" t="s">
        <v>25</v>
      </c>
      <c r="I85" s="3" t="s">
        <v>25</v>
      </c>
    </row>
    <row r="86" ht="15.75" customHeight="1">
      <c r="A86" s="21">
        <v>43050.0</v>
      </c>
      <c r="B86" s="22" t="s">
        <v>28</v>
      </c>
      <c r="C86" s="14">
        <v>5.0</v>
      </c>
      <c r="D86" s="5"/>
      <c r="E86" s="3">
        <v>23.0</v>
      </c>
      <c r="F86" s="5" t="s">
        <v>12</v>
      </c>
      <c r="G86" s="3" t="s">
        <v>25</v>
      </c>
      <c r="I86" s="3" t="s">
        <v>24</v>
      </c>
      <c r="J86" s="3">
        <v>2.25</v>
      </c>
      <c r="K86" s="3">
        <v>2.25</v>
      </c>
    </row>
    <row r="87" ht="15.75" customHeight="1">
      <c r="A87" s="21">
        <v>43050.0</v>
      </c>
      <c r="B87" s="22" t="s">
        <v>28</v>
      </c>
      <c r="C87" s="14">
        <v>6.0</v>
      </c>
      <c r="D87" s="5"/>
      <c r="E87" s="3">
        <v>38.0</v>
      </c>
      <c r="F87" s="5" t="s">
        <v>13</v>
      </c>
      <c r="G87" s="3" t="s">
        <v>25</v>
      </c>
      <c r="I87" s="3" t="s">
        <v>25</v>
      </c>
    </row>
    <row r="88" ht="15.75" customHeight="1">
      <c r="A88" s="21">
        <v>43050.0</v>
      </c>
      <c r="B88" s="22" t="s">
        <v>28</v>
      </c>
      <c r="C88" s="14">
        <v>7.0</v>
      </c>
      <c r="D88" s="5"/>
      <c r="E88" s="3">
        <v>31.0</v>
      </c>
      <c r="F88" s="5" t="s">
        <v>12</v>
      </c>
      <c r="G88" s="3" t="s">
        <v>25</v>
      </c>
      <c r="I88" s="3" t="s">
        <v>24</v>
      </c>
      <c r="J88" s="3">
        <v>10.0</v>
      </c>
      <c r="K88" s="3">
        <v>11.0</v>
      </c>
    </row>
    <row r="89" ht="15.75" customHeight="1">
      <c r="A89" s="21">
        <v>43050.0</v>
      </c>
      <c r="B89" s="22" t="s">
        <v>28</v>
      </c>
      <c r="C89" s="14">
        <v>8.0</v>
      </c>
      <c r="D89" s="5"/>
      <c r="E89" s="3">
        <v>25.0</v>
      </c>
      <c r="F89" s="5" t="s">
        <v>13</v>
      </c>
      <c r="G89" s="3" t="s">
        <v>25</v>
      </c>
      <c r="I89" s="3" t="s">
        <v>24</v>
      </c>
      <c r="J89" s="3">
        <v>0.5</v>
      </c>
      <c r="K89" s="3">
        <v>0.5</v>
      </c>
    </row>
    <row r="90" ht="15.75" customHeight="1">
      <c r="A90" s="21">
        <v>43050.0</v>
      </c>
      <c r="B90" s="22" t="s">
        <v>28</v>
      </c>
      <c r="C90" s="14">
        <v>9.0</v>
      </c>
      <c r="D90" s="5"/>
      <c r="E90" s="3">
        <v>27.0</v>
      </c>
      <c r="F90" s="5" t="s">
        <v>13</v>
      </c>
      <c r="G90" s="3" t="s">
        <v>25</v>
      </c>
      <c r="I90" s="3" t="s">
        <v>25</v>
      </c>
    </row>
    <row r="91" ht="15.75" customHeight="1">
      <c r="A91" s="21">
        <v>43050.0</v>
      </c>
      <c r="B91" s="22" t="s">
        <v>28</v>
      </c>
      <c r="C91" s="14">
        <v>10.0</v>
      </c>
      <c r="D91" s="5"/>
      <c r="E91" s="3">
        <v>40.0</v>
      </c>
      <c r="F91" s="5" t="s">
        <v>13</v>
      </c>
      <c r="G91" s="3" t="s">
        <v>25</v>
      </c>
      <c r="I91" s="3" t="s">
        <v>25</v>
      </c>
    </row>
    <row r="92" ht="15.75" customHeight="1">
      <c r="A92" s="24">
        <v>43050.0</v>
      </c>
      <c r="B92" s="25" t="s">
        <v>28</v>
      </c>
      <c r="C92" s="27">
        <v>11.0</v>
      </c>
      <c r="D92" s="2"/>
      <c r="E92" s="9">
        <v>24.0</v>
      </c>
      <c r="F92" s="2" t="s">
        <v>13</v>
      </c>
      <c r="G92" s="9" t="s">
        <v>29</v>
      </c>
      <c r="H92" s="9"/>
      <c r="I92" s="9" t="s">
        <v>25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4">
        <v>43259.0</v>
      </c>
      <c r="B93" s="5" t="s">
        <v>30</v>
      </c>
      <c r="C93" s="5">
        <v>1.0</v>
      </c>
      <c r="D93" s="5" t="s">
        <v>17</v>
      </c>
      <c r="E93" s="3">
        <v>19.0</v>
      </c>
      <c r="F93" s="5" t="s">
        <v>31</v>
      </c>
      <c r="G93" s="3">
        <v>1.0</v>
      </c>
      <c r="H93" s="3">
        <v>3.0</v>
      </c>
    </row>
    <row r="94" ht="15.75" customHeight="1">
      <c r="A94" s="4">
        <v>43259.0</v>
      </c>
      <c r="B94" s="5" t="s">
        <v>30</v>
      </c>
      <c r="C94" s="5">
        <v>2.0</v>
      </c>
      <c r="D94" s="5" t="s">
        <v>17</v>
      </c>
      <c r="E94" s="3">
        <v>27.0</v>
      </c>
      <c r="F94" s="5" t="s">
        <v>13</v>
      </c>
      <c r="G94" s="3">
        <v>1.0</v>
      </c>
      <c r="H94" s="3">
        <v>1.0</v>
      </c>
    </row>
    <row r="95" ht="15.75" customHeight="1">
      <c r="A95" s="4">
        <v>43259.0</v>
      </c>
      <c r="B95" s="5" t="s">
        <v>30</v>
      </c>
      <c r="C95" s="5">
        <v>3.0</v>
      </c>
      <c r="D95" s="5" t="s">
        <v>16</v>
      </c>
      <c r="E95" s="3">
        <v>20.0</v>
      </c>
      <c r="F95" s="5" t="s">
        <v>12</v>
      </c>
      <c r="G95" s="3">
        <v>1.0</v>
      </c>
      <c r="H95" s="3">
        <v>3.0</v>
      </c>
    </row>
    <row r="96" ht="15.75" customHeight="1">
      <c r="A96" s="4">
        <v>43259.0</v>
      </c>
      <c r="B96" s="5" t="s">
        <v>30</v>
      </c>
      <c r="C96" s="5">
        <v>4.0</v>
      </c>
      <c r="D96" s="5" t="s">
        <v>16</v>
      </c>
      <c r="E96" s="3">
        <v>23.0</v>
      </c>
      <c r="F96" s="5" t="s">
        <v>12</v>
      </c>
      <c r="G96" s="3">
        <v>0.0</v>
      </c>
      <c r="H96" s="3">
        <v>1.0</v>
      </c>
    </row>
    <row r="97" ht="15.75" customHeight="1">
      <c r="A97" s="4">
        <v>43259.0</v>
      </c>
      <c r="B97" s="5" t="s">
        <v>30</v>
      </c>
      <c r="C97" s="5">
        <v>5.0</v>
      </c>
      <c r="D97" s="5" t="s">
        <v>17</v>
      </c>
      <c r="E97" s="3">
        <v>20.0</v>
      </c>
      <c r="F97" s="5" t="s">
        <v>12</v>
      </c>
      <c r="G97" s="3">
        <v>1.0</v>
      </c>
      <c r="H97" s="3">
        <v>1.0</v>
      </c>
    </row>
    <row r="98" ht="15.75" customHeight="1">
      <c r="A98" s="4">
        <v>43259.0</v>
      </c>
      <c r="B98" s="5" t="s">
        <v>30</v>
      </c>
      <c r="C98" s="5">
        <v>6.0</v>
      </c>
      <c r="D98" s="5"/>
      <c r="E98" s="3">
        <v>21.0</v>
      </c>
      <c r="F98" s="5" t="s">
        <v>12</v>
      </c>
      <c r="G98" s="3">
        <v>0.0</v>
      </c>
      <c r="H98" s="3">
        <v>0.0</v>
      </c>
    </row>
    <row r="99" ht="15.75" customHeight="1">
      <c r="A99" s="4">
        <v>43259.0</v>
      </c>
      <c r="B99" s="5" t="s">
        <v>30</v>
      </c>
      <c r="C99" s="5">
        <v>7.0</v>
      </c>
      <c r="D99" s="5"/>
      <c r="E99" s="3">
        <v>20.0</v>
      </c>
      <c r="F99" s="5" t="s">
        <v>13</v>
      </c>
      <c r="G99" s="3">
        <v>0.0</v>
      </c>
      <c r="H99" s="3">
        <v>3.0</v>
      </c>
    </row>
    <row r="100" ht="15.75" customHeight="1">
      <c r="A100" s="4">
        <v>43259.0</v>
      </c>
      <c r="B100" s="5" t="s">
        <v>30</v>
      </c>
      <c r="C100" s="5">
        <v>8.0</v>
      </c>
      <c r="D100" s="5"/>
      <c r="E100" s="3">
        <v>22.0</v>
      </c>
      <c r="F100" s="5" t="s">
        <v>13</v>
      </c>
      <c r="G100" s="3">
        <v>0.0</v>
      </c>
      <c r="H100" s="3">
        <v>1.0</v>
      </c>
    </row>
    <row r="101" ht="15.75" customHeight="1">
      <c r="A101" s="4">
        <v>43259.0</v>
      </c>
      <c r="B101" s="5" t="s">
        <v>30</v>
      </c>
      <c r="C101" s="5">
        <v>9.0</v>
      </c>
      <c r="D101" s="5" t="s">
        <v>14</v>
      </c>
      <c r="E101" s="3">
        <v>20.0</v>
      </c>
      <c r="F101" s="5" t="s">
        <v>12</v>
      </c>
      <c r="G101" s="3">
        <v>1.0</v>
      </c>
      <c r="H101" s="3">
        <v>1.0</v>
      </c>
    </row>
    <row r="102" ht="15.75" customHeight="1">
      <c r="A102" s="4">
        <v>43259.0</v>
      </c>
      <c r="B102" s="5" t="s">
        <v>30</v>
      </c>
      <c r="C102" s="5">
        <v>10.0</v>
      </c>
      <c r="D102" s="5" t="s">
        <v>14</v>
      </c>
      <c r="E102" s="3">
        <v>20.0</v>
      </c>
      <c r="F102" s="5" t="s">
        <v>12</v>
      </c>
      <c r="G102" s="3">
        <v>1.0</v>
      </c>
      <c r="H102" s="3">
        <v>1.0</v>
      </c>
    </row>
    <row r="103" ht="15.75" customHeight="1">
      <c r="A103" s="4">
        <v>43259.0</v>
      </c>
      <c r="B103" s="5" t="s">
        <v>30</v>
      </c>
      <c r="C103" s="5">
        <v>11.0</v>
      </c>
      <c r="D103" s="5"/>
      <c r="E103" s="3">
        <v>21.0</v>
      </c>
      <c r="F103" s="5" t="s">
        <v>12</v>
      </c>
      <c r="G103" s="3">
        <v>1.0</v>
      </c>
      <c r="H103" s="3">
        <v>2.0</v>
      </c>
    </row>
    <row r="104" ht="15.75" customHeight="1">
      <c r="A104" s="4">
        <v>43259.0</v>
      </c>
      <c r="B104" s="5" t="s">
        <v>30</v>
      </c>
      <c r="C104" s="5">
        <v>13.0</v>
      </c>
      <c r="D104" s="5"/>
      <c r="E104" s="3">
        <v>22.0</v>
      </c>
      <c r="F104" s="5" t="s">
        <v>13</v>
      </c>
      <c r="G104" s="3">
        <v>1.0</v>
      </c>
      <c r="H104" s="3">
        <v>3.0</v>
      </c>
    </row>
    <row r="105" ht="15.75" customHeight="1">
      <c r="A105" s="1">
        <v>43259.0</v>
      </c>
      <c r="B105" s="2" t="s">
        <v>30</v>
      </c>
      <c r="C105" s="2">
        <v>17.0</v>
      </c>
      <c r="D105" s="2"/>
      <c r="E105" s="9">
        <v>21.0</v>
      </c>
      <c r="F105" s="2" t="s">
        <v>13</v>
      </c>
      <c r="G105" s="9">
        <v>0.0</v>
      </c>
      <c r="H105" s="9">
        <v>0.0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4">
        <v>43273.0</v>
      </c>
      <c r="B106" s="5" t="s">
        <v>32</v>
      </c>
      <c r="C106" s="5">
        <v>1.0</v>
      </c>
      <c r="D106" s="5" t="s">
        <v>14</v>
      </c>
      <c r="E106" s="3">
        <v>24.0</v>
      </c>
      <c r="F106" s="5" t="s">
        <v>13</v>
      </c>
      <c r="G106" s="3">
        <v>1.0</v>
      </c>
      <c r="H106" s="3">
        <v>3.0</v>
      </c>
    </row>
    <row r="107" ht="15.75" customHeight="1">
      <c r="A107" s="4">
        <v>43273.0</v>
      </c>
      <c r="B107" s="5" t="s">
        <v>32</v>
      </c>
      <c r="C107" s="5">
        <v>2.0</v>
      </c>
      <c r="D107" s="5" t="s">
        <v>14</v>
      </c>
      <c r="E107" s="3">
        <v>24.0</v>
      </c>
      <c r="F107" s="5" t="s">
        <v>13</v>
      </c>
      <c r="G107" s="3">
        <v>1.0</v>
      </c>
      <c r="H107" s="3">
        <v>1.0</v>
      </c>
    </row>
    <row r="108" ht="15.75" customHeight="1">
      <c r="A108" s="4">
        <v>43273.0</v>
      </c>
      <c r="B108" s="5" t="s">
        <v>32</v>
      </c>
      <c r="C108" s="5">
        <v>3.0</v>
      </c>
      <c r="D108" s="5" t="s">
        <v>16</v>
      </c>
      <c r="E108" s="3">
        <v>22.0</v>
      </c>
      <c r="F108" s="5" t="s">
        <v>13</v>
      </c>
      <c r="G108" s="3">
        <v>2.0</v>
      </c>
      <c r="H108" s="3">
        <v>3.0</v>
      </c>
    </row>
    <row r="109" ht="15.75" customHeight="1">
      <c r="A109" s="4">
        <v>43273.0</v>
      </c>
      <c r="B109" s="5" t="s">
        <v>32</v>
      </c>
      <c r="C109" s="5">
        <v>4.0</v>
      </c>
      <c r="D109" s="5" t="s">
        <v>14</v>
      </c>
      <c r="E109" s="3">
        <v>23.0</v>
      </c>
      <c r="F109" s="5" t="s">
        <v>13</v>
      </c>
      <c r="G109" s="3">
        <v>1.0</v>
      </c>
      <c r="H109" s="3">
        <v>1.0</v>
      </c>
    </row>
    <row r="110" ht="15.75" customHeight="1">
      <c r="A110" s="4">
        <v>43273.0</v>
      </c>
      <c r="B110" s="5" t="s">
        <v>32</v>
      </c>
      <c r="C110" s="5">
        <v>5.0</v>
      </c>
      <c r="D110" s="5" t="s">
        <v>17</v>
      </c>
      <c r="E110" s="3">
        <v>24.0</v>
      </c>
      <c r="F110" s="5" t="s">
        <v>13</v>
      </c>
      <c r="G110" s="3">
        <v>3.0</v>
      </c>
      <c r="H110" s="3">
        <v>3.0</v>
      </c>
    </row>
    <row r="111" ht="15.75" customHeight="1">
      <c r="A111" s="4">
        <v>43273.0</v>
      </c>
      <c r="B111" s="5" t="s">
        <v>32</v>
      </c>
      <c r="C111" s="5">
        <v>6.0</v>
      </c>
      <c r="D111" s="5" t="s">
        <v>15</v>
      </c>
      <c r="E111" s="3">
        <v>21.0</v>
      </c>
      <c r="F111" s="5" t="s">
        <v>12</v>
      </c>
      <c r="G111" s="3">
        <v>1.0</v>
      </c>
      <c r="H111" s="3">
        <v>1.0</v>
      </c>
    </row>
    <row r="112" ht="15.75" customHeight="1">
      <c r="A112" s="4">
        <v>43273.0</v>
      </c>
      <c r="B112" s="5" t="s">
        <v>32</v>
      </c>
      <c r="C112" s="5">
        <v>7.0</v>
      </c>
      <c r="D112" s="5" t="s">
        <v>15</v>
      </c>
      <c r="E112" s="3">
        <v>18.0</v>
      </c>
      <c r="F112" s="5" t="s">
        <v>12</v>
      </c>
      <c r="G112" s="3">
        <v>1.0</v>
      </c>
      <c r="H112" s="3">
        <v>1.0</v>
      </c>
    </row>
    <row r="113" ht="15.75" customHeight="1">
      <c r="A113" s="4">
        <v>43273.0</v>
      </c>
      <c r="B113" s="5" t="s">
        <v>32</v>
      </c>
      <c r="C113" s="5">
        <v>8.0</v>
      </c>
      <c r="D113" s="5" t="s">
        <v>17</v>
      </c>
      <c r="E113" s="3">
        <v>21.0</v>
      </c>
      <c r="F113" s="5" t="s">
        <v>13</v>
      </c>
      <c r="G113" s="3">
        <v>1.0</v>
      </c>
      <c r="H113" s="3">
        <v>1.0</v>
      </c>
    </row>
    <row r="114" ht="15.75" customHeight="1">
      <c r="A114" s="4">
        <v>43273.0</v>
      </c>
      <c r="B114" s="5" t="s">
        <v>32</v>
      </c>
      <c r="C114" s="5">
        <v>9.0</v>
      </c>
      <c r="D114" s="5" t="s">
        <v>15</v>
      </c>
      <c r="E114" s="3">
        <v>19.0</v>
      </c>
      <c r="F114" s="5" t="s">
        <v>12</v>
      </c>
      <c r="G114" s="3">
        <v>1.0</v>
      </c>
      <c r="H114" s="3">
        <v>1.0</v>
      </c>
    </row>
    <row r="115" ht="15.75" customHeight="1">
      <c r="A115" s="4">
        <v>43273.0</v>
      </c>
      <c r="B115" s="5" t="s">
        <v>32</v>
      </c>
      <c r="C115" s="5">
        <v>10.0</v>
      </c>
      <c r="D115" s="5" t="s">
        <v>11</v>
      </c>
      <c r="E115" s="3">
        <v>19.0</v>
      </c>
      <c r="F115" s="5" t="s">
        <v>13</v>
      </c>
      <c r="G115" s="3">
        <v>1.0</v>
      </c>
      <c r="H115" s="3">
        <v>3.0</v>
      </c>
    </row>
    <row r="116" ht="15.75" customHeight="1">
      <c r="A116" s="4">
        <v>43273.0</v>
      </c>
      <c r="B116" s="5" t="s">
        <v>32</v>
      </c>
      <c r="C116" s="5">
        <v>11.0</v>
      </c>
      <c r="D116" s="5" t="s">
        <v>33</v>
      </c>
      <c r="E116" s="3">
        <v>21.0</v>
      </c>
      <c r="F116" s="5" t="s">
        <v>12</v>
      </c>
      <c r="G116" s="3">
        <v>1.0</v>
      </c>
      <c r="H116" s="3">
        <v>3.0</v>
      </c>
    </row>
    <row r="117" ht="15.75" customHeight="1">
      <c r="A117" s="4">
        <v>43273.0</v>
      </c>
      <c r="B117" s="5" t="s">
        <v>32</v>
      </c>
      <c r="C117" s="5">
        <v>12.0</v>
      </c>
      <c r="D117" s="5" t="s">
        <v>33</v>
      </c>
      <c r="E117" s="3">
        <v>20.0</v>
      </c>
      <c r="F117" s="5" t="s">
        <v>13</v>
      </c>
      <c r="G117" s="3">
        <v>1.0</v>
      </c>
      <c r="H117" s="3">
        <v>1.0</v>
      </c>
    </row>
    <row r="118" ht="15.75" customHeight="1">
      <c r="A118" s="4">
        <v>43273.0</v>
      </c>
      <c r="B118" s="5" t="s">
        <v>32</v>
      </c>
      <c r="C118" s="5">
        <v>13.0</v>
      </c>
      <c r="D118" s="5" t="s">
        <v>11</v>
      </c>
      <c r="E118" s="3">
        <v>20.0</v>
      </c>
      <c r="F118" s="5" t="s">
        <v>13</v>
      </c>
      <c r="G118" s="3">
        <v>2.0</v>
      </c>
      <c r="H118" s="3">
        <v>1.0</v>
      </c>
    </row>
    <row r="119" ht="15.75" customHeight="1">
      <c r="A119" s="4">
        <v>43273.0</v>
      </c>
      <c r="B119" s="5" t="s">
        <v>32</v>
      </c>
      <c r="C119" s="5">
        <v>14.0</v>
      </c>
      <c r="D119" s="5" t="s">
        <v>16</v>
      </c>
      <c r="E119" s="3">
        <v>21.0</v>
      </c>
      <c r="F119" s="5" t="s">
        <v>13</v>
      </c>
      <c r="G119" s="3">
        <v>1.0</v>
      </c>
      <c r="H119" s="3">
        <v>4.0</v>
      </c>
    </row>
    <row r="120" ht="15.75" customHeight="1">
      <c r="A120" s="1">
        <v>43273.0</v>
      </c>
      <c r="B120" s="2" t="s">
        <v>32</v>
      </c>
      <c r="C120" s="2">
        <v>15.0</v>
      </c>
      <c r="D120" s="2"/>
      <c r="E120" s="9">
        <v>20.0</v>
      </c>
      <c r="F120" s="2" t="s">
        <v>13</v>
      </c>
      <c r="G120" s="9">
        <v>1.0</v>
      </c>
      <c r="H120" s="9">
        <v>3.0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4">
        <v>43621.0</v>
      </c>
      <c r="B121" s="5" t="s">
        <v>34</v>
      </c>
      <c r="C121" s="5">
        <v>1.0</v>
      </c>
      <c r="D121" s="5" t="s">
        <v>14</v>
      </c>
      <c r="E121" s="3">
        <v>20.0</v>
      </c>
      <c r="F121" s="5" t="s">
        <v>13</v>
      </c>
      <c r="G121" s="3">
        <v>2.0</v>
      </c>
      <c r="H121" s="3">
        <v>4.0</v>
      </c>
    </row>
    <row r="122" ht="15.75" customHeight="1">
      <c r="A122" s="4">
        <v>43621.0</v>
      </c>
      <c r="B122" s="5" t="s">
        <v>34</v>
      </c>
      <c r="C122" s="5">
        <v>2.0</v>
      </c>
      <c r="D122" s="5" t="s">
        <v>14</v>
      </c>
      <c r="E122" s="3">
        <v>21.0</v>
      </c>
      <c r="F122" s="5" t="s">
        <v>13</v>
      </c>
      <c r="G122" s="3">
        <v>1.0</v>
      </c>
      <c r="H122" s="3">
        <v>2.0</v>
      </c>
    </row>
    <row r="123" ht="15.75" customHeight="1">
      <c r="A123" s="4">
        <v>43621.0</v>
      </c>
      <c r="B123" s="5" t="s">
        <v>34</v>
      </c>
      <c r="C123" s="5">
        <v>3.0</v>
      </c>
      <c r="D123" s="5" t="s">
        <v>14</v>
      </c>
      <c r="E123" s="3">
        <v>21.0</v>
      </c>
      <c r="F123" s="5" t="s">
        <v>13</v>
      </c>
      <c r="G123" s="3">
        <v>1.0</v>
      </c>
      <c r="H123" s="3">
        <v>2.0</v>
      </c>
    </row>
    <row r="124" ht="15.75" customHeight="1">
      <c r="A124" s="4">
        <v>43621.0</v>
      </c>
      <c r="B124" s="5" t="s">
        <v>34</v>
      </c>
      <c r="C124" s="5">
        <v>4.0</v>
      </c>
      <c r="D124" s="5" t="s">
        <v>16</v>
      </c>
      <c r="E124" s="3">
        <v>20.0</v>
      </c>
      <c r="F124" s="5" t="s">
        <v>13</v>
      </c>
      <c r="G124" s="3">
        <v>1.0</v>
      </c>
      <c r="H124" s="3">
        <v>2.0</v>
      </c>
    </row>
    <row r="125" ht="15.75" customHeight="1">
      <c r="A125" s="4">
        <v>43621.0</v>
      </c>
      <c r="B125" s="5" t="s">
        <v>34</v>
      </c>
      <c r="C125" s="5">
        <v>5.0</v>
      </c>
      <c r="D125" s="5" t="s">
        <v>16</v>
      </c>
      <c r="E125" s="3">
        <v>22.0</v>
      </c>
      <c r="F125" s="5" t="s">
        <v>12</v>
      </c>
      <c r="G125" s="3">
        <v>2.0</v>
      </c>
      <c r="H125" s="3">
        <v>2.0</v>
      </c>
    </row>
    <row r="126" ht="15.75" customHeight="1">
      <c r="A126" s="4">
        <v>43621.0</v>
      </c>
      <c r="B126" s="5" t="s">
        <v>34</v>
      </c>
      <c r="C126" s="5">
        <v>6.0</v>
      </c>
      <c r="D126" s="5" t="s">
        <v>16</v>
      </c>
      <c r="E126" s="3">
        <v>20.0</v>
      </c>
      <c r="F126" s="5" t="s">
        <v>12</v>
      </c>
      <c r="G126" s="3">
        <v>1.0</v>
      </c>
      <c r="H126" s="3">
        <v>2.0</v>
      </c>
    </row>
    <row r="127" ht="15.75" customHeight="1">
      <c r="A127" s="4">
        <v>43621.0</v>
      </c>
      <c r="B127" s="5" t="s">
        <v>34</v>
      </c>
      <c r="C127" s="5">
        <v>7.0</v>
      </c>
      <c r="D127" s="5" t="s">
        <v>17</v>
      </c>
      <c r="E127" s="3">
        <v>21.0</v>
      </c>
      <c r="F127" s="5" t="s">
        <v>12</v>
      </c>
      <c r="G127" s="3">
        <v>1.0</v>
      </c>
      <c r="H127" s="3">
        <v>2.0</v>
      </c>
    </row>
    <row r="128" ht="15.75" customHeight="1">
      <c r="A128" s="4">
        <v>43621.0</v>
      </c>
      <c r="B128" s="5" t="s">
        <v>34</v>
      </c>
      <c r="C128" s="5">
        <v>8.0</v>
      </c>
      <c r="D128" s="5" t="s">
        <v>17</v>
      </c>
      <c r="E128" s="3">
        <v>22.0</v>
      </c>
      <c r="F128" s="5" t="s">
        <v>12</v>
      </c>
      <c r="G128" s="3">
        <v>1.0</v>
      </c>
      <c r="H128" s="3">
        <v>3.0</v>
      </c>
    </row>
    <row r="129" ht="15.75" customHeight="1">
      <c r="A129" s="4">
        <v>43621.0</v>
      </c>
      <c r="B129" s="5" t="s">
        <v>34</v>
      </c>
      <c r="C129" s="5">
        <v>9.0</v>
      </c>
      <c r="D129" s="5" t="s">
        <v>17</v>
      </c>
      <c r="E129" s="3">
        <v>30.0</v>
      </c>
      <c r="F129" s="5" t="s">
        <v>12</v>
      </c>
      <c r="G129" s="3">
        <v>1.0</v>
      </c>
      <c r="H129" s="3">
        <v>3.0</v>
      </c>
    </row>
    <row r="130" ht="15.75" customHeight="1">
      <c r="A130" s="4">
        <v>43621.0</v>
      </c>
      <c r="B130" s="5" t="s">
        <v>34</v>
      </c>
      <c r="C130" s="5">
        <v>10.0</v>
      </c>
      <c r="D130" s="5" t="s">
        <v>15</v>
      </c>
      <c r="E130" s="3">
        <v>22.0</v>
      </c>
      <c r="F130" s="5" t="s">
        <v>13</v>
      </c>
      <c r="G130" s="3">
        <v>3.0</v>
      </c>
      <c r="H130" s="3">
        <v>2.0</v>
      </c>
    </row>
    <row r="131" ht="15.75" customHeight="1">
      <c r="A131" s="4">
        <v>43621.0</v>
      </c>
      <c r="B131" s="5" t="s">
        <v>34</v>
      </c>
      <c r="C131" s="5">
        <v>11.0</v>
      </c>
      <c r="D131" s="5" t="s">
        <v>15</v>
      </c>
      <c r="E131" s="3">
        <v>19.0</v>
      </c>
      <c r="F131" s="5" t="s">
        <v>13</v>
      </c>
      <c r="G131" s="3">
        <v>2.0</v>
      </c>
      <c r="H131" s="3">
        <v>2.0</v>
      </c>
    </row>
    <row r="132" ht="15.75" customHeight="1">
      <c r="A132" s="1">
        <v>43621.0</v>
      </c>
      <c r="B132" s="2" t="s">
        <v>34</v>
      </c>
      <c r="C132" s="2">
        <v>12.0</v>
      </c>
      <c r="D132" s="2" t="s">
        <v>15</v>
      </c>
      <c r="E132" s="9">
        <v>20.0</v>
      </c>
      <c r="F132" s="2" t="s">
        <v>13</v>
      </c>
      <c r="G132" s="9">
        <v>1.0</v>
      </c>
      <c r="H132" s="9">
        <v>2.0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4">
        <v>43628.0</v>
      </c>
      <c r="B133" s="5" t="s">
        <v>35</v>
      </c>
      <c r="C133" s="5">
        <v>1.0</v>
      </c>
      <c r="D133" s="5" t="s">
        <v>14</v>
      </c>
      <c r="E133" s="3">
        <v>24.0</v>
      </c>
      <c r="F133" s="5" t="s">
        <v>13</v>
      </c>
      <c r="G133" s="3">
        <v>1.0</v>
      </c>
      <c r="H133" s="3">
        <v>3.0</v>
      </c>
    </row>
    <row r="134" ht="15.75" customHeight="1">
      <c r="A134" s="4">
        <v>43628.0</v>
      </c>
      <c r="B134" s="5" t="s">
        <v>35</v>
      </c>
      <c r="C134" s="5">
        <v>2.0</v>
      </c>
      <c r="D134" s="5" t="s">
        <v>14</v>
      </c>
      <c r="E134" s="3">
        <v>20.0</v>
      </c>
      <c r="F134" s="5" t="s">
        <v>12</v>
      </c>
      <c r="G134" s="3">
        <v>1.0</v>
      </c>
      <c r="H134" s="3">
        <v>2.0</v>
      </c>
    </row>
    <row r="135" ht="15.75" customHeight="1">
      <c r="A135" s="4">
        <v>43628.0</v>
      </c>
      <c r="B135" s="5" t="s">
        <v>35</v>
      </c>
      <c r="C135" s="5">
        <v>3.0</v>
      </c>
      <c r="D135" s="5" t="s">
        <v>16</v>
      </c>
      <c r="E135" s="3">
        <v>20.0</v>
      </c>
      <c r="F135" s="5" t="s">
        <v>13</v>
      </c>
      <c r="G135" s="3">
        <v>1.0</v>
      </c>
      <c r="H135" s="3">
        <v>2.0</v>
      </c>
    </row>
    <row r="136" ht="15.75" customHeight="1">
      <c r="A136" s="4">
        <v>43628.0</v>
      </c>
      <c r="B136" s="5" t="s">
        <v>35</v>
      </c>
      <c r="C136" s="5">
        <v>4.0</v>
      </c>
      <c r="D136" s="5" t="s">
        <v>14</v>
      </c>
      <c r="E136" s="3">
        <v>19.0</v>
      </c>
      <c r="F136" s="5" t="s">
        <v>12</v>
      </c>
      <c r="G136" s="3">
        <v>1.0</v>
      </c>
      <c r="H136" s="3">
        <v>2.0</v>
      </c>
    </row>
    <row r="137" ht="15.75" customHeight="1">
      <c r="A137" s="4">
        <v>43628.0</v>
      </c>
      <c r="B137" s="5" t="s">
        <v>35</v>
      </c>
      <c r="C137" s="5">
        <v>5.0</v>
      </c>
      <c r="D137" s="5" t="s">
        <v>16</v>
      </c>
      <c r="E137" s="3">
        <v>22.0</v>
      </c>
      <c r="F137" s="5" t="s">
        <v>13</v>
      </c>
      <c r="G137" s="3">
        <v>1.0</v>
      </c>
      <c r="H137" s="3">
        <v>2.0</v>
      </c>
    </row>
    <row r="138" ht="15.75" customHeight="1">
      <c r="A138" s="4">
        <v>43628.0</v>
      </c>
      <c r="B138" s="5" t="s">
        <v>35</v>
      </c>
      <c r="C138" s="5">
        <v>6.0</v>
      </c>
      <c r="D138" s="5" t="s">
        <v>17</v>
      </c>
      <c r="E138" s="3">
        <v>21.0</v>
      </c>
      <c r="F138" s="5" t="s">
        <v>12</v>
      </c>
      <c r="G138" s="3">
        <v>3.0</v>
      </c>
      <c r="H138" s="3">
        <v>2.0</v>
      </c>
    </row>
    <row r="139" ht="15.75" customHeight="1">
      <c r="A139" s="1">
        <v>43628.0</v>
      </c>
      <c r="B139" s="2" t="s">
        <v>35</v>
      </c>
      <c r="C139" s="2">
        <v>7.0</v>
      </c>
      <c r="D139" s="2" t="s">
        <v>17</v>
      </c>
      <c r="E139" s="9">
        <v>26.0</v>
      </c>
      <c r="F139" s="2" t="s">
        <v>12</v>
      </c>
      <c r="G139" s="9">
        <v>3.0</v>
      </c>
      <c r="H139" s="9">
        <v>2.0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4">
        <v>43641.0</v>
      </c>
      <c r="B140" s="5" t="s">
        <v>36</v>
      </c>
      <c r="C140" s="5">
        <v>1.0</v>
      </c>
      <c r="D140" s="5" t="s">
        <v>14</v>
      </c>
      <c r="E140" s="3">
        <v>25.0</v>
      </c>
      <c r="F140" s="5" t="s">
        <v>12</v>
      </c>
      <c r="G140" s="3">
        <v>2.0</v>
      </c>
      <c r="H140" s="3">
        <v>2.0</v>
      </c>
    </row>
    <row r="141" ht="15.75" customHeight="1">
      <c r="A141" s="4">
        <v>43641.0</v>
      </c>
      <c r="B141" s="5" t="s">
        <v>36</v>
      </c>
      <c r="C141" s="5">
        <v>2.0</v>
      </c>
      <c r="D141" s="5" t="s">
        <v>14</v>
      </c>
      <c r="E141" s="3">
        <v>22.0</v>
      </c>
      <c r="F141" s="5" t="s">
        <v>13</v>
      </c>
      <c r="G141" s="3">
        <v>1.0</v>
      </c>
      <c r="H141" s="3">
        <v>3.0</v>
      </c>
    </row>
    <row r="142" ht="15.75" customHeight="1">
      <c r="A142" s="4">
        <v>43641.0</v>
      </c>
      <c r="B142" s="5" t="s">
        <v>36</v>
      </c>
      <c r="C142" s="5">
        <v>3.0</v>
      </c>
      <c r="D142" s="5" t="s">
        <v>16</v>
      </c>
      <c r="E142" s="3">
        <v>19.0</v>
      </c>
      <c r="F142" s="5" t="s">
        <v>12</v>
      </c>
      <c r="G142" s="3">
        <v>1.0</v>
      </c>
      <c r="H142" s="3">
        <v>2.0</v>
      </c>
    </row>
    <row r="143" ht="15.75" customHeight="1">
      <c r="A143" s="4">
        <v>43641.0</v>
      </c>
      <c r="B143" s="5" t="s">
        <v>36</v>
      </c>
      <c r="C143" s="5">
        <v>4.0</v>
      </c>
      <c r="D143" s="5" t="s">
        <v>16</v>
      </c>
      <c r="E143" s="3">
        <v>18.0</v>
      </c>
      <c r="F143" s="5" t="s">
        <v>12</v>
      </c>
      <c r="G143" s="3">
        <v>2.0</v>
      </c>
      <c r="H143" s="3">
        <v>2.0</v>
      </c>
    </row>
    <row r="144" ht="15.75" customHeight="1">
      <c r="A144" s="4">
        <v>43641.0</v>
      </c>
      <c r="B144" s="5" t="s">
        <v>36</v>
      </c>
      <c r="C144" s="5">
        <v>5.0</v>
      </c>
      <c r="D144" s="5" t="s">
        <v>17</v>
      </c>
      <c r="E144" s="3">
        <v>20.0</v>
      </c>
      <c r="F144" s="5" t="s">
        <v>12</v>
      </c>
      <c r="G144" s="3">
        <v>1.0</v>
      </c>
      <c r="H144" s="3">
        <v>3.0</v>
      </c>
    </row>
    <row r="145" ht="15.75" customHeight="1">
      <c r="A145" s="4">
        <v>43641.0</v>
      </c>
      <c r="B145" s="5" t="s">
        <v>36</v>
      </c>
      <c r="C145" s="5">
        <v>6.0</v>
      </c>
      <c r="D145" s="5" t="s">
        <v>17</v>
      </c>
      <c r="E145" s="3">
        <v>24.0</v>
      </c>
      <c r="F145" s="5" t="s">
        <v>13</v>
      </c>
      <c r="G145" s="3">
        <v>1.0</v>
      </c>
      <c r="H145" s="3">
        <v>4.0</v>
      </c>
    </row>
    <row r="146" ht="15.75" customHeight="1">
      <c r="A146" s="4">
        <v>43641.0</v>
      </c>
      <c r="B146" s="5" t="s">
        <v>36</v>
      </c>
      <c r="C146" s="5">
        <v>7.0</v>
      </c>
      <c r="D146" s="5" t="s">
        <v>17</v>
      </c>
      <c r="E146" s="3">
        <v>20.0</v>
      </c>
      <c r="F146" s="5" t="s">
        <v>13</v>
      </c>
      <c r="G146" s="3">
        <v>1.0</v>
      </c>
      <c r="H146" s="3">
        <v>4.0</v>
      </c>
    </row>
    <row r="147" ht="15.75" customHeight="1">
      <c r="A147" s="4">
        <v>43641.0</v>
      </c>
      <c r="B147" s="5" t="s">
        <v>36</v>
      </c>
      <c r="C147" s="5">
        <v>8.0</v>
      </c>
      <c r="D147" s="5" t="s">
        <v>15</v>
      </c>
      <c r="E147" s="3">
        <v>21.0</v>
      </c>
      <c r="F147" s="5" t="s">
        <v>13</v>
      </c>
      <c r="G147" s="3">
        <v>1.0</v>
      </c>
      <c r="H147" s="3">
        <v>1.0</v>
      </c>
    </row>
    <row r="148" ht="15.75" customHeight="1">
      <c r="A148" s="4">
        <v>43641.0</v>
      </c>
      <c r="B148" s="5" t="s">
        <v>36</v>
      </c>
      <c r="C148" s="5">
        <v>9.0</v>
      </c>
      <c r="D148" s="5" t="s">
        <v>15</v>
      </c>
      <c r="E148" s="3">
        <v>20.0</v>
      </c>
      <c r="F148" s="5" t="s">
        <v>12</v>
      </c>
      <c r="G148" s="3">
        <v>1.0</v>
      </c>
      <c r="H148" s="3">
        <v>2.0</v>
      </c>
    </row>
    <row r="149" ht="15.75" customHeight="1">
      <c r="A149" s="4">
        <v>43641.0</v>
      </c>
      <c r="B149" s="5" t="s">
        <v>36</v>
      </c>
      <c r="C149" s="5">
        <v>10.0</v>
      </c>
      <c r="D149" s="5" t="s">
        <v>11</v>
      </c>
      <c r="E149" s="3">
        <v>26.0</v>
      </c>
      <c r="F149" s="5" t="s">
        <v>13</v>
      </c>
      <c r="G149" s="3">
        <v>1.0</v>
      </c>
      <c r="H149" s="3">
        <v>2.0</v>
      </c>
    </row>
    <row r="150" ht="15.75" customHeight="1">
      <c r="A150" s="4">
        <v>43641.0</v>
      </c>
      <c r="B150" s="5" t="s">
        <v>36</v>
      </c>
      <c r="C150" s="5">
        <v>11.0</v>
      </c>
      <c r="D150" s="5" t="s">
        <v>11</v>
      </c>
      <c r="E150" s="3">
        <v>21.0</v>
      </c>
      <c r="F150" s="5" t="s">
        <v>13</v>
      </c>
      <c r="G150" s="3">
        <v>1.0</v>
      </c>
      <c r="H150" s="3">
        <v>2.0</v>
      </c>
    </row>
    <row r="151" ht="15.75" customHeight="1">
      <c r="A151" s="1">
        <v>43641.0</v>
      </c>
      <c r="B151" s="2" t="s">
        <v>36</v>
      </c>
      <c r="C151" s="2">
        <v>12.0</v>
      </c>
      <c r="D151" s="2" t="s">
        <v>14</v>
      </c>
      <c r="E151" s="9">
        <v>19.0</v>
      </c>
      <c r="F151" s="2" t="s">
        <v>12</v>
      </c>
      <c r="G151" s="9">
        <v>0.0</v>
      </c>
      <c r="H151" s="9">
        <v>1.0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4">
        <v>43952.0</v>
      </c>
      <c r="B152" s="5" t="s">
        <v>37</v>
      </c>
      <c r="C152" s="5">
        <v>1.0</v>
      </c>
      <c r="D152" s="5"/>
      <c r="E152" s="3">
        <v>19.0</v>
      </c>
      <c r="F152" s="5" t="s">
        <v>12</v>
      </c>
      <c r="G152" s="3">
        <v>1.0</v>
      </c>
      <c r="H152" s="3">
        <v>2.0</v>
      </c>
      <c r="I152" s="3" t="s">
        <v>24</v>
      </c>
      <c r="J152" s="3">
        <v>-4.0</v>
      </c>
      <c r="K152" s="3">
        <v>-4.0</v>
      </c>
    </row>
    <row r="153" ht="15.75" customHeight="1">
      <c r="A153" s="4">
        <v>43952.0</v>
      </c>
      <c r="B153" s="5" t="s">
        <v>37</v>
      </c>
      <c r="C153" s="5">
        <v>2.0</v>
      </c>
      <c r="D153" s="5"/>
      <c r="F153" s="5"/>
    </row>
    <row r="154" ht="15.75" customHeight="1">
      <c r="A154" s="4">
        <v>43952.0</v>
      </c>
      <c r="B154" s="5" t="s">
        <v>37</v>
      </c>
      <c r="C154" s="5">
        <v>3.0</v>
      </c>
      <c r="D154" s="5"/>
      <c r="F154" s="5"/>
    </row>
    <row r="155" ht="15.75" customHeight="1">
      <c r="A155" s="4">
        <v>43952.0</v>
      </c>
      <c r="B155" s="5" t="s">
        <v>37</v>
      </c>
      <c r="C155" s="5">
        <v>4.0</v>
      </c>
      <c r="D155" s="5"/>
      <c r="F155" s="5"/>
    </row>
    <row r="156" ht="15.75" customHeight="1">
      <c r="A156" s="4">
        <v>43952.0</v>
      </c>
      <c r="B156" s="5" t="s">
        <v>37</v>
      </c>
      <c r="C156" s="5">
        <v>5.0</v>
      </c>
      <c r="D156" s="5"/>
      <c r="E156" s="3">
        <v>21.0</v>
      </c>
      <c r="F156" s="5" t="s">
        <v>13</v>
      </c>
      <c r="G156" s="3">
        <v>1.0</v>
      </c>
      <c r="H156" s="3">
        <v>3.0</v>
      </c>
    </row>
    <row r="157" ht="15.75" customHeight="1">
      <c r="A157" s="4">
        <v>43952.0</v>
      </c>
      <c r="B157" s="5" t="s">
        <v>37</v>
      </c>
      <c r="C157" s="5">
        <v>6.0</v>
      </c>
      <c r="D157" s="5"/>
      <c r="F157" s="5"/>
    </row>
    <row r="158" ht="15.75" customHeight="1">
      <c r="A158" s="4">
        <v>43952.0</v>
      </c>
      <c r="B158" s="5" t="s">
        <v>37</v>
      </c>
      <c r="C158" s="5">
        <v>7.0</v>
      </c>
      <c r="D158" s="5"/>
      <c r="F158" s="5"/>
    </row>
    <row r="159" ht="15.75" customHeight="1">
      <c r="A159" s="4">
        <v>43952.0</v>
      </c>
      <c r="B159" s="5" t="s">
        <v>37</v>
      </c>
      <c r="C159" s="5">
        <v>8.0</v>
      </c>
      <c r="D159" s="5"/>
      <c r="F159" s="5"/>
    </row>
    <row r="160" ht="15.75" customHeight="1">
      <c r="A160" s="4">
        <v>43952.0</v>
      </c>
      <c r="B160" s="5" t="s">
        <v>37</v>
      </c>
      <c r="C160" s="5">
        <v>9.0</v>
      </c>
      <c r="D160" s="5"/>
      <c r="F160" s="5"/>
    </row>
    <row r="161" ht="15.75" customHeight="1">
      <c r="A161" s="4">
        <v>43952.0</v>
      </c>
      <c r="B161" s="5" t="s">
        <v>37</v>
      </c>
      <c r="C161" s="5">
        <v>10.0</v>
      </c>
      <c r="D161" s="5"/>
      <c r="F161" s="5"/>
    </row>
    <row r="162" ht="15.75" customHeight="1">
      <c r="A162" s="4">
        <v>43952.0</v>
      </c>
      <c r="B162" s="5" t="s">
        <v>37</v>
      </c>
      <c r="C162" s="5">
        <v>11.0</v>
      </c>
      <c r="D162" s="5"/>
      <c r="E162" s="3">
        <v>19.0</v>
      </c>
      <c r="F162" s="5" t="s">
        <v>12</v>
      </c>
      <c r="G162" s="3">
        <v>1.0</v>
      </c>
      <c r="H162" s="3">
        <v>2.0</v>
      </c>
      <c r="I162" s="3" t="s">
        <v>38</v>
      </c>
      <c r="J162" s="3">
        <v>0.0</v>
      </c>
      <c r="K162" s="3">
        <v>0.25</v>
      </c>
    </row>
    <row r="163" ht="15.75" customHeight="1">
      <c r="A163" s="4">
        <v>43952.0</v>
      </c>
      <c r="B163" s="5" t="s">
        <v>37</v>
      </c>
      <c r="C163" s="5">
        <v>12.0</v>
      </c>
      <c r="D163" s="5"/>
      <c r="F163" s="5"/>
    </row>
    <row r="164" ht="15.75" customHeight="1">
      <c r="A164" s="4">
        <v>43952.0</v>
      </c>
      <c r="B164" s="5" t="s">
        <v>37</v>
      </c>
      <c r="C164" s="5">
        <v>13.0</v>
      </c>
      <c r="D164" s="5"/>
      <c r="E164" s="3">
        <v>19.0</v>
      </c>
      <c r="F164" s="5" t="s">
        <v>12</v>
      </c>
      <c r="G164" s="3">
        <v>2.0</v>
      </c>
      <c r="H164" s="3">
        <v>4.0</v>
      </c>
    </row>
    <row r="165" ht="15.75" customHeight="1">
      <c r="A165" s="4">
        <v>43952.0</v>
      </c>
      <c r="B165" s="5" t="s">
        <v>37</v>
      </c>
      <c r="C165" s="5">
        <v>14.0</v>
      </c>
      <c r="D165" s="5"/>
      <c r="E165" s="3">
        <v>21.0</v>
      </c>
      <c r="F165" s="5" t="s">
        <v>12</v>
      </c>
      <c r="G165" s="3">
        <v>1.0</v>
      </c>
      <c r="H165" s="3">
        <v>2.0</v>
      </c>
    </row>
    <row r="166" ht="15.75" customHeight="1">
      <c r="A166" s="4">
        <v>43952.0</v>
      </c>
      <c r="B166" s="5" t="s">
        <v>37</v>
      </c>
      <c r="C166" s="5">
        <v>15.0</v>
      </c>
      <c r="D166" s="5"/>
      <c r="F166" s="5"/>
    </row>
    <row r="167" ht="15.75" customHeight="1">
      <c r="A167" s="4">
        <v>43952.0</v>
      </c>
      <c r="B167" s="5" t="s">
        <v>37</v>
      </c>
      <c r="C167" s="5">
        <v>16.0</v>
      </c>
      <c r="D167" s="5"/>
      <c r="E167" s="3">
        <v>20.0</v>
      </c>
      <c r="F167" s="5" t="s">
        <v>13</v>
      </c>
      <c r="G167" s="3">
        <v>2.0</v>
      </c>
      <c r="H167" s="3">
        <v>2.0</v>
      </c>
      <c r="I167" s="3" t="s">
        <v>24</v>
      </c>
      <c r="J167" s="3">
        <v>-7.0</v>
      </c>
      <c r="K167" s="3">
        <v>-7.5</v>
      </c>
    </row>
    <row r="168" ht="15.75" customHeight="1">
      <c r="A168" s="4">
        <v>43952.0</v>
      </c>
      <c r="B168" s="5" t="s">
        <v>37</v>
      </c>
      <c r="C168" s="5">
        <v>17.0</v>
      </c>
      <c r="D168" s="5"/>
      <c r="F168" s="5"/>
    </row>
    <row r="169" ht="15.75" customHeight="1">
      <c r="A169" s="4">
        <v>43952.0</v>
      </c>
      <c r="B169" s="5" t="s">
        <v>37</v>
      </c>
      <c r="C169" s="5">
        <v>18.0</v>
      </c>
      <c r="D169" s="5"/>
      <c r="F169" s="5"/>
    </row>
    <row r="170" ht="15.75" customHeight="1">
      <c r="A170" s="4">
        <v>43952.0</v>
      </c>
      <c r="B170" s="5" t="s">
        <v>37</v>
      </c>
      <c r="C170" s="5">
        <v>19.0</v>
      </c>
      <c r="D170" s="5"/>
      <c r="E170" s="3">
        <v>20.0</v>
      </c>
      <c r="F170" s="5" t="s">
        <v>12</v>
      </c>
      <c r="G170" s="3">
        <v>1.0</v>
      </c>
      <c r="H170" s="3">
        <v>2.0</v>
      </c>
      <c r="I170" s="3" t="s">
        <v>24</v>
      </c>
      <c r="J170" s="3">
        <v>-2.0</v>
      </c>
      <c r="K170" s="3">
        <v>-3.0</v>
      </c>
    </row>
    <row r="171" ht="15.75" customHeight="1">
      <c r="A171" s="4">
        <v>43952.0</v>
      </c>
      <c r="B171" s="5" t="s">
        <v>37</v>
      </c>
      <c r="C171" s="5">
        <v>20.0</v>
      </c>
      <c r="D171" s="5"/>
      <c r="E171" s="3">
        <v>20.0</v>
      </c>
      <c r="F171" s="5" t="s">
        <v>13</v>
      </c>
      <c r="G171" s="3">
        <v>1.0</v>
      </c>
      <c r="H171" s="3">
        <v>2.0</v>
      </c>
      <c r="I171" s="3" t="s">
        <v>24</v>
      </c>
      <c r="J171" s="3">
        <v>-4.25</v>
      </c>
      <c r="K171" s="3">
        <v>-4.0</v>
      </c>
    </row>
    <row r="172" ht="15.75" customHeight="1">
      <c r="A172" s="4">
        <v>43952.0</v>
      </c>
      <c r="B172" s="5" t="s">
        <v>37</v>
      </c>
      <c r="C172" s="5">
        <v>21.0</v>
      </c>
      <c r="D172" s="5"/>
      <c r="F172" s="5"/>
    </row>
    <row r="173" ht="15.75" customHeight="1">
      <c r="A173" s="4">
        <v>43952.0</v>
      </c>
      <c r="B173" s="5" t="s">
        <v>37</v>
      </c>
      <c r="C173" s="5">
        <v>22.0</v>
      </c>
      <c r="D173" s="5"/>
      <c r="F173" s="5"/>
    </row>
    <row r="174" ht="15.75" customHeight="1">
      <c r="A174" s="4">
        <v>43952.0</v>
      </c>
      <c r="B174" s="5" t="s">
        <v>37</v>
      </c>
      <c r="C174" s="5">
        <v>23.0</v>
      </c>
      <c r="D174" s="5"/>
      <c r="F174" s="5"/>
    </row>
    <row r="175" ht="15.75" customHeight="1">
      <c r="A175" s="4">
        <v>43952.0</v>
      </c>
      <c r="B175" s="5" t="s">
        <v>37</v>
      </c>
      <c r="C175" s="5">
        <v>24.0</v>
      </c>
      <c r="D175" s="5"/>
      <c r="F175" s="5"/>
    </row>
    <row r="176" ht="15.75" customHeight="1">
      <c r="A176" s="4">
        <v>43952.0</v>
      </c>
      <c r="B176" s="5" t="s">
        <v>37</v>
      </c>
      <c r="C176" s="5">
        <v>25.0</v>
      </c>
      <c r="D176" s="5"/>
      <c r="E176" s="3">
        <v>22.0</v>
      </c>
      <c r="F176" s="5" t="s">
        <v>13</v>
      </c>
      <c r="G176" s="3">
        <v>1.0</v>
      </c>
      <c r="H176" s="3">
        <v>2.0</v>
      </c>
      <c r="I176" s="3" t="s">
        <v>24</v>
      </c>
      <c r="J176" s="3">
        <v>1.25</v>
      </c>
      <c r="K176" s="3">
        <v>1.25</v>
      </c>
    </row>
    <row r="177" ht="15.75" customHeight="1">
      <c r="A177" s="4">
        <v>43952.0</v>
      </c>
      <c r="B177" s="5" t="s">
        <v>37</v>
      </c>
      <c r="C177" s="5">
        <v>26.0</v>
      </c>
      <c r="D177" s="5"/>
      <c r="E177" s="3">
        <v>26.0</v>
      </c>
      <c r="F177" s="5" t="s">
        <v>13</v>
      </c>
      <c r="G177" s="3">
        <v>3.0</v>
      </c>
      <c r="H177" s="3">
        <v>3.0</v>
      </c>
      <c r="I177" s="3" t="s">
        <v>25</v>
      </c>
    </row>
    <row r="178" ht="15.75" customHeight="1">
      <c r="A178" s="4">
        <v>43952.0</v>
      </c>
      <c r="B178" s="5" t="s">
        <v>37</v>
      </c>
      <c r="C178" s="5">
        <v>27.0</v>
      </c>
      <c r="D178" s="5"/>
      <c r="F178" s="5"/>
    </row>
    <row r="179" ht="15.75" customHeight="1">
      <c r="A179" s="4">
        <v>43952.0</v>
      </c>
      <c r="B179" s="5" t="s">
        <v>37</v>
      </c>
      <c r="C179" s="5">
        <v>28.0</v>
      </c>
      <c r="D179" s="5"/>
      <c r="F179" s="5"/>
    </row>
    <row r="180" ht="15.75" customHeight="1">
      <c r="A180" s="4">
        <v>43952.0</v>
      </c>
      <c r="B180" s="5" t="s">
        <v>37</v>
      </c>
      <c r="C180" s="5">
        <v>29.0</v>
      </c>
      <c r="D180" s="5"/>
      <c r="F180" s="5"/>
    </row>
    <row r="181" ht="15.75" customHeight="1">
      <c r="A181" s="4">
        <v>43952.0</v>
      </c>
      <c r="B181" s="5" t="s">
        <v>37</v>
      </c>
      <c r="C181" s="5">
        <v>30.0</v>
      </c>
      <c r="D181" s="5"/>
      <c r="E181" s="3">
        <v>21.0</v>
      </c>
      <c r="F181" s="5" t="s">
        <v>13</v>
      </c>
      <c r="G181" s="3" t="s">
        <v>25</v>
      </c>
      <c r="H181" s="3" t="s">
        <v>25</v>
      </c>
      <c r="I181" s="3" t="s">
        <v>24</v>
      </c>
      <c r="J181" s="3">
        <v>-3.0</v>
      </c>
      <c r="K181" s="3">
        <v>-3.25</v>
      </c>
    </row>
    <row r="182" ht="15.75" customHeight="1">
      <c r="A182" s="4">
        <v>43952.0</v>
      </c>
      <c r="B182" s="5" t="s">
        <v>37</v>
      </c>
      <c r="C182" s="5">
        <v>31.0</v>
      </c>
      <c r="D182" s="5"/>
      <c r="E182" s="3">
        <v>19.0</v>
      </c>
      <c r="F182" s="5" t="s">
        <v>13</v>
      </c>
      <c r="G182" s="3">
        <v>1.0</v>
      </c>
      <c r="H182" s="3">
        <v>3.0</v>
      </c>
      <c r="I182" s="3" t="s">
        <v>24</v>
      </c>
      <c r="J182" s="3">
        <v>-1.0</v>
      </c>
      <c r="K182" s="3">
        <v>-1.25</v>
      </c>
    </row>
    <row r="183" ht="15.75" customHeight="1">
      <c r="A183" s="4">
        <v>43952.0</v>
      </c>
      <c r="B183" s="5" t="s">
        <v>37</v>
      </c>
      <c r="C183" s="5">
        <v>32.0</v>
      </c>
      <c r="D183" s="5"/>
      <c r="F183" s="5"/>
    </row>
    <row r="184" ht="15.75" customHeight="1">
      <c r="A184" s="4">
        <v>43952.0</v>
      </c>
      <c r="B184" s="5" t="s">
        <v>37</v>
      </c>
      <c r="C184" s="5">
        <v>33.0</v>
      </c>
      <c r="D184" s="5"/>
      <c r="F184" s="5"/>
    </row>
    <row r="185" ht="15.75" customHeight="1">
      <c r="A185" s="4">
        <v>43952.0</v>
      </c>
      <c r="B185" s="5" t="s">
        <v>37</v>
      </c>
      <c r="C185" s="5">
        <v>34.0</v>
      </c>
      <c r="D185" s="5"/>
      <c r="E185" s="3">
        <v>30.0</v>
      </c>
      <c r="F185" s="5" t="s">
        <v>13</v>
      </c>
      <c r="G185" s="3">
        <v>1.0</v>
      </c>
      <c r="H185" s="3">
        <v>2.0</v>
      </c>
      <c r="I185" s="3" t="s">
        <v>25</v>
      </c>
    </row>
    <row r="186" ht="15.75" customHeight="1">
      <c r="A186" s="4">
        <v>43952.0</v>
      </c>
      <c r="B186" s="5" t="s">
        <v>37</v>
      </c>
      <c r="C186" s="5">
        <v>35.0</v>
      </c>
      <c r="D186" s="5"/>
      <c r="E186" s="3">
        <v>19.0</v>
      </c>
      <c r="F186" s="5" t="s">
        <v>13</v>
      </c>
      <c r="G186" s="3">
        <v>1.0</v>
      </c>
      <c r="H186" s="3">
        <v>3.0</v>
      </c>
      <c r="I186" s="3" t="s">
        <v>25</v>
      </c>
    </row>
    <row r="187" ht="15.75" customHeight="1">
      <c r="A187" s="1">
        <v>43952.0</v>
      </c>
      <c r="B187" s="2" t="s">
        <v>37</v>
      </c>
      <c r="C187" s="2">
        <v>36.0</v>
      </c>
      <c r="D187" s="2"/>
      <c r="E187" s="9">
        <v>20.0</v>
      </c>
      <c r="F187" s="2" t="s">
        <v>13</v>
      </c>
      <c r="G187" s="9">
        <v>1.0</v>
      </c>
      <c r="H187" s="9">
        <v>2.0</v>
      </c>
      <c r="I187" s="9" t="s">
        <v>24</v>
      </c>
      <c r="J187" s="9">
        <v>-0.75</v>
      </c>
      <c r="K187" s="9">
        <v>-1.5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21">
        <v>44127.0</v>
      </c>
      <c r="B188" s="23" t="s">
        <v>39</v>
      </c>
      <c r="C188" s="14">
        <v>1.0</v>
      </c>
      <c r="E188" s="14">
        <v>33.0</v>
      </c>
      <c r="F188" s="22" t="s">
        <v>13</v>
      </c>
    </row>
    <row r="189" ht="15.75" customHeight="1">
      <c r="A189" s="21">
        <v>44127.0</v>
      </c>
      <c r="B189" s="23" t="s">
        <v>39</v>
      </c>
      <c r="C189" s="14">
        <v>2.0</v>
      </c>
      <c r="E189" s="14">
        <v>23.0</v>
      </c>
      <c r="F189" s="22" t="s">
        <v>12</v>
      </c>
    </row>
    <row r="190" ht="15.75" customHeight="1">
      <c r="A190" s="21">
        <v>44127.0</v>
      </c>
      <c r="B190" s="23" t="s">
        <v>39</v>
      </c>
      <c r="C190" s="14">
        <v>3.0</v>
      </c>
      <c r="E190" s="14">
        <v>26.0</v>
      </c>
      <c r="F190" s="22" t="s">
        <v>13</v>
      </c>
    </row>
    <row r="191" ht="15.75" customHeight="1">
      <c r="A191" s="21">
        <v>44127.0</v>
      </c>
      <c r="B191" s="23" t="s">
        <v>39</v>
      </c>
      <c r="C191" s="14">
        <v>4.0</v>
      </c>
      <c r="E191" s="14">
        <v>24.0</v>
      </c>
      <c r="F191" s="22" t="s">
        <v>12</v>
      </c>
    </row>
    <row r="192" ht="15.75" customHeight="1">
      <c r="A192" s="21">
        <v>44127.0</v>
      </c>
      <c r="B192" s="23" t="s">
        <v>39</v>
      </c>
      <c r="C192" s="14">
        <v>5.0</v>
      </c>
      <c r="E192" s="14">
        <v>30.0</v>
      </c>
      <c r="F192" s="22" t="s">
        <v>12</v>
      </c>
    </row>
    <row r="193" ht="15.75" customHeight="1">
      <c r="A193" s="21">
        <v>44127.0</v>
      </c>
      <c r="B193" s="23" t="s">
        <v>39</v>
      </c>
      <c r="C193" s="14">
        <v>6.0</v>
      </c>
      <c r="E193" s="14">
        <v>25.0</v>
      </c>
      <c r="F193" s="22" t="s">
        <v>13</v>
      </c>
    </row>
    <row r="194" ht="15.75" customHeight="1">
      <c r="A194" s="21">
        <v>44127.0</v>
      </c>
      <c r="B194" s="23" t="s">
        <v>39</v>
      </c>
      <c r="C194" s="14">
        <v>7.0</v>
      </c>
      <c r="E194" s="14">
        <v>25.0</v>
      </c>
      <c r="F194" s="22" t="s">
        <v>13</v>
      </c>
    </row>
    <row r="195" ht="15.75" customHeight="1">
      <c r="A195" s="21">
        <v>44127.0</v>
      </c>
      <c r="B195" s="23" t="s">
        <v>39</v>
      </c>
      <c r="C195" s="14">
        <v>8.0</v>
      </c>
      <c r="E195" s="14">
        <v>39.0</v>
      </c>
      <c r="F195" s="22" t="s">
        <v>13</v>
      </c>
    </row>
    <row r="196" ht="15.75" customHeight="1">
      <c r="A196" s="21">
        <v>44127.0</v>
      </c>
      <c r="B196" s="23" t="s">
        <v>39</v>
      </c>
      <c r="C196" s="14">
        <v>9.0</v>
      </c>
      <c r="E196" s="14">
        <v>23.0</v>
      </c>
      <c r="F196" s="22" t="s">
        <v>13</v>
      </c>
    </row>
    <row r="197" ht="15.75" customHeight="1">
      <c r="A197" s="21">
        <v>44127.0</v>
      </c>
      <c r="B197" s="23" t="s">
        <v>39</v>
      </c>
      <c r="C197" s="14">
        <v>10.0</v>
      </c>
      <c r="E197" s="14">
        <v>21.0</v>
      </c>
      <c r="F197" s="22" t="s">
        <v>12</v>
      </c>
    </row>
    <row r="198" ht="15.75" customHeight="1">
      <c r="A198" s="24">
        <v>44127.0</v>
      </c>
      <c r="B198" s="26" t="s">
        <v>39</v>
      </c>
      <c r="C198" s="27">
        <v>11.0</v>
      </c>
      <c r="D198" s="9"/>
      <c r="E198" s="27">
        <v>22.0</v>
      </c>
      <c r="F198" s="25" t="s">
        <v>13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21">
        <v>44127.0</v>
      </c>
      <c r="B199" s="23" t="s">
        <v>40</v>
      </c>
      <c r="C199" s="14">
        <v>1.0</v>
      </c>
      <c r="E199" s="14">
        <v>29.0</v>
      </c>
      <c r="F199" s="22" t="s">
        <v>13</v>
      </c>
    </row>
    <row r="200" ht="15.75" customHeight="1">
      <c r="A200" s="21">
        <v>44127.0</v>
      </c>
      <c r="B200" s="23" t="s">
        <v>40</v>
      </c>
      <c r="C200" s="14">
        <v>2.0</v>
      </c>
      <c r="E200" s="14">
        <v>24.0</v>
      </c>
      <c r="F200" s="22" t="s">
        <v>12</v>
      </c>
    </row>
    <row r="201" ht="15.75" customHeight="1">
      <c r="A201" s="21">
        <v>44127.0</v>
      </c>
      <c r="B201" s="23" t="s">
        <v>40</v>
      </c>
      <c r="C201" s="14">
        <v>3.0</v>
      </c>
      <c r="E201" s="14">
        <v>25.0</v>
      </c>
      <c r="F201" s="22" t="s">
        <v>12</v>
      </c>
    </row>
    <row r="202" ht="15.75" customHeight="1">
      <c r="A202" s="21">
        <v>44127.0</v>
      </c>
      <c r="B202" s="23" t="s">
        <v>40</v>
      </c>
      <c r="C202" s="14">
        <v>4.0</v>
      </c>
      <c r="E202" s="14">
        <v>22.0</v>
      </c>
      <c r="F202" s="22" t="s">
        <v>12</v>
      </c>
    </row>
    <row r="203" ht="15.75" customHeight="1">
      <c r="A203" s="21">
        <v>44127.0</v>
      </c>
      <c r="B203" s="23" t="s">
        <v>40</v>
      </c>
      <c r="C203" s="14">
        <v>5.0</v>
      </c>
      <c r="E203" s="14">
        <v>23.0</v>
      </c>
      <c r="F203" s="22" t="s">
        <v>12</v>
      </c>
    </row>
    <row r="204" ht="15.75" customHeight="1">
      <c r="A204" s="21">
        <v>44127.0</v>
      </c>
      <c r="B204" s="23" t="s">
        <v>40</v>
      </c>
      <c r="C204" s="14">
        <v>6.0</v>
      </c>
      <c r="E204" s="14">
        <v>30.0</v>
      </c>
      <c r="F204" s="22" t="s">
        <v>13</v>
      </c>
    </row>
    <row r="205" ht="15.75" customHeight="1">
      <c r="A205" s="21">
        <v>44127.0</v>
      </c>
      <c r="B205" s="23" t="s">
        <v>40</v>
      </c>
      <c r="C205" s="14">
        <v>7.0</v>
      </c>
      <c r="E205" s="14">
        <v>34.0</v>
      </c>
      <c r="F205" s="22" t="s">
        <v>13</v>
      </c>
    </row>
    <row r="206" ht="15.75" customHeight="1">
      <c r="A206" s="21">
        <v>44127.0</v>
      </c>
      <c r="B206" s="23" t="s">
        <v>40</v>
      </c>
      <c r="C206" s="14">
        <v>8.0</v>
      </c>
      <c r="E206" s="14">
        <v>28.0</v>
      </c>
      <c r="F206" s="22" t="s">
        <v>13</v>
      </c>
    </row>
    <row r="207" ht="15.75" customHeight="1">
      <c r="A207" s="21">
        <v>44127.0</v>
      </c>
      <c r="B207" s="23" t="s">
        <v>40</v>
      </c>
      <c r="C207" s="14">
        <v>9.0</v>
      </c>
      <c r="E207" s="14">
        <v>23.0</v>
      </c>
      <c r="F207" s="22" t="s">
        <v>13</v>
      </c>
    </row>
    <row r="208" ht="15.75" customHeight="1">
      <c r="A208" s="24">
        <v>44127.0</v>
      </c>
      <c r="B208" s="26" t="s">
        <v>40</v>
      </c>
      <c r="C208" s="27">
        <v>10.0</v>
      </c>
      <c r="D208" s="9"/>
      <c r="E208" s="27">
        <v>33.0</v>
      </c>
      <c r="F208" s="25" t="s">
        <v>13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21">
        <v>44338.0</v>
      </c>
      <c r="B209" s="23" t="s">
        <v>41</v>
      </c>
      <c r="C209" s="14">
        <v>1.0</v>
      </c>
      <c r="D209" s="5"/>
      <c r="E209" s="14">
        <v>20.0</v>
      </c>
      <c r="F209" s="15" t="s">
        <v>12</v>
      </c>
    </row>
    <row r="210" ht="15.75" customHeight="1">
      <c r="A210" s="21">
        <v>44338.0</v>
      </c>
      <c r="B210" s="23" t="s">
        <v>41</v>
      </c>
      <c r="C210" s="14">
        <v>2.0</v>
      </c>
      <c r="D210" s="5"/>
      <c r="E210" s="14">
        <v>35.0</v>
      </c>
      <c r="F210" s="15" t="s">
        <v>12</v>
      </c>
    </row>
    <row r="211" ht="15.75" customHeight="1">
      <c r="A211" s="21">
        <v>44338.0</v>
      </c>
      <c r="B211" s="23" t="s">
        <v>41</v>
      </c>
      <c r="C211" s="14">
        <v>3.0</v>
      </c>
      <c r="D211" s="5"/>
      <c r="E211" s="14">
        <v>23.0</v>
      </c>
      <c r="F211" s="15" t="s">
        <v>13</v>
      </c>
    </row>
    <row r="212" ht="15.75" customHeight="1">
      <c r="A212" s="21">
        <v>44338.0</v>
      </c>
      <c r="B212" s="23" t="s">
        <v>41</v>
      </c>
      <c r="C212" s="14">
        <v>4.0</v>
      </c>
      <c r="D212" s="5"/>
      <c r="E212" s="14">
        <v>22.0</v>
      </c>
      <c r="F212" s="15" t="s">
        <v>13</v>
      </c>
    </row>
    <row r="213" ht="15.75" customHeight="1">
      <c r="A213" s="21">
        <v>44338.0</v>
      </c>
      <c r="B213" s="23" t="s">
        <v>41</v>
      </c>
      <c r="C213" s="14">
        <v>5.0</v>
      </c>
      <c r="D213" s="5"/>
      <c r="E213" s="14">
        <v>25.0</v>
      </c>
      <c r="F213" s="15" t="s">
        <v>13</v>
      </c>
    </row>
    <row r="214" ht="15.75" customHeight="1">
      <c r="A214" s="21">
        <v>44338.0</v>
      </c>
      <c r="B214" s="23" t="s">
        <v>41</v>
      </c>
      <c r="C214" s="14">
        <v>6.0</v>
      </c>
      <c r="D214" s="5"/>
      <c r="E214" s="14">
        <v>20.0</v>
      </c>
      <c r="F214" s="15" t="s">
        <v>13</v>
      </c>
    </row>
    <row r="215" ht="15.75" customHeight="1">
      <c r="A215" s="21">
        <v>44338.0</v>
      </c>
      <c r="B215" s="23" t="s">
        <v>41</v>
      </c>
      <c r="C215" s="14">
        <v>7.0</v>
      </c>
      <c r="D215" s="5"/>
      <c r="E215" s="14">
        <v>30.0</v>
      </c>
      <c r="F215" s="15" t="s">
        <v>12</v>
      </c>
    </row>
    <row r="216" ht="15.75" customHeight="1">
      <c r="A216" s="21">
        <v>44338.0</v>
      </c>
      <c r="B216" s="23" t="s">
        <v>41</v>
      </c>
      <c r="C216" s="14">
        <v>8.0</v>
      </c>
      <c r="D216" s="5"/>
      <c r="E216" s="14">
        <v>20.0</v>
      </c>
      <c r="F216" s="15" t="s">
        <v>12</v>
      </c>
    </row>
    <row r="217" ht="15.75" customHeight="1">
      <c r="A217" s="21">
        <v>44338.0</v>
      </c>
      <c r="B217" s="23" t="s">
        <v>41</v>
      </c>
      <c r="C217" s="14">
        <v>9.0</v>
      </c>
      <c r="D217" s="5"/>
      <c r="E217" s="14">
        <v>19.0</v>
      </c>
      <c r="F217" s="15" t="s">
        <v>12</v>
      </c>
    </row>
    <row r="218" ht="15.75" customHeight="1">
      <c r="A218" s="21">
        <v>44338.0</v>
      </c>
      <c r="B218" s="23" t="s">
        <v>41</v>
      </c>
      <c r="C218" s="14">
        <v>10.0</v>
      </c>
      <c r="D218" s="5"/>
      <c r="E218" s="14">
        <v>28.0</v>
      </c>
      <c r="F218" s="15" t="s">
        <v>12</v>
      </c>
    </row>
    <row r="219" ht="15.75" customHeight="1">
      <c r="A219" s="21">
        <v>44338.0</v>
      </c>
      <c r="B219" s="23" t="s">
        <v>41</v>
      </c>
      <c r="C219" s="14">
        <v>11.0</v>
      </c>
      <c r="D219" s="5"/>
      <c r="E219" s="14">
        <v>20.0</v>
      </c>
      <c r="F219" s="15" t="s">
        <v>12</v>
      </c>
    </row>
    <row r="220" ht="15.75" customHeight="1">
      <c r="A220" s="21">
        <v>44338.0</v>
      </c>
      <c r="B220" s="23" t="s">
        <v>41</v>
      </c>
      <c r="C220" s="14">
        <v>12.0</v>
      </c>
      <c r="D220" s="5"/>
      <c r="E220" s="14">
        <v>22.0</v>
      </c>
      <c r="F220" s="15" t="s">
        <v>13</v>
      </c>
    </row>
    <row r="221" ht="15.75" customHeight="1">
      <c r="A221" s="21">
        <v>44338.0</v>
      </c>
      <c r="B221" s="23" t="s">
        <v>41</v>
      </c>
      <c r="C221" s="14">
        <v>13.0</v>
      </c>
      <c r="D221" s="5"/>
      <c r="E221" s="14">
        <v>20.0</v>
      </c>
      <c r="F221" s="15" t="s">
        <v>12</v>
      </c>
    </row>
    <row r="222" ht="15.75" customHeight="1">
      <c r="A222" s="24">
        <v>44338.0</v>
      </c>
      <c r="B222" s="26" t="s">
        <v>41</v>
      </c>
      <c r="C222" s="27">
        <v>14.0</v>
      </c>
      <c r="D222" s="2"/>
      <c r="E222" s="27">
        <v>19.0</v>
      </c>
      <c r="F222" s="28" t="s">
        <v>12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30">
        <v>44722.0</v>
      </c>
      <c r="B223" s="13" t="s">
        <v>42</v>
      </c>
      <c r="C223" s="16">
        <v>1.0</v>
      </c>
      <c r="D223" s="13"/>
      <c r="E223" s="16">
        <v>20.0</v>
      </c>
      <c r="F223" s="13" t="s">
        <v>13</v>
      </c>
      <c r="G223" s="13"/>
      <c r="H223" s="16">
        <v>3.0</v>
      </c>
    </row>
    <row r="224" ht="15.75" customHeight="1">
      <c r="A224" s="30">
        <v>44722.0</v>
      </c>
      <c r="B224" s="13" t="s">
        <v>42</v>
      </c>
      <c r="C224" s="16">
        <v>2.0</v>
      </c>
      <c r="D224" s="13"/>
      <c r="E224" s="16">
        <v>19.0</v>
      </c>
      <c r="F224" s="13" t="s">
        <v>12</v>
      </c>
      <c r="G224" s="13"/>
      <c r="H224" s="13"/>
    </row>
    <row r="225" ht="15.75" customHeight="1">
      <c r="A225" s="30">
        <v>44722.0</v>
      </c>
      <c r="B225" s="13" t="s">
        <v>42</v>
      </c>
      <c r="C225" s="16">
        <v>3.0</v>
      </c>
      <c r="D225" s="13"/>
      <c r="E225" s="16">
        <v>19.0</v>
      </c>
      <c r="F225" s="13" t="s">
        <v>12</v>
      </c>
      <c r="G225" s="13"/>
      <c r="H225" s="13"/>
    </row>
    <row r="226" ht="15.75" customHeight="1">
      <c r="A226" s="30">
        <v>44722.0</v>
      </c>
      <c r="B226" s="13" t="s">
        <v>42</v>
      </c>
      <c r="C226" s="16">
        <v>4.0</v>
      </c>
      <c r="D226" s="13"/>
      <c r="E226" s="16">
        <v>29.0</v>
      </c>
      <c r="F226" s="13" t="s">
        <v>12</v>
      </c>
      <c r="G226" s="13"/>
      <c r="H226" s="13"/>
    </row>
    <row r="227" ht="15.75" customHeight="1">
      <c r="A227" s="30">
        <v>44722.0</v>
      </c>
      <c r="B227" s="13" t="s">
        <v>42</v>
      </c>
      <c r="C227" s="16">
        <v>5.0</v>
      </c>
      <c r="D227" s="13"/>
      <c r="E227" s="16">
        <v>29.0</v>
      </c>
      <c r="F227" s="13" t="s">
        <v>13</v>
      </c>
      <c r="G227" s="13"/>
      <c r="H227" s="16">
        <v>1.0</v>
      </c>
    </row>
    <row r="228" ht="15.75" customHeight="1">
      <c r="A228" s="30">
        <v>44722.0</v>
      </c>
      <c r="B228" s="13" t="s">
        <v>42</v>
      </c>
      <c r="C228" s="16">
        <v>6.0</v>
      </c>
      <c r="D228" s="13"/>
      <c r="E228" s="16">
        <v>20.0</v>
      </c>
      <c r="F228" s="13" t="s">
        <v>12</v>
      </c>
      <c r="G228" s="16">
        <v>3.0</v>
      </c>
      <c r="H228" s="16">
        <v>1.0</v>
      </c>
    </row>
    <row r="229" ht="15.75" customHeight="1">
      <c r="A229" s="30">
        <v>44722.0</v>
      </c>
      <c r="B229" s="13" t="s">
        <v>42</v>
      </c>
      <c r="C229" s="16">
        <v>7.0</v>
      </c>
      <c r="D229" s="13"/>
      <c r="E229" s="16">
        <v>32.0</v>
      </c>
      <c r="F229" s="13" t="s">
        <v>13</v>
      </c>
      <c r="G229" s="13"/>
      <c r="H229" s="16">
        <v>1.0</v>
      </c>
    </row>
    <row r="230" ht="15.75" customHeight="1">
      <c r="A230" s="30">
        <v>44722.0</v>
      </c>
      <c r="B230" s="13" t="s">
        <v>42</v>
      </c>
      <c r="C230" s="16">
        <v>8.0</v>
      </c>
      <c r="D230" s="13"/>
      <c r="E230" s="16">
        <v>20.0</v>
      </c>
      <c r="F230" s="13" t="s">
        <v>13</v>
      </c>
      <c r="G230" s="13"/>
      <c r="H230" s="16">
        <v>3.0</v>
      </c>
    </row>
    <row r="231" ht="15.75" customHeight="1">
      <c r="A231" s="30">
        <v>44722.0</v>
      </c>
      <c r="B231" s="13" t="s">
        <v>42</v>
      </c>
      <c r="C231" s="16">
        <v>9.0</v>
      </c>
      <c r="D231" s="13"/>
      <c r="E231" s="16">
        <v>23.0</v>
      </c>
      <c r="F231" s="13" t="s">
        <v>12</v>
      </c>
      <c r="G231" s="16">
        <v>1.0</v>
      </c>
      <c r="H231" s="16">
        <v>3.0</v>
      </c>
    </row>
    <row r="232" ht="15.75" customHeight="1">
      <c r="A232" s="30">
        <v>44722.0</v>
      </c>
      <c r="B232" s="13" t="s">
        <v>42</v>
      </c>
      <c r="C232" s="16">
        <v>10.0</v>
      </c>
      <c r="D232" s="13"/>
      <c r="E232" s="16">
        <v>25.0</v>
      </c>
      <c r="F232" s="13" t="s">
        <v>12</v>
      </c>
      <c r="G232" s="13"/>
      <c r="H232" s="16">
        <v>2.0</v>
      </c>
    </row>
    <row r="233" ht="15.75" customHeight="1">
      <c r="A233" s="30">
        <v>44722.0</v>
      </c>
      <c r="B233" s="13" t="s">
        <v>42</v>
      </c>
      <c r="C233" s="16">
        <v>11.0</v>
      </c>
      <c r="D233" s="13"/>
      <c r="E233" s="16">
        <v>20.0</v>
      </c>
      <c r="F233" s="13" t="s">
        <v>13</v>
      </c>
      <c r="G233" s="13"/>
      <c r="H233" s="16">
        <v>3.0</v>
      </c>
    </row>
    <row r="234" ht="15.75" customHeight="1">
      <c r="A234" s="30">
        <v>44722.0</v>
      </c>
      <c r="B234" s="13" t="s">
        <v>42</v>
      </c>
      <c r="C234" s="16">
        <v>12.0</v>
      </c>
      <c r="D234" s="13"/>
      <c r="E234" s="16">
        <v>20.0</v>
      </c>
      <c r="F234" s="13" t="s">
        <v>12</v>
      </c>
      <c r="G234" s="13"/>
      <c r="H234" s="16">
        <v>3.0</v>
      </c>
    </row>
    <row r="235" ht="15.75" customHeight="1">
      <c r="A235" s="30">
        <v>44722.0</v>
      </c>
      <c r="B235" s="13" t="s">
        <v>42</v>
      </c>
      <c r="C235" s="16">
        <v>13.0</v>
      </c>
      <c r="D235" s="13"/>
      <c r="E235" s="16">
        <v>21.0</v>
      </c>
      <c r="F235" s="13" t="s">
        <v>13</v>
      </c>
      <c r="G235" s="13"/>
      <c r="H235" s="16">
        <v>2.0</v>
      </c>
    </row>
    <row r="236" ht="15.75" customHeight="1">
      <c r="A236" s="30">
        <v>44721.0</v>
      </c>
      <c r="B236" s="13" t="s">
        <v>43</v>
      </c>
      <c r="C236" s="16">
        <v>1.0</v>
      </c>
      <c r="D236" s="13" t="s">
        <v>15</v>
      </c>
      <c r="E236" s="16">
        <v>28.0</v>
      </c>
      <c r="F236" s="13" t="s">
        <v>12</v>
      </c>
      <c r="G236" s="13" t="s">
        <v>25</v>
      </c>
      <c r="H236" s="13" t="s">
        <v>25</v>
      </c>
    </row>
    <row r="237" ht="15.75" customHeight="1">
      <c r="A237" s="30">
        <v>44721.0</v>
      </c>
      <c r="B237" s="13" t="s">
        <v>43</v>
      </c>
      <c r="C237" s="16">
        <v>2.0</v>
      </c>
      <c r="D237" s="13" t="s">
        <v>15</v>
      </c>
      <c r="E237" s="16">
        <v>32.0</v>
      </c>
      <c r="F237" s="13" t="s">
        <v>13</v>
      </c>
      <c r="G237" s="13" t="s">
        <v>24</v>
      </c>
      <c r="H237" s="13" t="s">
        <v>25</v>
      </c>
    </row>
    <row r="238" ht="15.75" customHeight="1">
      <c r="A238" s="30">
        <v>44721.0</v>
      </c>
      <c r="B238" s="13" t="s">
        <v>43</v>
      </c>
      <c r="C238" s="16">
        <v>3.0</v>
      </c>
      <c r="D238" s="13" t="s">
        <v>15</v>
      </c>
      <c r="E238" s="16">
        <v>20.0</v>
      </c>
      <c r="F238" s="13" t="s">
        <v>12</v>
      </c>
      <c r="G238" s="13" t="s">
        <v>25</v>
      </c>
      <c r="H238" s="16">
        <v>3.0</v>
      </c>
    </row>
    <row r="239" ht="15.75" customHeight="1">
      <c r="A239" s="30">
        <v>44721.0</v>
      </c>
      <c r="B239" s="13" t="s">
        <v>43</v>
      </c>
      <c r="C239" s="16">
        <v>4.0</v>
      </c>
      <c r="D239" s="13" t="s">
        <v>14</v>
      </c>
      <c r="E239" s="16">
        <v>21.0</v>
      </c>
      <c r="F239" s="13" t="s">
        <v>13</v>
      </c>
      <c r="G239" s="13" t="s">
        <v>25</v>
      </c>
      <c r="H239" s="16">
        <v>2.0</v>
      </c>
    </row>
    <row r="240" ht="15.75" customHeight="1">
      <c r="A240" s="30">
        <v>44721.0</v>
      </c>
      <c r="B240" s="13" t="s">
        <v>43</v>
      </c>
      <c r="C240" s="16">
        <v>5.0</v>
      </c>
      <c r="D240" s="13" t="s">
        <v>11</v>
      </c>
      <c r="E240" s="16">
        <v>25.0</v>
      </c>
      <c r="F240" s="13" t="s">
        <v>13</v>
      </c>
      <c r="G240" s="13" t="s">
        <v>25</v>
      </c>
      <c r="H240" s="13" t="s">
        <v>25</v>
      </c>
    </row>
    <row r="241" ht="15.75" customHeight="1">
      <c r="A241" s="30">
        <v>44721.0</v>
      </c>
      <c r="B241" s="13" t="s">
        <v>43</v>
      </c>
      <c r="C241" s="16">
        <v>6.0</v>
      </c>
      <c r="D241" s="13" t="s">
        <v>17</v>
      </c>
      <c r="E241" s="16">
        <v>21.0</v>
      </c>
      <c r="F241" s="13" t="s">
        <v>13</v>
      </c>
      <c r="G241" s="16">
        <v>2.0</v>
      </c>
      <c r="H241" s="16">
        <v>2.0</v>
      </c>
    </row>
    <row r="242" ht="15.75" customHeight="1">
      <c r="A242" s="30">
        <v>44721.0</v>
      </c>
      <c r="B242" s="13" t="s">
        <v>43</v>
      </c>
      <c r="C242" s="16">
        <v>7.0</v>
      </c>
      <c r="D242" s="13" t="s">
        <v>17</v>
      </c>
      <c r="E242" s="16">
        <v>21.0</v>
      </c>
      <c r="F242" s="13" t="s">
        <v>13</v>
      </c>
      <c r="G242" s="16">
        <v>1.0</v>
      </c>
      <c r="H242" s="16">
        <v>3.0</v>
      </c>
    </row>
    <row r="243" ht="15.75" customHeight="1">
      <c r="A243" s="30">
        <v>44721.0</v>
      </c>
      <c r="B243" s="13" t="s">
        <v>43</v>
      </c>
      <c r="C243" s="16">
        <v>8.0</v>
      </c>
      <c r="D243" s="13" t="s">
        <v>16</v>
      </c>
      <c r="E243" s="16">
        <v>19.0</v>
      </c>
      <c r="F243" s="13" t="s">
        <v>12</v>
      </c>
      <c r="G243" s="13" t="s">
        <v>25</v>
      </c>
      <c r="H243" s="13" t="s">
        <v>25</v>
      </c>
    </row>
    <row r="244" ht="15.75" customHeight="1">
      <c r="A244" s="30">
        <v>44721.0</v>
      </c>
      <c r="B244" s="13" t="s">
        <v>43</v>
      </c>
      <c r="C244" s="16">
        <v>9.0</v>
      </c>
      <c r="D244" s="13" t="s">
        <v>14</v>
      </c>
      <c r="E244" s="16">
        <v>22.0</v>
      </c>
      <c r="F244" s="13" t="s">
        <v>13</v>
      </c>
      <c r="G244" s="13" t="s">
        <v>24</v>
      </c>
      <c r="H244" s="13" t="s">
        <v>25</v>
      </c>
    </row>
    <row r="245" ht="15.75" customHeight="1">
      <c r="A245" s="30">
        <v>44721.0</v>
      </c>
      <c r="B245" s="13" t="s">
        <v>43</v>
      </c>
      <c r="C245" s="16">
        <v>10.0</v>
      </c>
      <c r="D245" s="13" t="s">
        <v>14</v>
      </c>
      <c r="E245" s="16">
        <v>20.0</v>
      </c>
      <c r="F245" s="13" t="s">
        <v>12</v>
      </c>
      <c r="G245" s="16">
        <v>1.0</v>
      </c>
      <c r="H245" s="16">
        <v>1.0</v>
      </c>
    </row>
    <row r="246" ht="15.75" customHeight="1">
      <c r="A246" s="30">
        <v>44721.0</v>
      </c>
      <c r="B246" s="13" t="s">
        <v>43</v>
      </c>
      <c r="C246" s="16">
        <v>11.0</v>
      </c>
      <c r="D246" s="13" t="s">
        <v>11</v>
      </c>
      <c r="E246" s="16">
        <v>20.0</v>
      </c>
      <c r="F246" s="13" t="s">
        <v>12</v>
      </c>
      <c r="G246" s="13" t="s">
        <v>25</v>
      </c>
      <c r="H246" s="13" t="s">
        <v>25</v>
      </c>
    </row>
    <row r="247" ht="15.75" customHeight="1">
      <c r="A247" s="30">
        <v>44721.0</v>
      </c>
      <c r="B247" s="13" t="s">
        <v>43</v>
      </c>
      <c r="C247" s="16">
        <v>12.0</v>
      </c>
      <c r="D247" s="13" t="s">
        <v>11</v>
      </c>
      <c r="E247" s="16">
        <v>25.0</v>
      </c>
      <c r="F247" s="13" t="s">
        <v>12</v>
      </c>
      <c r="G247" s="13" t="s">
        <v>25</v>
      </c>
      <c r="H247" s="13" t="s">
        <v>25</v>
      </c>
    </row>
    <row r="248" ht="15.75" customHeight="1">
      <c r="A248" s="30">
        <v>44721.0</v>
      </c>
      <c r="B248" s="13" t="s">
        <v>43</v>
      </c>
      <c r="C248" s="16">
        <v>13.0</v>
      </c>
      <c r="D248" s="13" t="s">
        <v>16</v>
      </c>
      <c r="E248" s="16">
        <v>21.0</v>
      </c>
      <c r="F248" s="13" t="s">
        <v>12</v>
      </c>
      <c r="G248" s="13" t="s">
        <v>25</v>
      </c>
      <c r="H248" s="13" t="s">
        <v>25</v>
      </c>
    </row>
    <row r="249" ht="15.75" customHeight="1">
      <c r="A249" s="30">
        <v>44729.0</v>
      </c>
      <c r="B249" s="13" t="s">
        <v>44</v>
      </c>
      <c r="C249" s="16">
        <v>1.0</v>
      </c>
      <c r="D249" s="13"/>
      <c r="E249" s="16">
        <v>22.0</v>
      </c>
      <c r="F249" s="13" t="s">
        <v>13</v>
      </c>
      <c r="G249" s="16">
        <v>1.0</v>
      </c>
      <c r="H249" s="16">
        <v>2.0</v>
      </c>
    </row>
    <row r="250" ht="15.75" customHeight="1">
      <c r="A250" s="30">
        <v>44729.0</v>
      </c>
      <c r="B250" s="13" t="s">
        <v>44</v>
      </c>
      <c r="C250" s="16">
        <v>2.0</v>
      </c>
      <c r="D250" s="13"/>
      <c r="E250" s="16">
        <v>19.0</v>
      </c>
      <c r="F250" s="13" t="s">
        <v>13</v>
      </c>
      <c r="G250" s="16">
        <v>2.0</v>
      </c>
      <c r="H250" s="16">
        <v>2.0</v>
      </c>
    </row>
    <row r="251" ht="15.75" customHeight="1">
      <c r="A251" s="30">
        <v>44729.0</v>
      </c>
      <c r="B251" s="13" t="s">
        <v>44</v>
      </c>
      <c r="C251" s="16">
        <v>3.0</v>
      </c>
      <c r="D251" s="13"/>
      <c r="E251" s="16">
        <v>23.0</v>
      </c>
      <c r="F251" s="13" t="s">
        <v>13</v>
      </c>
      <c r="G251" s="16">
        <v>3.0</v>
      </c>
      <c r="H251" s="16">
        <v>3.0</v>
      </c>
    </row>
    <row r="252" ht="15.75" customHeight="1">
      <c r="A252" s="30">
        <v>44729.0</v>
      </c>
      <c r="B252" s="13" t="s">
        <v>44</v>
      </c>
      <c r="C252" s="16">
        <v>4.0</v>
      </c>
      <c r="D252" s="13"/>
      <c r="E252" s="16">
        <v>19.0</v>
      </c>
      <c r="F252" s="13" t="s">
        <v>12</v>
      </c>
      <c r="G252" s="16">
        <v>1.0</v>
      </c>
      <c r="H252" s="16">
        <v>2.0</v>
      </c>
    </row>
    <row r="253" ht="15.75" customHeight="1">
      <c r="A253" s="30">
        <v>44729.0</v>
      </c>
      <c r="B253" s="13" t="s">
        <v>44</v>
      </c>
      <c r="C253" s="16">
        <v>5.0</v>
      </c>
      <c r="D253" s="13"/>
      <c r="E253" s="16">
        <v>19.0</v>
      </c>
      <c r="F253" s="13" t="s">
        <v>12</v>
      </c>
      <c r="G253" s="16">
        <v>1.0</v>
      </c>
      <c r="H253" s="16">
        <v>2.0</v>
      </c>
    </row>
    <row r="254" ht="15.75" customHeight="1">
      <c r="A254" s="30">
        <v>44729.0</v>
      </c>
      <c r="B254" s="13" t="s">
        <v>44</v>
      </c>
      <c r="C254" s="16">
        <v>6.0</v>
      </c>
      <c r="D254" s="13"/>
      <c r="E254" s="16">
        <v>19.0</v>
      </c>
      <c r="F254" s="13" t="s">
        <v>12</v>
      </c>
      <c r="G254" s="16">
        <v>1.0</v>
      </c>
      <c r="H254" s="16">
        <v>1.0</v>
      </c>
    </row>
    <row r="255" ht="15.75" customHeight="1">
      <c r="A255" s="30">
        <v>44729.0</v>
      </c>
      <c r="B255" s="13" t="s">
        <v>44</v>
      </c>
      <c r="C255" s="16">
        <v>7.0</v>
      </c>
      <c r="D255" s="13"/>
      <c r="E255" s="16">
        <v>23.0</v>
      </c>
      <c r="F255" s="13" t="s">
        <v>13</v>
      </c>
      <c r="G255" s="16">
        <v>2.0</v>
      </c>
      <c r="H255" s="16">
        <v>3.0</v>
      </c>
    </row>
    <row r="256" ht="15.75" customHeight="1">
      <c r="A256" s="30">
        <v>44729.0</v>
      </c>
      <c r="B256" s="13" t="s">
        <v>44</v>
      </c>
      <c r="C256" s="16">
        <v>8.0</v>
      </c>
      <c r="D256" s="13"/>
      <c r="E256" s="16">
        <v>25.0</v>
      </c>
      <c r="F256" s="13" t="s">
        <v>13</v>
      </c>
      <c r="G256" s="16">
        <v>1.0</v>
      </c>
      <c r="H256" s="16">
        <v>4.0</v>
      </c>
    </row>
    <row r="257" ht="15.75" customHeight="1">
      <c r="A257" s="30">
        <v>44729.0</v>
      </c>
      <c r="B257" s="13" t="s">
        <v>44</v>
      </c>
      <c r="C257" s="16">
        <v>9.0</v>
      </c>
      <c r="D257" s="13"/>
      <c r="E257" s="16">
        <v>19.0</v>
      </c>
      <c r="F257" s="13" t="s">
        <v>12</v>
      </c>
      <c r="G257" s="16">
        <v>1.0</v>
      </c>
      <c r="H257" s="16">
        <v>4.0</v>
      </c>
    </row>
    <row r="258" ht="15.75" customHeight="1">
      <c r="A258" s="31">
        <v>44729.0</v>
      </c>
      <c r="B258" s="32" t="s">
        <v>44</v>
      </c>
      <c r="C258" s="33">
        <v>10.0</v>
      </c>
      <c r="D258" s="32"/>
      <c r="E258" s="33">
        <v>19.0</v>
      </c>
      <c r="F258" s="32" t="s">
        <v>12</v>
      </c>
      <c r="G258" s="33">
        <v>1.0</v>
      </c>
      <c r="H258" s="33">
        <v>3.0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34">
        <v>44884.0</v>
      </c>
      <c r="B259" s="29" t="s">
        <v>45</v>
      </c>
      <c r="C259" s="29">
        <v>1.0</v>
      </c>
      <c r="E259" s="29">
        <v>47.0</v>
      </c>
      <c r="F259" s="20" t="s">
        <v>13</v>
      </c>
      <c r="G259" s="29">
        <v>1.0</v>
      </c>
      <c r="H259" s="3">
        <v>2.0</v>
      </c>
    </row>
    <row r="260" ht="15.75" customHeight="1">
      <c r="A260" s="35">
        <v>44884.0</v>
      </c>
      <c r="B260" s="14" t="s">
        <v>45</v>
      </c>
      <c r="C260" s="14">
        <v>2.0</v>
      </c>
      <c r="E260" s="14">
        <v>25.0</v>
      </c>
      <c r="F260" s="15" t="s">
        <v>12</v>
      </c>
      <c r="G260" s="14">
        <v>1.0</v>
      </c>
      <c r="H260" s="3">
        <v>2.0</v>
      </c>
    </row>
    <row r="261" ht="15.75" customHeight="1">
      <c r="A261" s="35">
        <v>44884.0</v>
      </c>
      <c r="B261" s="14" t="s">
        <v>45</v>
      </c>
      <c r="C261" s="14">
        <v>3.0</v>
      </c>
      <c r="E261" s="14">
        <v>22.0</v>
      </c>
      <c r="F261" s="15" t="s">
        <v>12</v>
      </c>
      <c r="G261" s="14">
        <v>1.0</v>
      </c>
      <c r="H261" s="3">
        <v>3.0</v>
      </c>
    </row>
    <row r="262" ht="15.75" customHeight="1">
      <c r="A262" s="35">
        <v>44884.0</v>
      </c>
      <c r="B262" s="14" t="s">
        <v>45</v>
      </c>
      <c r="C262" s="14">
        <v>4.0</v>
      </c>
      <c r="E262" s="14">
        <v>23.0</v>
      </c>
      <c r="F262" s="15" t="s">
        <v>12</v>
      </c>
      <c r="G262" s="14">
        <v>1.0</v>
      </c>
      <c r="H262" s="3">
        <v>3.0</v>
      </c>
    </row>
    <row r="263" ht="15.75" customHeight="1">
      <c r="A263" s="35">
        <v>44884.0</v>
      </c>
      <c r="B263" s="14" t="s">
        <v>45</v>
      </c>
      <c r="C263" s="14">
        <v>5.0</v>
      </c>
      <c r="E263" s="14">
        <v>31.0</v>
      </c>
      <c r="F263" s="15" t="s">
        <v>13</v>
      </c>
      <c r="G263" s="14">
        <v>1.0</v>
      </c>
      <c r="H263" s="3">
        <v>2.0</v>
      </c>
    </row>
    <row r="264" ht="15.75" customHeight="1">
      <c r="A264" s="35">
        <v>44884.0</v>
      </c>
      <c r="B264" s="14" t="s">
        <v>45</v>
      </c>
      <c r="C264" s="14">
        <v>6.0</v>
      </c>
      <c r="E264" s="14">
        <v>23.0</v>
      </c>
      <c r="F264" s="15" t="s">
        <v>13</v>
      </c>
      <c r="G264" s="14">
        <v>1.0</v>
      </c>
      <c r="H264" s="3">
        <v>3.0</v>
      </c>
    </row>
    <row r="265" ht="15.75" customHeight="1">
      <c r="A265" s="35">
        <v>44884.0</v>
      </c>
      <c r="B265" s="14" t="s">
        <v>45</v>
      </c>
      <c r="C265" s="14">
        <v>7.0</v>
      </c>
      <c r="E265" s="14">
        <v>25.0</v>
      </c>
      <c r="F265" s="15" t="s">
        <v>12</v>
      </c>
      <c r="G265" s="14">
        <v>1.0</v>
      </c>
      <c r="H265" s="3">
        <v>3.0</v>
      </c>
    </row>
    <row r="266" ht="15.75" customHeight="1">
      <c r="A266" s="35">
        <v>44884.0</v>
      </c>
      <c r="B266" s="14" t="s">
        <v>45</v>
      </c>
      <c r="C266" s="14">
        <v>8.0</v>
      </c>
      <c r="E266" s="14">
        <v>25.0</v>
      </c>
      <c r="F266" s="15" t="s">
        <v>13</v>
      </c>
      <c r="G266" s="14">
        <v>2.0</v>
      </c>
      <c r="H266" s="3">
        <v>4.0</v>
      </c>
    </row>
    <row r="267" ht="15.75" customHeight="1">
      <c r="A267" s="35">
        <v>44884.0</v>
      </c>
      <c r="B267" s="14" t="s">
        <v>45</v>
      </c>
      <c r="C267" s="14">
        <v>9.0</v>
      </c>
      <c r="E267" s="14">
        <v>31.0</v>
      </c>
      <c r="F267" s="15" t="s">
        <v>12</v>
      </c>
      <c r="G267" s="14">
        <v>1.0</v>
      </c>
      <c r="H267" s="3">
        <v>3.0</v>
      </c>
    </row>
    <row r="268" ht="15.75" customHeight="1">
      <c r="A268" s="35">
        <v>44884.0</v>
      </c>
      <c r="B268" s="14" t="s">
        <v>45</v>
      </c>
      <c r="C268" s="14">
        <v>10.0</v>
      </c>
      <c r="E268" s="14">
        <v>27.0</v>
      </c>
      <c r="F268" s="15" t="s">
        <v>12</v>
      </c>
      <c r="G268" s="14">
        <v>1.0</v>
      </c>
      <c r="H268" s="3">
        <v>2.0</v>
      </c>
    </row>
    <row r="269" ht="15.75" customHeight="1">
      <c r="A269" s="36">
        <v>44884.0</v>
      </c>
      <c r="B269" s="27" t="s">
        <v>45</v>
      </c>
      <c r="C269" s="27">
        <v>11.0</v>
      </c>
      <c r="D269" s="9"/>
      <c r="E269" s="27">
        <v>20.0</v>
      </c>
      <c r="F269" s="28" t="s">
        <v>13</v>
      </c>
      <c r="G269" s="27">
        <v>1.0</v>
      </c>
      <c r="H269" s="9">
        <v>3.0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5.75" customHeight="1">
      <c r="A270" s="37">
        <v>45455.0</v>
      </c>
      <c r="B270" s="38" t="s">
        <v>46</v>
      </c>
      <c r="C270" s="38">
        <v>1.0</v>
      </c>
      <c r="E270" s="38">
        <v>20.0</v>
      </c>
      <c r="F270" s="38" t="s">
        <v>12</v>
      </c>
      <c r="G270" s="38">
        <v>1.0</v>
      </c>
      <c r="H270" s="38">
        <v>1.0</v>
      </c>
    </row>
    <row r="271" ht="15.75" customHeight="1">
      <c r="A271" s="37">
        <v>45455.0</v>
      </c>
      <c r="B271" s="38" t="s">
        <v>46</v>
      </c>
      <c r="C271" s="38">
        <v>2.0</v>
      </c>
      <c r="E271" s="38">
        <v>19.0</v>
      </c>
      <c r="F271" s="38" t="s">
        <v>12</v>
      </c>
      <c r="G271" s="38">
        <v>1.0</v>
      </c>
      <c r="H271" s="38">
        <v>1.0</v>
      </c>
    </row>
    <row r="272" ht="15.75" customHeight="1">
      <c r="A272" s="37">
        <v>45455.0</v>
      </c>
      <c r="B272" s="38" t="s">
        <v>46</v>
      </c>
      <c r="C272" s="38">
        <v>3.0</v>
      </c>
      <c r="E272" s="38">
        <v>19.0</v>
      </c>
      <c r="F272" s="38" t="s">
        <v>12</v>
      </c>
      <c r="G272" s="38">
        <v>1.0</v>
      </c>
      <c r="H272" s="38">
        <v>1.0</v>
      </c>
    </row>
    <row r="273" ht="15.75" customHeight="1">
      <c r="A273" s="37">
        <v>45455.0</v>
      </c>
      <c r="B273" s="38" t="s">
        <v>46</v>
      </c>
      <c r="C273" s="39">
        <v>4.0</v>
      </c>
      <c r="D273" s="5"/>
      <c r="E273" s="38">
        <v>20.0</v>
      </c>
      <c r="F273" s="39" t="s">
        <v>13</v>
      </c>
      <c r="G273" s="38">
        <v>1.0</v>
      </c>
      <c r="H273" s="38">
        <v>1.0</v>
      </c>
    </row>
    <row r="274" ht="15.75" customHeight="1">
      <c r="A274" s="37">
        <v>45455.0</v>
      </c>
      <c r="B274" s="38" t="s">
        <v>46</v>
      </c>
      <c r="C274" s="39">
        <v>5.0</v>
      </c>
      <c r="D274" s="5"/>
      <c r="E274" s="38">
        <v>20.0</v>
      </c>
      <c r="F274" s="39" t="s">
        <v>47</v>
      </c>
      <c r="G274" s="38">
        <v>1.0</v>
      </c>
      <c r="H274" s="38">
        <v>1.0</v>
      </c>
    </row>
    <row r="275" ht="15.75" customHeight="1">
      <c r="A275" s="37">
        <v>45455.0</v>
      </c>
      <c r="B275" s="38" t="s">
        <v>46</v>
      </c>
      <c r="C275" s="39">
        <v>6.0</v>
      </c>
      <c r="D275" s="5"/>
      <c r="E275" s="38">
        <v>20.0</v>
      </c>
      <c r="F275" s="39" t="s">
        <v>12</v>
      </c>
      <c r="G275" s="38">
        <v>1.0</v>
      </c>
      <c r="H275" s="38">
        <v>1.0</v>
      </c>
    </row>
    <row r="276" ht="15.75" customHeight="1">
      <c r="A276" s="37">
        <v>45455.0</v>
      </c>
      <c r="B276" s="38" t="s">
        <v>46</v>
      </c>
      <c r="C276" s="39">
        <v>7.0</v>
      </c>
      <c r="D276" s="5"/>
      <c r="E276" s="38">
        <v>19.0</v>
      </c>
      <c r="F276" s="39" t="s">
        <v>12</v>
      </c>
      <c r="G276" s="38">
        <v>1.0</v>
      </c>
      <c r="H276" s="38">
        <v>2.0</v>
      </c>
    </row>
    <row r="277" ht="15.75" customHeight="1">
      <c r="A277" s="37">
        <v>45455.0</v>
      </c>
      <c r="B277" s="38" t="s">
        <v>46</v>
      </c>
      <c r="C277" s="39">
        <v>8.0</v>
      </c>
      <c r="D277" s="5"/>
      <c r="E277" s="38">
        <v>20.0</v>
      </c>
      <c r="F277" s="39" t="s">
        <v>12</v>
      </c>
      <c r="G277" s="38">
        <v>1.0</v>
      </c>
      <c r="H277" s="38">
        <v>2.0</v>
      </c>
    </row>
    <row r="278" ht="15.75" customHeight="1">
      <c r="A278" s="37">
        <v>45455.0</v>
      </c>
      <c r="B278" s="38" t="s">
        <v>46</v>
      </c>
      <c r="C278" s="39">
        <v>9.0</v>
      </c>
      <c r="D278" s="5"/>
      <c r="E278" s="38">
        <v>26.0</v>
      </c>
      <c r="F278" s="39" t="s">
        <v>12</v>
      </c>
      <c r="G278" s="38">
        <v>2.0</v>
      </c>
      <c r="H278" s="38">
        <v>2.0</v>
      </c>
    </row>
    <row r="279" ht="15.75" customHeight="1">
      <c r="A279" s="37">
        <v>45455.0</v>
      </c>
      <c r="B279" s="38" t="s">
        <v>46</v>
      </c>
      <c r="C279" s="39">
        <v>10.0</v>
      </c>
      <c r="D279" s="5"/>
      <c r="E279" s="38">
        <v>20.0</v>
      </c>
      <c r="F279" s="39" t="s">
        <v>12</v>
      </c>
      <c r="G279" s="38">
        <v>1.0</v>
      </c>
      <c r="H279" s="38">
        <v>1.0</v>
      </c>
    </row>
    <row r="280" ht="15.75" customHeight="1">
      <c r="A280" s="37">
        <v>45455.0</v>
      </c>
      <c r="B280" s="38" t="s">
        <v>46</v>
      </c>
      <c r="C280" s="39">
        <v>11.0</v>
      </c>
      <c r="D280" s="5"/>
      <c r="E280" s="38">
        <v>21.0</v>
      </c>
      <c r="F280" s="39" t="s">
        <v>13</v>
      </c>
      <c r="G280" s="38">
        <v>1.0</v>
      </c>
      <c r="H280" s="38">
        <v>1.0</v>
      </c>
    </row>
    <row r="281" ht="15.75" customHeight="1">
      <c r="A281" s="37">
        <v>45455.0</v>
      </c>
      <c r="B281" s="38" t="s">
        <v>46</v>
      </c>
      <c r="C281" s="39">
        <v>12.0</v>
      </c>
      <c r="D281" s="5"/>
      <c r="E281" s="38">
        <v>18.0</v>
      </c>
      <c r="F281" s="39" t="s">
        <v>12</v>
      </c>
      <c r="G281" s="38">
        <v>1.0</v>
      </c>
      <c r="H281" s="38">
        <v>2.0</v>
      </c>
    </row>
    <row r="282" ht="15.75" customHeight="1">
      <c r="A282" s="40">
        <v>45456.0</v>
      </c>
      <c r="B282" s="41" t="s">
        <v>48</v>
      </c>
      <c r="C282" s="41">
        <v>1.0</v>
      </c>
      <c r="D282" s="42" t="s">
        <v>11</v>
      </c>
      <c r="E282" s="41">
        <v>20.0</v>
      </c>
      <c r="F282" s="42" t="s">
        <v>13</v>
      </c>
      <c r="G282" s="41">
        <v>1.0</v>
      </c>
      <c r="H282" s="41">
        <v>3.0</v>
      </c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37">
        <v>45456.0</v>
      </c>
      <c r="B283" s="38" t="s">
        <v>48</v>
      </c>
      <c r="C283" s="38">
        <v>2.0</v>
      </c>
      <c r="D283" s="39" t="s">
        <v>14</v>
      </c>
      <c r="E283" s="38">
        <v>18.0</v>
      </c>
      <c r="F283" s="39" t="s">
        <v>12</v>
      </c>
      <c r="G283" s="38">
        <v>1.0</v>
      </c>
      <c r="H283" s="38">
        <v>1.0</v>
      </c>
    </row>
    <row r="284" ht="15.75" customHeight="1">
      <c r="A284" s="37">
        <v>45456.0</v>
      </c>
      <c r="B284" s="38" t="s">
        <v>48</v>
      </c>
      <c r="C284" s="38">
        <v>3.0</v>
      </c>
      <c r="D284" s="39" t="s">
        <v>11</v>
      </c>
      <c r="E284" s="38">
        <v>23.0</v>
      </c>
      <c r="F284" s="39" t="s">
        <v>13</v>
      </c>
      <c r="G284" s="38">
        <v>1.0</v>
      </c>
      <c r="H284" s="38">
        <v>3.0</v>
      </c>
    </row>
    <row r="285" ht="15.75" customHeight="1">
      <c r="A285" s="37">
        <v>45456.0</v>
      </c>
      <c r="B285" s="38" t="s">
        <v>48</v>
      </c>
      <c r="C285" s="39">
        <v>4.0</v>
      </c>
      <c r="D285" s="39" t="s">
        <v>14</v>
      </c>
      <c r="E285" s="38">
        <v>21.0</v>
      </c>
      <c r="F285" s="39" t="s">
        <v>13</v>
      </c>
      <c r="G285" s="38">
        <v>2.0</v>
      </c>
      <c r="H285" s="38">
        <v>4.0</v>
      </c>
    </row>
    <row r="286" ht="15.75" customHeight="1">
      <c r="A286" s="37">
        <v>45456.0</v>
      </c>
      <c r="B286" s="38" t="s">
        <v>48</v>
      </c>
      <c r="C286" s="39">
        <v>5.0</v>
      </c>
      <c r="D286" s="39" t="s">
        <v>17</v>
      </c>
      <c r="E286" s="38">
        <v>26.0</v>
      </c>
      <c r="F286" s="39" t="s">
        <v>13</v>
      </c>
      <c r="G286" s="38">
        <v>2.0</v>
      </c>
      <c r="H286" s="38">
        <v>2.0</v>
      </c>
    </row>
    <row r="287" ht="15.75" customHeight="1">
      <c r="A287" s="37">
        <v>45456.0</v>
      </c>
      <c r="B287" s="38" t="s">
        <v>48</v>
      </c>
      <c r="C287" s="39">
        <v>6.0</v>
      </c>
      <c r="D287" s="39" t="s">
        <v>17</v>
      </c>
      <c r="E287" s="38">
        <v>20.0</v>
      </c>
      <c r="F287" s="39" t="s">
        <v>13</v>
      </c>
      <c r="G287" s="38">
        <v>1.0</v>
      </c>
      <c r="H287" s="38">
        <v>1.0</v>
      </c>
    </row>
    <row r="288" ht="15.75" customHeight="1">
      <c r="A288" s="37">
        <v>45456.0</v>
      </c>
      <c r="B288" s="38" t="s">
        <v>48</v>
      </c>
      <c r="C288" s="39">
        <v>7.0</v>
      </c>
      <c r="D288" s="39" t="s">
        <v>14</v>
      </c>
      <c r="E288" s="38">
        <v>23.0</v>
      </c>
      <c r="F288" s="39" t="s">
        <v>13</v>
      </c>
      <c r="G288" s="38">
        <v>1.0</v>
      </c>
      <c r="H288" s="38">
        <v>2.0</v>
      </c>
    </row>
    <row r="289" ht="15.75" customHeight="1">
      <c r="A289" s="44">
        <v>45456.0</v>
      </c>
      <c r="B289" s="45" t="s">
        <v>48</v>
      </c>
      <c r="C289" s="46">
        <v>8.0</v>
      </c>
      <c r="D289" s="46" t="s">
        <v>17</v>
      </c>
      <c r="E289" s="45">
        <v>21.0</v>
      </c>
      <c r="F289" s="46" t="s">
        <v>12</v>
      </c>
      <c r="G289" s="45">
        <v>1.0</v>
      </c>
      <c r="H289" s="45">
        <v>1.0</v>
      </c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8">
        <v>45781.0</v>
      </c>
      <c r="B290" s="39" t="s">
        <v>49</v>
      </c>
      <c r="C290" s="39">
        <v>1.0</v>
      </c>
      <c r="D290" s="39" t="s">
        <v>33</v>
      </c>
      <c r="E290" s="38">
        <v>20.0</v>
      </c>
      <c r="F290" s="39" t="s">
        <v>13</v>
      </c>
      <c r="G290" s="38">
        <v>1.0</v>
      </c>
      <c r="H290" s="38">
        <v>4.0</v>
      </c>
    </row>
    <row r="291" ht="15.75" customHeight="1">
      <c r="A291" s="48">
        <v>45781.0</v>
      </c>
      <c r="B291" s="39" t="s">
        <v>49</v>
      </c>
      <c r="C291" s="39">
        <v>2.0</v>
      </c>
      <c r="D291" s="39" t="s">
        <v>17</v>
      </c>
      <c r="E291" s="38">
        <v>20.0</v>
      </c>
      <c r="F291" s="39" t="s">
        <v>12</v>
      </c>
      <c r="G291" s="38">
        <v>0.0</v>
      </c>
      <c r="H291" s="38">
        <v>0.0</v>
      </c>
    </row>
    <row r="292" ht="15.75" customHeight="1">
      <c r="A292" s="48">
        <v>45781.0</v>
      </c>
      <c r="B292" s="39" t="s">
        <v>49</v>
      </c>
      <c r="C292" s="39">
        <v>3.0</v>
      </c>
      <c r="D292" s="39" t="s">
        <v>11</v>
      </c>
      <c r="E292" s="38">
        <v>21.0</v>
      </c>
      <c r="F292" s="39" t="s">
        <v>12</v>
      </c>
      <c r="G292" s="38">
        <v>1.0</v>
      </c>
      <c r="H292" s="38">
        <v>1.0</v>
      </c>
    </row>
    <row r="293" ht="15.75" customHeight="1">
      <c r="A293" s="48">
        <v>45781.0</v>
      </c>
      <c r="B293" s="39" t="s">
        <v>49</v>
      </c>
      <c r="C293" s="39">
        <v>4.0</v>
      </c>
      <c r="D293" s="39" t="s">
        <v>11</v>
      </c>
      <c r="E293" s="38">
        <v>23.0</v>
      </c>
      <c r="F293" s="39" t="s">
        <v>12</v>
      </c>
      <c r="G293" s="38">
        <v>1.0</v>
      </c>
      <c r="H293" s="38">
        <v>3.0</v>
      </c>
    </row>
    <row r="294" ht="15.75" customHeight="1">
      <c r="A294" s="48">
        <v>45781.0</v>
      </c>
      <c r="B294" s="39" t="s">
        <v>49</v>
      </c>
      <c r="C294" s="39">
        <v>5.0</v>
      </c>
      <c r="D294" s="39" t="s">
        <v>17</v>
      </c>
      <c r="E294" s="38">
        <v>21.0</v>
      </c>
      <c r="F294" s="39" t="s">
        <v>12</v>
      </c>
      <c r="G294" s="38">
        <v>1.0</v>
      </c>
      <c r="H294" s="38">
        <v>2.0</v>
      </c>
    </row>
    <row r="295" ht="15.75" customHeight="1">
      <c r="A295" s="48">
        <v>45781.0</v>
      </c>
      <c r="B295" s="39" t="s">
        <v>49</v>
      </c>
      <c r="C295" s="39">
        <v>6.0</v>
      </c>
      <c r="D295" s="39" t="s">
        <v>17</v>
      </c>
      <c r="E295" s="38">
        <v>21.0</v>
      </c>
      <c r="F295" s="39" t="s">
        <v>12</v>
      </c>
      <c r="G295" s="38">
        <v>1.0</v>
      </c>
      <c r="H295" s="38">
        <v>1.0</v>
      </c>
    </row>
    <row r="296" ht="15.75" customHeight="1">
      <c r="A296" s="48">
        <v>45781.0</v>
      </c>
      <c r="B296" s="39" t="s">
        <v>49</v>
      </c>
      <c r="C296" s="39">
        <v>7.0</v>
      </c>
      <c r="D296" s="39" t="s">
        <v>14</v>
      </c>
      <c r="E296" s="38">
        <v>21.0</v>
      </c>
      <c r="F296" s="39" t="s">
        <v>13</v>
      </c>
      <c r="G296" s="38">
        <v>1.0</v>
      </c>
      <c r="H296" s="38">
        <v>2.0</v>
      </c>
    </row>
    <row r="297" ht="15.75" customHeight="1">
      <c r="A297" s="48">
        <v>45781.0</v>
      </c>
      <c r="B297" s="39" t="s">
        <v>49</v>
      </c>
      <c r="C297" s="39">
        <v>8.0</v>
      </c>
      <c r="D297" s="39" t="s">
        <v>14</v>
      </c>
      <c r="E297" s="38">
        <v>21.0</v>
      </c>
      <c r="F297" s="39" t="s">
        <v>13</v>
      </c>
      <c r="G297" s="38">
        <v>1.0</v>
      </c>
      <c r="H297" s="38">
        <v>2.0</v>
      </c>
    </row>
    <row r="298" ht="15.75" customHeight="1">
      <c r="A298" s="48">
        <v>45781.0</v>
      </c>
      <c r="B298" s="39" t="s">
        <v>49</v>
      </c>
      <c r="C298" s="39">
        <v>9.0</v>
      </c>
      <c r="D298" s="39" t="s">
        <v>33</v>
      </c>
      <c r="E298" s="38">
        <v>21.0</v>
      </c>
      <c r="F298" s="39" t="s">
        <v>13</v>
      </c>
      <c r="G298" s="38">
        <v>1.0</v>
      </c>
      <c r="H298" s="38">
        <v>1.0</v>
      </c>
    </row>
    <row r="299" ht="15.75" customHeight="1">
      <c r="A299" s="48">
        <v>45781.0</v>
      </c>
      <c r="B299" s="39" t="s">
        <v>49</v>
      </c>
      <c r="C299" s="39">
        <v>10.0</v>
      </c>
      <c r="D299" s="39" t="s">
        <v>16</v>
      </c>
      <c r="E299" s="38">
        <v>20.0</v>
      </c>
      <c r="F299" s="39" t="s">
        <v>13</v>
      </c>
      <c r="G299" s="49">
        <v>45689.0</v>
      </c>
      <c r="H299" s="38">
        <v>4.0</v>
      </c>
    </row>
    <row r="300" ht="15.75" customHeight="1">
      <c r="A300" s="50">
        <v>45781.0</v>
      </c>
      <c r="B300" s="46" t="s">
        <v>49</v>
      </c>
      <c r="C300" s="46">
        <v>11.0</v>
      </c>
      <c r="D300" s="46" t="s">
        <v>16</v>
      </c>
      <c r="E300" s="45">
        <v>22.0</v>
      </c>
      <c r="F300" s="46" t="s">
        <v>13</v>
      </c>
      <c r="G300" s="51">
        <v>45689.0</v>
      </c>
      <c r="H300" s="45">
        <v>3.0</v>
      </c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8">
        <v>45813.0</v>
      </c>
      <c r="B301" s="39" t="s">
        <v>50</v>
      </c>
      <c r="C301" s="39">
        <v>1.0</v>
      </c>
      <c r="D301" s="39" t="s">
        <v>17</v>
      </c>
      <c r="E301" s="38">
        <v>26.0</v>
      </c>
      <c r="F301" s="5"/>
      <c r="G301" s="38">
        <v>1.0</v>
      </c>
      <c r="H301" s="38">
        <v>2.0</v>
      </c>
    </row>
    <row r="302" ht="15.75" customHeight="1">
      <c r="A302" s="48">
        <v>45813.0</v>
      </c>
      <c r="B302" s="39" t="s">
        <v>50</v>
      </c>
      <c r="C302" s="39">
        <v>2.0</v>
      </c>
      <c r="D302" s="39" t="s">
        <v>17</v>
      </c>
      <c r="E302" s="38">
        <v>20.0</v>
      </c>
      <c r="F302" s="5"/>
      <c r="G302" s="38">
        <v>1.0</v>
      </c>
      <c r="H302" s="38">
        <v>1.0</v>
      </c>
    </row>
    <row r="303" ht="15.75" customHeight="1">
      <c r="A303" s="48">
        <v>45813.0</v>
      </c>
      <c r="B303" s="39" t="s">
        <v>50</v>
      </c>
      <c r="C303" s="39">
        <v>3.0</v>
      </c>
      <c r="D303" s="39" t="s">
        <v>15</v>
      </c>
      <c r="E303" s="38">
        <v>22.0</v>
      </c>
      <c r="F303" s="5"/>
      <c r="G303" s="38">
        <v>2.0</v>
      </c>
      <c r="H303" s="38">
        <v>3.0</v>
      </c>
    </row>
    <row r="304" ht="15.75" customHeight="1">
      <c r="A304" s="48">
        <v>45813.0</v>
      </c>
      <c r="B304" s="39" t="s">
        <v>50</v>
      </c>
      <c r="C304" s="39">
        <v>4.0</v>
      </c>
      <c r="D304" s="39" t="s">
        <v>15</v>
      </c>
      <c r="E304" s="38">
        <v>38.0</v>
      </c>
      <c r="F304" s="5"/>
      <c r="G304" s="38">
        <v>1.0</v>
      </c>
      <c r="H304" s="38">
        <v>1.0</v>
      </c>
    </row>
    <row r="305" ht="15.75" customHeight="1">
      <c r="A305" s="48">
        <v>45813.0</v>
      </c>
      <c r="B305" s="39" t="s">
        <v>50</v>
      </c>
      <c r="C305" s="39">
        <v>5.0</v>
      </c>
      <c r="D305" s="39" t="s">
        <v>17</v>
      </c>
      <c r="E305" s="38">
        <v>20.0</v>
      </c>
      <c r="F305" s="5"/>
      <c r="G305" s="38">
        <v>2.0</v>
      </c>
      <c r="H305" s="38">
        <v>3.0</v>
      </c>
    </row>
    <row r="306" ht="15.75" customHeight="1">
      <c r="A306" s="48">
        <v>45813.0</v>
      </c>
      <c r="B306" s="39" t="s">
        <v>50</v>
      </c>
      <c r="C306" s="39">
        <v>6.0</v>
      </c>
      <c r="D306" s="39" t="s">
        <v>17</v>
      </c>
      <c r="E306" s="38">
        <v>20.0</v>
      </c>
      <c r="F306" s="5"/>
      <c r="G306" s="38">
        <v>1.0</v>
      </c>
      <c r="H306" s="38">
        <v>4.0</v>
      </c>
    </row>
    <row r="307" ht="15.75" customHeight="1">
      <c r="A307" s="48">
        <v>45813.0</v>
      </c>
      <c r="B307" s="39" t="s">
        <v>50</v>
      </c>
      <c r="C307" s="39">
        <v>7.0</v>
      </c>
      <c r="D307" s="39" t="s">
        <v>11</v>
      </c>
      <c r="E307" s="38">
        <v>20.0</v>
      </c>
      <c r="F307" s="5"/>
      <c r="G307" s="38">
        <v>1.0</v>
      </c>
      <c r="H307" s="38">
        <v>2.0</v>
      </c>
    </row>
    <row r="308" ht="15.75" customHeight="1">
      <c r="A308" s="48">
        <v>45813.0</v>
      </c>
      <c r="B308" s="39" t="s">
        <v>50</v>
      </c>
      <c r="C308" s="39">
        <v>8.0</v>
      </c>
      <c r="D308" s="39" t="s">
        <v>11</v>
      </c>
      <c r="E308" s="38">
        <v>18.0</v>
      </c>
      <c r="F308" s="5"/>
      <c r="G308" s="38">
        <v>1.0</v>
      </c>
      <c r="H308" s="38">
        <v>2.0</v>
      </c>
    </row>
    <row r="309" ht="15.75" customHeight="1">
      <c r="A309" s="48">
        <v>45813.0</v>
      </c>
      <c r="B309" s="39" t="s">
        <v>50</v>
      </c>
      <c r="C309" s="39">
        <v>9.0</v>
      </c>
      <c r="D309" s="39" t="s">
        <v>16</v>
      </c>
      <c r="E309" s="38">
        <v>20.0</v>
      </c>
      <c r="F309" s="5"/>
      <c r="G309" s="38">
        <v>1.0</v>
      </c>
      <c r="H309" s="38">
        <v>3.0</v>
      </c>
    </row>
    <row r="310" ht="15.75" customHeight="1">
      <c r="A310" s="48">
        <v>45813.0</v>
      </c>
      <c r="B310" s="39" t="s">
        <v>50</v>
      </c>
      <c r="C310" s="39">
        <v>10.0</v>
      </c>
      <c r="D310" s="39" t="s">
        <v>16</v>
      </c>
      <c r="E310" s="38">
        <v>20.0</v>
      </c>
      <c r="F310" s="5"/>
      <c r="G310" s="38">
        <v>1.0</v>
      </c>
      <c r="H310" s="38">
        <v>1.0</v>
      </c>
    </row>
    <row r="311" ht="15.75" customHeight="1">
      <c r="A311" s="48">
        <v>45813.0</v>
      </c>
      <c r="B311" s="39" t="s">
        <v>50</v>
      </c>
      <c r="C311" s="39">
        <v>11.0</v>
      </c>
      <c r="D311" s="39" t="s">
        <v>14</v>
      </c>
      <c r="E311" s="38">
        <v>20.0</v>
      </c>
      <c r="F311" s="5"/>
      <c r="G311" s="38">
        <v>1.0</v>
      </c>
      <c r="H311" s="38">
        <v>2.0</v>
      </c>
    </row>
    <row r="312" ht="15.75" customHeight="1">
      <c r="A312" s="50">
        <v>45813.0</v>
      </c>
      <c r="B312" s="46" t="s">
        <v>50</v>
      </c>
      <c r="C312" s="46">
        <v>12.0</v>
      </c>
      <c r="D312" s="46" t="s">
        <v>14</v>
      </c>
      <c r="E312" s="45">
        <v>19.0</v>
      </c>
      <c r="F312" s="2"/>
      <c r="G312" s="45">
        <v>1.0</v>
      </c>
      <c r="H312" s="45">
        <v>2.0</v>
      </c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"/>
      <c r="B313" s="5"/>
      <c r="C313" s="5"/>
      <c r="D313" s="5"/>
      <c r="F313" s="5"/>
    </row>
    <row r="314" ht="15.75" customHeight="1">
      <c r="A314" s="4"/>
      <c r="B314" s="5"/>
      <c r="C314" s="5"/>
      <c r="D314" s="5"/>
      <c r="F314" s="5"/>
    </row>
    <row r="315" ht="15.75" customHeight="1">
      <c r="A315" s="4"/>
      <c r="B315" s="5"/>
      <c r="C315" s="5"/>
      <c r="D315" s="5"/>
      <c r="F315" s="5"/>
    </row>
    <row r="316" ht="15.75" customHeight="1">
      <c r="A316" s="4"/>
      <c r="B316" s="5"/>
      <c r="C316" s="5"/>
      <c r="D316" s="5"/>
      <c r="F316" s="5"/>
    </row>
    <row r="317" ht="15.75" customHeight="1">
      <c r="A317" s="4"/>
      <c r="B317" s="5"/>
      <c r="C317" s="5"/>
      <c r="D317" s="5"/>
      <c r="F317" s="5"/>
    </row>
    <row r="318" ht="15.75" customHeight="1">
      <c r="A318" s="4"/>
      <c r="B318" s="5"/>
      <c r="C318" s="5"/>
      <c r="D318" s="5"/>
      <c r="F318" s="5"/>
    </row>
    <row r="319" ht="15.75" customHeight="1">
      <c r="A319" s="4"/>
      <c r="B319" s="5"/>
      <c r="C319" s="5"/>
      <c r="D319" s="5"/>
      <c r="F319" s="5"/>
    </row>
    <row r="320" ht="15.75" customHeight="1">
      <c r="A320" s="4"/>
      <c r="B320" s="5"/>
      <c r="C320" s="5"/>
      <c r="D320" s="5"/>
      <c r="F320" s="5"/>
    </row>
    <row r="321" ht="15.75" customHeight="1">
      <c r="A321" s="4"/>
      <c r="B321" s="5"/>
      <c r="C321" s="5"/>
      <c r="D321" s="5"/>
      <c r="F321" s="5"/>
    </row>
    <row r="322" ht="15.75" customHeight="1">
      <c r="A322" s="4"/>
      <c r="B322" s="5"/>
      <c r="C322" s="5"/>
      <c r="D322" s="5"/>
      <c r="F322" s="5"/>
    </row>
    <row r="323" ht="15.75" customHeight="1">
      <c r="A323" s="4"/>
      <c r="B323" s="5"/>
      <c r="C323" s="5"/>
      <c r="D323" s="5"/>
      <c r="F323" s="5"/>
    </row>
    <row r="324" ht="15.75" customHeight="1">
      <c r="A324" s="4"/>
      <c r="B324" s="5"/>
      <c r="C324" s="5"/>
      <c r="D324" s="5"/>
      <c r="F324" s="5"/>
    </row>
    <row r="325" ht="15.75" customHeight="1">
      <c r="A325" s="4"/>
      <c r="B325" s="5"/>
      <c r="C325" s="5"/>
      <c r="D325" s="5"/>
      <c r="F325" s="5"/>
    </row>
    <row r="326" ht="15.75" customHeight="1">
      <c r="A326" s="4"/>
      <c r="B326" s="5"/>
      <c r="C326" s="5"/>
      <c r="D326" s="5"/>
      <c r="F326" s="5"/>
    </row>
    <row r="327" ht="15.75" customHeight="1">
      <c r="A327" s="4"/>
      <c r="B327" s="5"/>
      <c r="C327" s="5"/>
      <c r="D327" s="5"/>
      <c r="F327" s="5"/>
    </row>
    <row r="328" ht="15.75" customHeight="1">
      <c r="A328" s="4"/>
      <c r="B328" s="5"/>
      <c r="C328" s="5"/>
      <c r="D328" s="5"/>
      <c r="F328" s="5"/>
    </row>
    <row r="329" ht="15.75" customHeight="1">
      <c r="A329" s="4"/>
      <c r="B329" s="5"/>
      <c r="C329" s="5"/>
      <c r="D329" s="5"/>
      <c r="F329" s="5"/>
    </row>
    <row r="330" ht="15.75" customHeight="1">
      <c r="A330" s="4"/>
      <c r="B330" s="5"/>
      <c r="C330" s="5"/>
      <c r="D330" s="5"/>
      <c r="F330" s="5"/>
    </row>
    <row r="331" ht="15.75" customHeight="1">
      <c r="A331" s="4"/>
      <c r="B331" s="5"/>
      <c r="C331" s="5"/>
      <c r="D331" s="5"/>
      <c r="F331" s="5"/>
    </row>
    <row r="332" ht="15.75" customHeight="1">
      <c r="A332" s="4"/>
      <c r="B332" s="5"/>
      <c r="C332" s="5"/>
      <c r="D332" s="5"/>
      <c r="F332" s="5"/>
    </row>
    <row r="333" ht="15.75" customHeight="1">
      <c r="A333" s="4"/>
      <c r="B333" s="5"/>
      <c r="C333" s="5"/>
      <c r="D333" s="5"/>
      <c r="F333" s="5"/>
    </row>
    <row r="334" ht="15.75" customHeight="1">
      <c r="A334" s="4"/>
      <c r="B334" s="5"/>
      <c r="C334" s="5"/>
      <c r="D334" s="5"/>
      <c r="F334" s="5"/>
    </row>
    <row r="335" ht="15.75" customHeight="1">
      <c r="A335" s="4"/>
      <c r="B335" s="5"/>
      <c r="C335" s="5"/>
      <c r="D335" s="5"/>
      <c r="F335" s="5"/>
    </row>
    <row r="336" ht="15.75" customHeight="1">
      <c r="A336" s="4"/>
      <c r="B336" s="5"/>
      <c r="C336" s="5"/>
      <c r="D336" s="5"/>
      <c r="F336" s="5"/>
    </row>
    <row r="337" ht="15.75" customHeight="1">
      <c r="A337" s="4"/>
      <c r="B337" s="5"/>
      <c r="C337" s="5"/>
      <c r="D337" s="5"/>
      <c r="F337" s="5"/>
    </row>
    <row r="338" ht="15.75" customHeight="1">
      <c r="A338" s="4"/>
      <c r="B338" s="5"/>
      <c r="C338" s="5"/>
      <c r="D338" s="5"/>
      <c r="F338" s="5"/>
    </row>
    <row r="339" ht="15.75" customHeight="1">
      <c r="A339" s="4"/>
      <c r="B339" s="5"/>
      <c r="C339" s="5"/>
      <c r="D339" s="5"/>
      <c r="F339" s="5"/>
    </row>
    <row r="340" ht="15.75" customHeight="1">
      <c r="A340" s="4"/>
      <c r="B340" s="5"/>
      <c r="C340" s="5"/>
      <c r="D340" s="5"/>
      <c r="F340" s="5"/>
    </row>
    <row r="341" ht="15.75" customHeight="1">
      <c r="A341" s="4"/>
      <c r="B341" s="5"/>
      <c r="C341" s="5"/>
      <c r="D341" s="5"/>
      <c r="F341" s="5"/>
    </row>
    <row r="342" ht="15.75" customHeight="1">
      <c r="A342" s="4"/>
      <c r="B342" s="5"/>
      <c r="C342" s="5"/>
      <c r="D342" s="5"/>
      <c r="F342" s="5"/>
    </row>
    <row r="343" ht="15.75" customHeight="1">
      <c r="A343" s="4"/>
      <c r="B343" s="5"/>
      <c r="C343" s="5"/>
      <c r="D343" s="5"/>
      <c r="F343" s="5"/>
    </row>
    <row r="344" ht="15.75" customHeight="1">
      <c r="A344" s="4"/>
      <c r="B344" s="5"/>
      <c r="C344" s="5"/>
      <c r="D344" s="5"/>
      <c r="F344" s="5"/>
    </row>
    <row r="345" ht="15.75" customHeight="1">
      <c r="A345" s="4"/>
      <c r="B345" s="5"/>
      <c r="C345" s="5"/>
      <c r="D345" s="5"/>
      <c r="F345" s="5"/>
    </row>
    <row r="346" ht="15.75" customHeight="1">
      <c r="A346" s="4"/>
      <c r="B346" s="5"/>
      <c r="C346" s="5"/>
      <c r="D346" s="5"/>
      <c r="F346" s="5"/>
    </row>
    <row r="347" ht="15.75" customHeight="1">
      <c r="A347" s="4"/>
      <c r="B347" s="5"/>
      <c r="C347" s="5"/>
      <c r="D347" s="5"/>
      <c r="F347" s="5"/>
    </row>
    <row r="348" ht="15.75" customHeight="1">
      <c r="A348" s="4"/>
      <c r="B348" s="5"/>
      <c r="C348" s="5"/>
      <c r="D348" s="5"/>
      <c r="F348" s="5"/>
    </row>
    <row r="349" ht="15.75" customHeight="1">
      <c r="A349" s="4"/>
      <c r="B349" s="5"/>
      <c r="C349" s="5"/>
      <c r="D349" s="5"/>
      <c r="F349" s="5"/>
    </row>
    <row r="350" ht="15.75" customHeight="1">
      <c r="A350" s="4"/>
      <c r="B350" s="5"/>
      <c r="C350" s="5"/>
      <c r="D350" s="5"/>
      <c r="F350" s="5"/>
    </row>
    <row r="351" ht="15.75" customHeight="1">
      <c r="A351" s="4"/>
      <c r="B351" s="5"/>
      <c r="C351" s="5"/>
      <c r="D351" s="5"/>
      <c r="F351" s="5"/>
    </row>
    <row r="352" ht="15.75" customHeight="1">
      <c r="A352" s="4"/>
      <c r="B352" s="5"/>
      <c r="C352" s="5"/>
      <c r="D352" s="5"/>
      <c r="F352" s="5"/>
    </row>
    <row r="353" ht="15.75" customHeight="1">
      <c r="A353" s="4"/>
      <c r="B353" s="5"/>
      <c r="C353" s="5"/>
      <c r="D353" s="5"/>
      <c r="F353" s="5"/>
    </row>
    <row r="354" ht="15.75" customHeight="1">
      <c r="A354" s="4"/>
      <c r="B354" s="5"/>
      <c r="C354" s="5"/>
      <c r="D354" s="5"/>
      <c r="F354" s="5"/>
    </row>
    <row r="355" ht="15.75" customHeight="1">
      <c r="A355" s="4"/>
      <c r="B355" s="5"/>
      <c r="C355" s="5"/>
      <c r="D355" s="5"/>
      <c r="F355" s="5"/>
    </row>
    <row r="356" ht="15.75" customHeight="1">
      <c r="A356" s="4"/>
      <c r="B356" s="5"/>
      <c r="C356" s="5"/>
      <c r="D356" s="5"/>
      <c r="F356" s="5"/>
    </row>
    <row r="357" ht="15.75" customHeight="1">
      <c r="A357" s="4"/>
      <c r="B357" s="5"/>
      <c r="C357" s="5"/>
      <c r="D357" s="5"/>
      <c r="F357" s="5"/>
    </row>
    <row r="358" ht="15.75" customHeight="1">
      <c r="A358" s="4"/>
      <c r="B358" s="5"/>
      <c r="C358" s="5"/>
      <c r="D358" s="5"/>
      <c r="F358" s="5"/>
    </row>
    <row r="359" ht="15.75" customHeight="1">
      <c r="A359" s="4"/>
      <c r="B359" s="5"/>
      <c r="C359" s="5"/>
      <c r="D359" s="5"/>
      <c r="F359" s="5"/>
    </row>
    <row r="360" ht="15.75" customHeight="1">
      <c r="A360" s="4"/>
      <c r="B360" s="5"/>
      <c r="C360" s="5"/>
      <c r="D360" s="5"/>
      <c r="F360" s="5"/>
    </row>
    <row r="361" ht="15.75" customHeight="1">
      <c r="A361" s="4"/>
      <c r="B361" s="5"/>
      <c r="C361" s="5"/>
      <c r="D361" s="5"/>
      <c r="F361" s="5"/>
    </row>
    <row r="362" ht="15.75" customHeight="1">
      <c r="A362" s="4"/>
      <c r="B362" s="5"/>
      <c r="C362" s="5"/>
      <c r="D362" s="5"/>
      <c r="F362" s="5"/>
    </row>
    <row r="363" ht="15.75" customHeight="1">
      <c r="A363" s="4"/>
      <c r="B363" s="5"/>
      <c r="C363" s="5"/>
      <c r="D363" s="5"/>
      <c r="F363" s="5"/>
    </row>
    <row r="364" ht="15.75" customHeight="1">
      <c r="A364" s="4"/>
      <c r="B364" s="5"/>
      <c r="C364" s="5"/>
      <c r="D364" s="5"/>
      <c r="F364" s="5"/>
    </row>
    <row r="365" ht="15.75" customHeight="1">
      <c r="A365" s="4"/>
      <c r="B365" s="5"/>
      <c r="C365" s="5"/>
      <c r="D365" s="5"/>
      <c r="F365" s="5"/>
    </row>
    <row r="366" ht="15.75" customHeight="1">
      <c r="A366" s="4"/>
      <c r="B366" s="5"/>
      <c r="C366" s="5"/>
      <c r="D366" s="5"/>
      <c r="F366" s="5"/>
    </row>
    <row r="367" ht="15.75" customHeight="1">
      <c r="A367" s="4"/>
      <c r="B367" s="5"/>
      <c r="C367" s="5"/>
      <c r="D367" s="5"/>
      <c r="F367" s="5"/>
    </row>
    <row r="368" ht="15.75" customHeight="1">
      <c r="A368" s="4"/>
      <c r="B368" s="5"/>
      <c r="C368" s="5"/>
      <c r="D368" s="5"/>
      <c r="F368" s="5"/>
    </row>
    <row r="369" ht="15.75" customHeight="1">
      <c r="A369" s="4"/>
      <c r="B369" s="5"/>
      <c r="C369" s="5"/>
      <c r="D369" s="5"/>
      <c r="F369" s="5"/>
    </row>
    <row r="370" ht="15.75" customHeight="1">
      <c r="A370" s="4"/>
      <c r="B370" s="5"/>
      <c r="C370" s="5"/>
      <c r="D370" s="5"/>
      <c r="F370" s="5"/>
    </row>
    <row r="371" ht="15.75" customHeight="1">
      <c r="A371" s="4"/>
      <c r="B371" s="5"/>
      <c r="C371" s="5"/>
      <c r="D371" s="5"/>
      <c r="F371" s="5"/>
    </row>
    <row r="372" ht="15.75" customHeight="1">
      <c r="A372" s="4"/>
      <c r="B372" s="5"/>
      <c r="C372" s="5"/>
      <c r="D372" s="5"/>
      <c r="F372" s="5"/>
    </row>
    <row r="373" ht="15.75" customHeight="1">
      <c r="A373" s="4"/>
      <c r="B373" s="5"/>
      <c r="C373" s="5"/>
      <c r="D373" s="5"/>
      <c r="F373" s="5"/>
    </row>
    <row r="374" ht="15.75" customHeight="1">
      <c r="A374" s="4"/>
      <c r="B374" s="5"/>
      <c r="C374" s="5"/>
      <c r="D374" s="5"/>
      <c r="F374" s="5"/>
    </row>
    <row r="375" ht="15.75" customHeight="1">
      <c r="A375" s="4"/>
      <c r="B375" s="5"/>
      <c r="C375" s="5"/>
      <c r="D375" s="5"/>
      <c r="F375" s="5"/>
    </row>
    <row r="376" ht="15.75" customHeight="1">
      <c r="A376" s="4"/>
      <c r="B376" s="5"/>
      <c r="C376" s="5"/>
      <c r="D376" s="5"/>
      <c r="F376" s="5"/>
    </row>
    <row r="377" ht="15.75" customHeight="1">
      <c r="A377" s="4"/>
      <c r="B377" s="5"/>
      <c r="C377" s="5"/>
      <c r="D377" s="5"/>
      <c r="F377" s="5"/>
    </row>
    <row r="378" ht="15.75" customHeight="1">
      <c r="A378" s="4"/>
      <c r="B378" s="5"/>
      <c r="C378" s="5"/>
      <c r="D378" s="5"/>
      <c r="F378" s="5"/>
    </row>
    <row r="379" ht="15.75" customHeight="1">
      <c r="A379" s="4"/>
      <c r="B379" s="5"/>
      <c r="C379" s="5"/>
      <c r="D379" s="5"/>
      <c r="F379" s="5"/>
    </row>
    <row r="380" ht="15.75" customHeight="1">
      <c r="A380" s="4"/>
      <c r="B380" s="5"/>
      <c r="C380" s="5"/>
      <c r="D380" s="5"/>
      <c r="F380" s="5"/>
    </row>
    <row r="381" ht="15.75" customHeight="1">
      <c r="A381" s="4"/>
      <c r="B381" s="5"/>
      <c r="C381" s="5"/>
      <c r="D381" s="5"/>
      <c r="F381" s="5"/>
    </row>
    <row r="382" ht="15.75" customHeight="1">
      <c r="A382" s="4"/>
      <c r="B382" s="5"/>
      <c r="C382" s="5"/>
      <c r="D382" s="5"/>
      <c r="F382" s="5"/>
    </row>
    <row r="383" ht="15.75" customHeight="1">
      <c r="A383" s="4"/>
      <c r="B383" s="5"/>
      <c r="C383" s="5"/>
      <c r="D383" s="5"/>
      <c r="F383" s="5"/>
    </row>
    <row r="384" ht="15.75" customHeight="1">
      <c r="A384" s="4"/>
      <c r="B384" s="5"/>
      <c r="C384" s="5"/>
      <c r="D384" s="5"/>
      <c r="F384" s="5"/>
    </row>
    <row r="385" ht="15.75" customHeight="1">
      <c r="A385" s="4"/>
      <c r="B385" s="5"/>
      <c r="C385" s="5"/>
      <c r="D385" s="5"/>
      <c r="F385" s="5"/>
    </row>
    <row r="386" ht="15.75" customHeight="1">
      <c r="A386" s="4"/>
      <c r="B386" s="5"/>
      <c r="C386" s="5"/>
      <c r="D386" s="5"/>
      <c r="F386" s="5"/>
    </row>
    <row r="387" ht="15.75" customHeight="1">
      <c r="A387" s="4"/>
      <c r="B387" s="5"/>
      <c r="C387" s="5"/>
      <c r="D387" s="5"/>
      <c r="F387" s="5"/>
    </row>
    <row r="388" ht="15.75" customHeight="1">
      <c r="A388" s="4"/>
      <c r="B388" s="5"/>
      <c r="C388" s="5"/>
      <c r="D388" s="5"/>
      <c r="F388" s="5"/>
    </row>
    <row r="389" ht="15.75" customHeight="1">
      <c r="A389" s="4"/>
      <c r="B389" s="5"/>
      <c r="C389" s="5"/>
      <c r="D389" s="5"/>
      <c r="F389" s="5"/>
    </row>
    <row r="390" ht="15.75" customHeight="1">
      <c r="A390" s="4"/>
      <c r="B390" s="5"/>
      <c r="C390" s="5"/>
      <c r="D390" s="5"/>
      <c r="F390" s="5"/>
    </row>
    <row r="391" ht="15.75" customHeight="1">
      <c r="A391" s="4"/>
      <c r="B391" s="5"/>
      <c r="C391" s="5"/>
      <c r="D391" s="5"/>
      <c r="F391" s="5"/>
    </row>
    <row r="392" ht="15.75" customHeight="1">
      <c r="A392" s="4"/>
      <c r="B392" s="5"/>
      <c r="C392" s="5"/>
      <c r="D392" s="5"/>
      <c r="F392" s="5"/>
    </row>
    <row r="393" ht="15.75" customHeight="1">
      <c r="A393" s="4"/>
      <c r="B393" s="5"/>
      <c r="C393" s="5"/>
      <c r="D393" s="5"/>
      <c r="F393" s="5"/>
    </row>
    <row r="394" ht="15.75" customHeight="1">
      <c r="A394" s="4"/>
      <c r="B394" s="5"/>
      <c r="C394" s="5"/>
      <c r="D394" s="5"/>
      <c r="F394" s="5"/>
    </row>
    <row r="395" ht="15.75" customHeight="1">
      <c r="A395" s="4"/>
      <c r="B395" s="5"/>
      <c r="C395" s="5"/>
      <c r="D395" s="5"/>
      <c r="F395" s="5"/>
    </row>
    <row r="396" ht="15.75" customHeight="1">
      <c r="A396" s="4"/>
      <c r="B396" s="5"/>
      <c r="C396" s="5"/>
      <c r="D396" s="5"/>
      <c r="F396" s="5"/>
    </row>
    <row r="397" ht="15.75" customHeight="1">
      <c r="A397" s="4"/>
      <c r="B397" s="5"/>
      <c r="C397" s="5"/>
      <c r="D397" s="5"/>
      <c r="F397" s="5"/>
    </row>
    <row r="398" ht="15.75" customHeight="1">
      <c r="A398" s="4"/>
      <c r="B398" s="5"/>
      <c r="C398" s="5"/>
      <c r="D398" s="5"/>
      <c r="F398" s="5"/>
    </row>
    <row r="399" ht="15.75" customHeight="1">
      <c r="A399" s="4"/>
      <c r="B399" s="5"/>
      <c r="C399" s="5"/>
      <c r="D399" s="5"/>
      <c r="F399" s="5"/>
    </row>
    <row r="400" ht="15.75" customHeight="1">
      <c r="A400" s="4"/>
      <c r="B400" s="5"/>
      <c r="C400" s="5"/>
      <c r="D400" s="5"/>
      <c r="F400" s="5"/>
    </row>
    <row r="401" ht="15.75" customHeight="1">
      <c r="A401" s="4"/>
      <c r="B401" s="5"/>
      <c r="C401" s="5"/>
      <c r="D401" s="5"/>
      <c r="F401" s="5"/>
    </row>
    <row r="402" ht="15.75" customHeight="1">
      <c r="A402" s="4"/>
      <c r="B402" s="5"/>
      <c r="C402" s="5"/>
      <c r="D402" s="5"/>
      <c r="F402" s="5"/>
    </row>
    <row r="403" ht="15.75" customHeight="1">
      <c r="A403" s="4"/>
      <c r="B403" s="5"/>
      <c r="C403" s="5"/>
      <c r="D403" s="5"/>
      <c r="F403" s="5"/>
    </row>
    <row r="404" ht="15.75" customHeight="1">
      <c r="A404" s="4"/>
      <c r="B404" s="5"/>
      <c r="C404" s="5"/>
      <c r="D404" s="5"/>
      <c r="F404" s="5"/>
    </row>
    <row r="405" ht="15.75" customHeight="1">
      <c r="A405" s="4"/>
      <c r="B405" s="5"/>
      <c r="C405" s="5"/>
      <c r="D405" s="5"/>
      <c r="F405" s="5"/>
    </row>
    <row r="406" ht="15.75" customHeight="1">
      <c r="A406" s="4"/>
      <c r="B406" s="5"/>
      <c r="C406" s="5"/>
      <c r="D406" s="5"/>
      <c r="F406" s="5"/>
    </row>
    <row r="407" ht="15.75" customHeight="1">
      <c r="A407" s="4"/>
      <c r="B407" s="5"/>
      <c r="C407" s="5"/>
      <c r="D407" s="5"/>
      <c r="F407" s="5"/>
    </row>
    <row r="408" ht="15.75" customHeight="1">
      <c r="A408" s="4"/>
      <c r="B408" s="5"/>
      <c r="C408" s="5"/>
      <c r="D408" s="5"/>
      <c r="F408" s="5"/>
    </row>
    <row r="409" ht="15.75" customHeight="1">
      <c r="A409" s="4"/>
      <c r="B409" s="5"/>
      <c r="C409" s="5"/>
      <c r="D409" s="5"/>
      <c r="F409" s="5"/>
    </row>
    <row r="410" ht="15.75" customHeight="1">
      <c r="A410" s="4"/>
      <c r="B410" s="5"/>
      <c r="C410" s="5"/>
      <c r="D410" s="5"/>
      <c r="F410" s="5"/>
    </row>
    <row r="411" ht="15.75" customHeight="1">
      <c r="A411" s="4"/>
      <c r="B411" s="5"/>
      <c r="C411" s="5"/>
      <c r="D411" s="5"/>
      <c r="F411" s="5"/>
    </row>
    <row r="412" ht="15.75" customHeight="1">
      <c r="A412" s="4"/>
      <c r="B412" s="5"/>
      <c r="C412" s="5"/>
      <c r="D412" s="5"/>
      <c r="F412" s="5"/>
    </row>
    <row r="413" ht="15.75" customHeight="1">
      <c r="A413" s="4"/>
      <c r="B413" s="5"/>
      <c r="C413" s="5"/>
      <c r="D413" s="5"/>
      <c r="F413" s="5"/>
    </row>
    <row r="414" ht="15.75" customHeight="1">
      <c r="A414" s="4"/>
      <c r="B414" s="5"/>
      <c r="C414" s="5"/>
      <c r="D414" s="5"/>
      <c r="F414" s="5"/>
    </row>
    <row r="415" ht="15.75" customHeight="1">
      <c r="A415" s="4"/>
      <c r="B415" s="5"/>
      <c r="C415" s="5"/>
      <c r="D415" s="5"/>
      <c r="F415" s="5"/>
    </row>
    <row r="416" ht="15.75" customHeight="1">
      <c r="A416" s="4"/>
      <c r="B416" s="5"/>
      <c r="C416" s="5"/>
      <c r="D416" s="5"/>
      <c r="F416" s="5"/>
    </row>
    <row r="417" ht="15.75" customHeight="1">
      <c r="A417" s="4"/>
      <c r="B417" s="5"/>
      <c r="C417" s="5"/>
      <c r="D417" s="5"/>
      <c r="F417" s="5"/>
    </row>
    <row r="418" ht="15.75" customHeight="1">
      <c r="A418" s="4"/>
      <c r="B418" s="5"/>
      <c r="C418" s="5"/>
      <c r="D418" s="5"/>
      <c r="F418" s="5"/>
    </row>
    <row r="419" ht="15.75" customHeight="1">
      <c r="A419" s="4"/>
      <c r="B419" s="5"/>
      <c r="C419" s="5"/>
      <c r="D419" s="5"/>
      <c r="F419" s="5"/>
    </row>
    <row r="420" ht="15.75" customHeight="1">
      <c r="A420" s="4"/>
      <c r="B420" s="5"/>
      <c r="C420" s="5"/>
      <c r="D420" s="5"/>
      <c r="F420" s="5"/>
    </row>
    <row r="421" ht="15.75" customHeight="1">
      <c r="A421" s="4"/>
      <c r="B421" s="5"/>
      <c r="C421" s="5"/>
      <c r="D421" s="5"/>
      <c r="F421" s="5"/>
    </row>
    <row r="422" ht="15.75" customHeight="1">
      <c r="A422" s="4"/>
      <c r="B422" s="5"/>
      <c r="C422" s="5"/>
      <c r="D422" s="5"/>
      <c r="F422" s="5"/>
    </row>
    <row r="423" ht="15.75" customHeight="1">
      <c r="A423" s="4"/>
      <c r="B423" s="5"/>
      <c r="C423" s="5"/>
      <c r="D423" s="5"/>
      <c r="F423" s="5"/>
    </row>
    <row r="424" ht="15.75" customHeight="1">
      <c r="A424" s="4"/>
      <c r="B424" s="5"/>
      <c r="C424" s="5"/>
      <c r="D424" s="5"/>
      <c r="F424" s="5"/>
    </row>
    <row r="425" ht="15.75" customHeight="1">
      <c r="A425" s="4"/>
      <c r="B425" s="5"/>
      <c r="C425" s="5"/>
      <c r="D425" s="5"/>
      <c r="F425" s="5"/>
    </row>
    <row r="426" ht="15.75" customHeight="1">
      <c r="A426" s="4"/>
      <c r="B426" s="5"/>
      <c r="C426" s="5"/>
      <c r="D426" s="5"/>
      <c r="F426" s="5"/>
    </row>
    <row r="427" ht="15.75" customHeight="1">
      <c r="A427" s="4"/>
      <c r="B427" s="5"/>
      <c r="C427" s="5"/>
      <c r="D427" s="5"/>
      <c r="F427" s="5"/>
    </row>
    <row r="428" ht="15.75" customHeight="1">
      <c r="A428" s="4"/>
      <c r="B428" s="5"/>
      <c r="C428" s="5"/>
      <c r="D428" s="5"/>
      <c r="F428" s="5"/>
    </row>
    <row r="429" ht="15.75" customHeight="1">
      <c r="A429" s="4"/>
      <c r="B429" s="5"/>
      <c r="C429" s="5"/>
      <c r="D429" s="5"/>
      <c r="F429" s="5"/>
    </row>
    <row r="430" ht="15.75" customHeight="1">
      <c r="A430" s="4"/>
      <c r="B430" s="5"/>
      <c r="C430" s="5"/>
      <c r="D430" s="5"/>
      <c r="F430" s="5"/>
    </row>
    <row r="431" ht="15.75" customHeight="1">
      <c r="A431" s="4"/>
      <c r="B431" s="5"/>
      <c r="C431" s="5"/>
      <c r="D431" s="5"/>
      <c r="F431" s="5"/>
    </row>
    <row r="432" ht="15.75" customHeight="1">
      <c r="A432" s="4"/>
      <c r="B432" s="5"/>
      <c r="C432" s="5"/>
      <c r="D432" s="5"/>
      <c r="F432" s="5"/>
    </row>
    <row r="433" ht="15.75" customHeight="1">
      <c r="A433" s="4"/>
      <c r="B433" s="5"/>
      <c r="C433" s="5"/>
      <c r="D433" s="5"/>
      <c r="F433" s="5"/>
    </row>
    <row r="434" ht="15.75" customHeight="1">
      <c r="A434" s="4"/>
      <c r="B434" s="5"/>
      <c r="C434" s="5"/>
      <c r="D434" s="5"/>
      <c r="F434" s="5"/>
    </row>
    <row r="435" ht="15.75" customHeight="1">
      <c r="A435" s="4"/>
      <c r="B435" s="5"/>
      <c r="C435" s="5"/>
      <c r="D435" s="5"/>
      <c r="F435" s="5"/>
    </row>
    <row r="436" ht="15.75" customHeight="1">
      <c r="A436" s="4"/>
      <c r="B436" s="5"/>
      <c r="C436" s="5"/>
      <c r="D436" s="5"/>
      <c r="F436" s="5"/>
    </row>
    <row r="437" ht="15.75" customHeight="1">
      <c r="A437" s="4"/>
      <c r="B437" s="5"/>
      <c r="C437" s="5"/>
      <c r="D437" s="5"/>
      <c r="F437" s="5"/>
    </row>
    <row r="438" ht="15.75" customHeight="1">
      <c r="A438" s="4"/>
      <c r="B438" s="5"/>
      <c r="C438" s="5"/>
      <c r="D438" s="5"/>
      <c r="F438" s="5"/>
    </row>
    <row r="439" ht="15.75" customHeight="1">
      <c r="A439" s="4"/>
      <c r="B439" s="5"/>
      <c r="C439" s="5"/>
      <c r="D439" s="5"/>
      <c r="F439" s="5"/>
    </row>
    <row r="440" ht="15.75" customHeight="1">
      <c r="A440" s="4"/>
      <c r="B440" s="5"/>
      <c r="C440" s="5"/>
      <c r="D440" s="5"/>
      <c r="F440" s="5"/>
    </row>
    <row r="441" ht="15.75" customHeight="1">
      <c r="A441" s="4"/>
      <c r="B441" s="5"/>
      <c r="C441" s="5"/>
      <c r="D441" s="5"/>
      <c r="F441" s="5"/>
    </row>
    <row r="442" ht="15.75" customHeight="1">
      <c r="A442" s="4"/>
      <c r="B442" s="5"/>
      <c r="C442" s="5"/>
      <c r="D442" s="5"/>
      <c r="F442" s="5"/>
    </row>
    <row r="443" ht="15.75" customHeight="1">
      <c r="A443" s="4"/>
      <c r="B443" s="5"/>
      <c r="C443" s="5"/>
      <c r="D443" s="5"/>
      <c r="F443" s="5"/>
    </row>
    <row r="444" ht="15.75" customHeight="1">
      <c r="A444" s="4"/>
      <c r="B444" s="5"/>
      <c r="C444" s="5"/>
      <c r="D444" s="5"/>
      <c r="F444" s="5"/>
    </row>
    <row r="445" ht="15.75" customHeight="1">
      <c r="A445" s="4"/>
      <c r="B445" s="5"/>
      <c r="C445" s="5"/>
      <c r="D445" s="5"/>
      <c r="F445" s="5"/>
    </row>
    <row r="446" ht="15.75" customHeight="1">
      <c r="A446" s="4"/>
      <c r="B446" s="5"/>
      <c r="C446" s="5"/>
      <c r="D446" s="5"/>
      <c r="F446" s="5"/>
    </row>
    <row r="447" ht="15.75" customHeight="1">
      <c r="A447" s="4"/>
      <c r="B447" s="5"/>
      <c r="C447" s="5"/>
      <c r="D447" s="5"/>
      <c r="F447" s="5"/>
    </row>
    <row r="448" ht="15.75" customHeight="1">
      <c r="A448" s="4"/>
      <c r="B448" s="5"/>
      <c r="C448" s="5"/>
      <c r="D448" s="5"/>
      <c r="F448" s="5"/>
    </row>
    <row r="449" ht="15.75" customHeight="1">
      <c r="A449" s="4"/>
      <c r="B449" s="5"/>
      <c r="C449" s="5"/>
      <c r="D449" s="5"/>
      <c r="F449" s="5"/>
    </row>
    <row r="450" ht="15.75" customHeight="1">
      <c r="A450" s="4"/>
      <c r="B450" s="5"/>
      <c r="C450" s="5"/>
      <c r="D450" s="5"/>
      <c r="F450" s="5"/>
    </row>
    <row r="451" ht="15.75" customHeight="1">
      <c r="A451" s="4"/>
      <c r="B451" s="5"/>
      <c r="C451" s="5"/>
      <c r="D451" s="5"/>
      <c r="F451" s="5"/>
    </row>
    <row r="452" ht="15.75" customHeight="1">
      <c r="A452" s="4"/>
      <c r="B452" s="5"/>
      <c r="C452" s="5"/>
      <c r="D452" s="5"/>
      <c r="F452" s="5"/>
    </row>
    <row r="453" ht="15.75" customHeight="1">
      <c r="A453" s="4"/>
      <c r="B453" s="5"/>
      <c r="C453" s="5"/>
      <c r="D453" s="5"/>
      <c r="F453" s="5"/>
    </row>
    <row r="454" ht="15.75" customHeight="1">
      <c r="A454" s="4"/>
      <c r="B454" s="5"/>
      <c r="C454" s="5"/>
      <c r="D454" s="5"/>
      <c r="F454" s="5"/>
    </row>
    <row r="455" ht="15.75" customHeight="1">
      <c r="A455" s="4"/>
      <c r="B455" s="5"/>
      <c r="C455" s="5"/>
      <c r="D455" s="5"/>
      <c r="F455" s="5"/>
    </row>
    <row r="456" ht="15.75" customHeight="1">
      <c r="A456" s="4"/>
      <c r="B456" s="5"/>
      <c r="C456" s="5"/>
      <c r="D456" s="5"/>
      <c r="F456" s="5"/>
    </row>
    <row r="457" ht="15.75" customHeight="1">
      <c r="A457" s="4"/>
      <c r="B457" s="5"/>
      <c r="C457" s="5"/>
      <c r="D457" s="5"/>
      <c r="F457" s="5"/>
    </row>
    <row r="458" ht="15.75" customHeight="1">
      <c r="A458" s="4"/>
      <c r="B458" s="5"/>
      <c r="C458" s="5"/>
      <c r="D458" s="5"/>
      <c r="F458" s="5"/>
    </row>
    <row r="459" ht="15.75" customHeight="1">
      <c r="A459" s="4"/>
      <c r="B459" s="5"/>
      <c r="C459" s="5"/>
      <c r="D459" s="5"/>
      <c r="F459" s="5"/>
    </row>
    <row r="460" ht="15.75" customHeight="1">
      <c r="A460" s="4"/>
      <c r="B460" s="5"/>
      <c r="C460" s="5"/>
      <c r="D460" s="5"/>
      <c r="F460" s="5"/>
    </row>
    <row r="461" ht="15.75" customHeight="1">
      <c r="A461" s="4"/>
      <c r="B461" s="5"/>
      <c r="C461" s="5"/>
      <c r="D461" s="5"/>
      <c r="F461" s="5"/>
    </row>
    <row r="462" ht="15.75" customHeight="1">
      <c r="A462" s="4"/>
      <c r="B462" s="5"/>
      <c r="C462" s="5"/>
      <c r="D462" s="5"/>
      <c r="F462" s="5"/>
    </row>
    <row r="463" ht="15.75" customHeight="1">
      <c r="A463" s="4"/>
      <c r="B463" s="5"/>
      <c r="C463" s="5"/>
      <c r="D463" s="5"/>
      <c r="F463" s="5"/>
    </row>
    <row r="464" ht="15.75" customHeight="1">
      <c r="A464" s="4"/>
      <c r="B464" s="5"/>
      <c r="C464" s="5"/>
      <c r="D464" s="5"/>
      <c r="F464" s="5"/>
    </row>
    <row r="465" ht="15.75" customHeight="1">
      <c r="A465" s="4"/>
      <c r="B465" s="5"/>
      <c r="C465" s="5"/>
      <c r="D465" s="5"/>
      <c r="F465" s="5"/>
    </row>
    <row r="466" ht="15.75" customHeight="1">
      <c r="A466" s="4"/>
      <c r="B466" s="5"/>
      <c r="C466" s="5"/>
      <c r="D466" s="5"/>
      <c r="F466" s="5"/>
    </row>
    <row r="467" ht="15.75" customHeight="1">
      <c r="A467" s="4"/>
      <c r="B467" s="5"/>
      <c r="C467" s="5"/>
      <c r="D467" s="5"/>
      <c r="F467" s="5"/>
    </row>
    <row r="468" ht="15.75" customHeight="1">
      <c r="A468" s="4"/>
      <c r="B468" s="5"/>
      <c r="C468" s="5"/>
      <c r="D468" s="5"/>
      <c r="F468" s="5"/>
    </row>
    <row r="469" ht="15.75" customHeight="1">
      <c r="A469" s="4"/>
      <c r="B469" s="5"/>
      <c r="C469" s="5"/>
      <c r="D469" s="5"/>
      <c r="F469" s="5"/>
    </row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>
      <c r="A1" s="2" t="s">
        <v>53</v>
      </c>
      <c r="B1" s="2" t="s">
        <v>0</v>
      </c>
      <c r="C1" s="54" t="s">
        <v>54</v>
      </c>
      <c r="D1" s="9" t="s">
        <v>189</v>
      </c>
      <c r="E1" s="9" t="s">
        <v>335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>
        <f>'TN-Liste'!A106</f>
        <v>43273</v>
      </c>
      <c r="B2" s="65" t="str">
        <f>'TN-Liste'!B106</f>
        <v>MBI17_Grp2</v>
      </c>
      <c r="C2" s="73">
        <f>'TN-Liste'!C106</f>
        <v>1</v>
      </c>
    </row>
    <row r="3">
      <c r="A3" s="11">
        <f>'TN-Liste'!A107</f>
        <v>43273</v>
      </c>
      <c r="B3" s="65" t="str">
        <f>'TN-Liste'!B107</f>
        <v>MBI17_Grp2</v>
      </c>
      <c r="C3" s="73">
        <f>'TN-Liste'!C107</f>
        <v>2</v>
      </c>
    </row>
    <row r="4">
      <c r="A4" s="11">
        <f>'TN-Liste'!A108</f>
        <v>43273</v>
      </c>
      <c r="B4" s="65" t="str">
        <f>'TN-Liste'!B108</f>
        <v>MBI17_Grp2</v>
      </c>
      <c r="C4" s="73">
        <f>'TN-Liste'!C108</f>
        <v>3</v>
      </c>
      <c r="D4" s="3">
        <v>67.7</v>
      </c>
      <c r="E4" s="3">
        <v>148.0</v>
      </c>
    </row>
    <row r="5">
      <c r="A5" s="11">
        <f>'TN-Liste'!A109</f>
        <v>43273</v>
      </c>
      <c r="B5" s="65" t="str">
        <f>'TN-Liste'!B109</f>
        <v>MBI17_Grp2</v>
      </c>
      <c r="C5" s="73">
        <f>'TN-Liste'!C109</f>
        <v>4</v>
      </c>
    </row>
    <row r="6">
      <c r="A6" s="11">
        <f>'TN-Liste'!A110</f>
        <v>43273</v>
      </c>
      <c r="B6" s="65" t="str">
        <f>'TN-Liste'!B110</f>
        <v>MBI17_Grp2</v>
      </c>
      <c r="C6" s="73">
        <f>'TN-Liste'!C110</f>
        <v>5</v>
      </c>
      <c r="D6" s="3">
        <v>99.1</v>
      </c>
      <c r="E6" s="3">
        <v>107.0</v>
      </c>
    </row>
    <row r="7">
      <c r="A7" s="11">
        <f>'TN-Liste'!A111</f>
        <v>43273</v>
      </c>
      <c r="B7" s="65" t="str">
        <f>'TN-Liste'!B111</f>
        <v>MBI17_Grp2</v>
      </c>
      <c r="C7" s="73">
        <f>'TN-Liste'!C111</f>
        <v>6</v>
      </c>
      <c r="E7" s="3">
        <v>84.0</v>
      </c>
    </row>
    <row r="8">
      <c r="A8" s="11">
        <f>'TN-Liste'!A112</f>
        <v>43273</v>
      </c>
      <c r="B8" s="65" t="str">
        <f>'TN-Liste'!B112</f>
        <v>MBI17_Grp2</v>
      </c>
      <c r="C8" s="73">
        <f>'TN-Liste'!C112</f>
        <v>7</v>
      </c>
    </row>
    <row r="9">
      <c r="A9" s="11">
        <f>'TN-Liste'!A113</f>
        <v>43273</v>
      </c>
      <c r="B9" s="65" t="str">
        <f>'TN-Liste'!B113</f>
        <v>MBI17_Grp2</v>
      </c>
      <c r="C9" s="73">
        <f>'TN-Liste'!C113</f>
        <v>8</v>
      </c>
    </row>
    <row r="10">
      <c r="A10" s="11">
        <f>'TN-Liste'!A114</f>
        <v>43273</v>
      </c>
      <c r="B10" s="65" t="str">
        <f>'TN-Liste'!B114</f>
        <v>MBI17_Grp2</v>
      </c>
      <c r="C10" s="73">
        <f>'TN-Liste'!C114</f>
        <v>9</v>
      </c>
    </row>
    <row r="11">
      <c r="A11" s="11">
        <f>'TN-Liste'!A115</f>
        <v>43273</v>
      </c>
      <c r="B11" s="65" t="str">
        <f>'TN-Liste'!B115</f>
        <v>MBI17_Grp2</v>
      </c>
      <c r="C11" s="73">
        <f>'TN-Liste'!C115</f>
        <v>10</v>
      </c>
    </row>
    <row r="12">
      <c r="A12" s="11">
        <f>'TN-Liste'!A116</f>
        <v>43273</v>
      </c>
      <c r="B12" s="65" t="str">
        <f>'TN-Liste'!B116</f>
        <v>MBI17_Grp2</v>
      </c>
      <c r="C12" s="73">
        <f>'TN-Liste'!C116</f>
        <v>11</v>
      </c>
    </row>
    <row r="13">
      <c r="A13" s="11">
        <f>'TN-Liste'!A117</f>
        <v>43273</v>
      </c>
      <c r="B13" s="65" t="str">
        <f>'TN-Liste'!B117</f>
        <v>MBI17_Grp2</v>
      </c>
      <c r="C13" s="73">
        <f>'TN-Liste'!C117</f>
        <v>12</v>
      </c>
    </row>
    <row r="14">
      <c r="A14" s="11">
        <f>'TN-Liste'!A118</f>
        <v>43273</v>
      </c>
      <c r="B14" s="65" t="str">
        <f>'TN-Liste'!B118</f>
        <v>MBI17_Grp2</v>
      </c>
      <c r="C14" s="73">
        <f>'TN-Liste'!C118</f>
        <v>13</v>
      </c>
      <c r="E14" s="3">
        <v>137.0</v>
      </c>
    </row>
    <row r="15">
      <c r="A15" s="11">
        <f>'TN-Liste'!A119</f>
        <v>43273</v>
      </c>
      <c r="B15" s="65" t="str">
        <f>'TN-Liste'!B119</f>
        <v>MBI17_Grp2</v>
      </c>
      <c r="C15" s="73">
        <f>'TN-Liste'!C119</f>
        <v>14</v>
      </c>
    </row>
    <row r="16">
      <c r="A16" s="11">
        <f>'TN-Liste'!A120</f>
        <v>43273</v>
      </c>
      <c r="B16" s="65" t="str">
        <f>'TN-Liste'!B120</f>
        <v>MBI17_Grp2</v>
      </c>
      <c r="C16" s="73">
        <f>'TN-Liste'!C120</f>
        <v>15</v>
      </c>
    </row>
    <row r="17">
      <c r="A17" s="225">
        <v>43273.0</v>
      </c>
      <c r="B17" s="9" t="s">
        <v>32</v>
      </c>
      <c r="C17" s="72">
        <v>16.0</v>
      </c>
      <c r="D17" s="9">
        <v>97.4</v>
      </c>
      <c r="E17" s="9">
        <v>127.0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>
        <f>'TN-Liste'!A121</f>
        <v>43621</v>
      </c>
      <c r="B18" s="65" t="str">
        <f>'TN-Liste'!B121</f>
        <v>MBI18_Grp1</v>
      </c>
      <c r="C18" s="73">
        <f>'TN-Liste'!C121</f>
        <v>1</v>
      </c>
      <c r="E18" s="3">
        <v>86.0</v>
      </c>
    </row>
    <row r="19">
      <c r="A19" s="11">
        <f>'TN-Liste'!A122</f>
        <v>43621</v>
      </c>
      <c r="B19" s="65" t="str">
        <f>'TN-Liste'!B122</f>
        <v>MBI18_Grp1</v>
      </c>
      <c r="C19" s="73">
        <f>'TN-Liste'!C122</f>
        <v>2</v>
      </c>
      <c r="D19" s="3">
        <v>82.4</v>
      </c>
      <c r="E19" s="3">
        <v>88.0</v>
      </c>
    </row>
    <row r="20">
      <c r="A20" s="11">
        <f>'TN-Liste'!A123</f>
        <v>43621</v>
      </c>
      <c r="B20" s="65" t="str">
        <f>'TN-Liste'!B123</f>
        <v>MBI18_Grp1</v>
      </c>
      <c r="C20" s="73">
        <f>'TN-Liste'!C123</f>
        <v>3</v>
      </c>
    </row>
    <row r="21" ht="15.75" customHeight="1">
      <c r="A21" s="11">
        <f>'TN-Liste'!A124</f>
        <v>43621</v>
      </c>
      <c r="B21" s="65" t="str">
        <f>'TN-Liste'!B124</f>
        <v>MBI18_Grp1</v>
      </c>
      <c r="C21" s="73">
        <f>'TN-Liste'!C124</f>
        <v>4</v>
      </c>
      <c r="D21" s="3">
        <v>88.6</v>
      </c>
      <c r="E21" s="3">
        <v>102.0</v>
      </c>
    </row>
    <row r="22" ht="15.75" customHeight="1">
      <c r="A22" s="11">
        <f>'TN-Liste'!A125</f>
        <v>43621</v>
      </c>
      <c r="B22" s="65" t="str">
        <f>'TN-Liste'!B125</f>
        <v>MBI18_Grp1</v>
      </c>
      <c r="C22" s="73">
        <f>'TN-Liste'!C125</f>
        <v>5</v>
      </c>
      <c r="D22" s="3">
        <v>80.6</v>
      </c>
      <c r="E22" s="3">
        <v>98.0</v>
      </c>
    </row>
    <row r="23" ht="15.75" customHeight="1">
      <c r="A23" s="11">
        <f>'TN-Liste'!A126</f>
        <v>43621</v>
      </c>
      <c r="B23" s="65" t="str">
        <f>'TN-Liste'!B126</f>
        <v>MBI18_Grp1</v>
      </c>
      <c r="C23" s="73">
        <f>'TN-Liste'!C126</f>
        <v>6</v>
      </c>
      <c r="D23" s="3">
        <v>56.8</v>
      </c>
      <c r="E23" s="3">
        <v>100.0</v>
      </c>
    </row>
    <row r="24" ht="15.75" customHeight="1">
      <c r="A24" s="11">
        <f>'TN-Liste'!A127</f>
        <v>43621</v>
      </c>
      <c r="B24" s="65" t="str">
        <f>'TN-Liste'!B127</f>
        <v>MBI18_Grp1</v>
      </c>
      <c r="C24" s="73">
        <f>'TN-Liste'!C127</f>
        <v>7</v>
      </c>
      <c r="D24" s="3">
        <v>94.7</v>
      </c>
      <c r="E24" s="3">
        <v>93.0</v>
      </c>
    </row>
    <row r="25" ht="15.75" customHeight="1">
      <c r="A25" s="11">
        <f>'TN-Liste'!A128</f>
        <v>43621</v>
      </c>
      <c r="B25" s="65" t="str">
        <f>'TN-Liste'!B128</f>
        <v>MBI18_Grp1</v>
      </c>
      <c r="C25" s="73">
        <f>'TN-Liste'!C128</f>
        <v>8</v>
      </c>
      <c r="D25" s="3">
        <v>86.8</v>
      </c>
      <c r="E25" s="3">
        <v>93.0</v>
      </c>
    </row>
    <row r="26" ht="15.75" customHeight="1">
      <c r="A26" s="11">
        <f>'TN-Liste'!A129</f>
        <v>43621</v>
      </c>
      <c r="B26" s="65" t="str">
        <f>'TN-Liste'!B129</f>
        <v>MBI18_Grp1</v>
      </c>
      <c r="C26" s="73">
        <f>'TN-Liste'!C129</f>
        <v>9</v>
      </c>
      <c r="D26" s="3">
        <v>71.8</v>
      </c>
      <c r="E26" s="3">
        <v>94.0</v>
      </c>
    </row>
    <row r="27" ht="15.75" customHeight="1">
      <c r="A27" s="11">
        <f>'TN-Liste'!A130</f>
        <v>43621</v>
      </c>
      <c r="B27" s="65" t="str">
        <f>'TN-Liste'!B130</f>
        <v>MBI18_Grp1</v>
      </c>
      <c r="C27" s="73">
        <f>'TN-Liste'!C130</f>
        <v>10</v>
      </c>
      <c r="D27" s="3">
        <v>48.7</v>
      </c>
      <c r="E27" s="3">
        <v>115.0</v>
      </c>
    </row>
    <row r="28" ht="15.75" customHeight="1">
      <c r="A28" s="11">
        <f>'TN-Liste'!A131</f>
        <v>43621</v>
      </c>
      <c r="B28" s="65" t="str">
        <f>'TN-Liste'!B131</f>
        <v>MBI18_Grp1</v>
      </c>
      <c r="C28" s="73">
        <f>'TN-Liste'!C131</f>
        <v>11</v>
      </c>
      <c r="D28" s="3">
        <v>83.5</v>
      </c>
      <c r="E28" s="3">
        <v>131.0</v>
      </c>
    </row>
    <row r="29" ht="15.75" customHeight="1">
      <c r="A29" s="66">
        <f>'TN-Liste'!A132</f>
        <v>43621</v>
      </c>
      <c r="B29" s="9" t="str">
        <f>'TN-Liste'!B132</f>
        <v>MBI18_Grp1</v>
      </c>
      <c r="C29" s="72">
        <f>'TN-Liste'!C132</f>
        <v>12</v>
      </c>
      <c r="D29" s="9">
        <v>124.0</v>
      </c>
      <c r="E29" s="9">
        <v>145.0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1">
        <f>'TN-Liste'!A133</f>
        <v>43628</v>
      </c>
      <c r="B30" s="65" t="str">
        <f>'TN-Liste'!B133</f>
        <v>MBI18_Grp2</v>
      </c>
      <c r="C30" s="73">
        <f>'TN-Liste'!C133</f>
        <v>1</v>
      </c>
      <c r="D30" s="3">
        <v>90.2</v>
      </c>
      <c r="E30" s="3">
        <v>97.0</v>
      </c>
    </row>
    <row r="31" ht="15.75" customHeight="1">
      <c r="A31" s="11">
        <f>'TN-Liste'!A134</f>
        <v>43628</v>
      </c>
      <c r="B31" s="65" t="str">
        <f>'TN-Liste'!B134</f>
        <v>MBI18_Grp2</v>
      </c>
      <c r="C31" s="73">
        <f>'TN-Liste'!C134</f>
        <v>2</v>
      </c>
    </row>
    <row r="32" ht="15.75" customHeight="1">
      <c r="A32" s="11">
        <f>'TN-Liste'!A135</f>
        <v>43628</v>
      </c>
      <c r="B32" s="65" t="str">
        <f>'TN-Liste'!B135</f>
        <v>MBI18_Grp2</v>
      </c>
      <c r="C32" s="73">
        <f>'TN-Liste'!C135</f>
        <v>3</v>
      </c>
      <c r="D32" s="3">
        <v>69.6</v>
      </c>
      <c r="E32" s="3">
        <v>95.0</v>
      </c>
    </row>
    <row r="33" ht="15.75" customHeight="1">
      <c r="A33" s="11">
        <f>'TN-Liste'!A136</f>
        <v>43628</v>
      </c>
      <c r="B33" s="65" t="str">
        <f>'TN-Liste'!B136</f>
        <v>MBI18_Grp2</v>
      </c>
      <c r="C33" s="73">
        <f>'TN-Liste'!C136</f>
        <v>4</v>
      </c>
      <c r="D33" s="3">
        <v>27.0</v>
      </c>
      <c r="E33" s="3">
        <v>85.0</v>
      </c>
    </row>
    <row r="34" ht="15.75" customHeight="1">
      <c r="A34" s="11">
        <f>'TN-Liste'!A137</f>
        <v>43628</v>
      </c>
      <c r="B34" s="65" t="str">
        <f>'TN-Liste'!B137</f>
        <v>MBI18_Grp2</v>
      </c>
      <c r="C34" s="73">
        <f>'TN-Liste'!C137</f>
        <v>5</v>
      </c>
      <c r="D34" s="3">
        <v>79.5</v>
      </c>
      <c r="E34" s="3">
        <v>97.0</v>
      </c>
    </row>
    <row r="35" ht="15.75" customHeight="1">
      <c r="A35" s="11">
        <f>'TN-Liste'!A138</f>
        <v>43628</v>
      </c>
      <c r="B35" s="65" t="str">
        <f>'TN-Liste'!B138</f>
        <v>MBI18_Grp2</v>
      </c>
      <c r="C35" s="73">
        <f>'TN-Liste'!C138</f>
        <v>6</v>
      </c>
      <c r="D35" s="3">
        <v>76.3</v>
      </c>
      <c r="E35" s="3">
        <v>93.0</v>
      </c>
    </row>
    <row r="36" ht="15.75" customHeight="1">
      <c r="A36" s="66">
        <f>'TN-Liste'!A139</f>
        <v>43628</v>
      </c>
      <c r="B36" s="9" t="str">
        <f>'TN-Liste'!B139</f>
        <v>MBI18_Grp2</v>
      </c>
      <c r="C36" s="72">
        <f>'TN-Liste'!C139</f>
        <v>7</v>
      </c>
      <c r="D36" s="9">
        <v>85.7</v>
      </c>
      <c r="E36" s="9">
        <v>100.0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1">
        <f>'TN-Liste'!A140</f>
        <v>43641</v>
      </c>
      <c r="B37" s="65" t="str">
        <f>'TN-Liste'!B140</f>
        <v>MBI18_Grp3</v>
      </c>
      <c r="C37" s="73">
        <f>'TN-Liste'!C140</f>
        <v>1</v>
      </c>
      <c r="D37" s="3">
        <v>122.0</v>
      </c>
      <c r="E37" s="3">
        <v>135.0</v>
      </c>
    </row>
    <row r="38" ht="15.75" customHeight="1">
      <c r="A38" s="11">
        <f>'TN-Liste'!A141</f>
        <v>43641</v>
      </c>
      <c r="B38" s="65" t="str">
        <f>'TN-Liste'!B141</f>
        <v>MBI18_Grp3</v>
      </c>
      <c r="C38" s="73">
        <f>'TN-Liste'!C141</f>
        <v>2</v>
      </c>
      <c r="D38" s="3">
        <v>77.0</v>
      </c>
      <c r="E38" s="3">
        <v>110.0</v>
      </c>
    </row>
    <row r="39" ht="15.75" customHeight="1">
      <c r="A39" s="11">
        <f>'TN-Liste'!A142</f>
        <v>43641</v>
      </c>
      <c r="B39" s="65" t="str">
        <f>'TN-Liste'!B142</f>
        <v>MBI18_Grp3</v>
      </c>
      <c r="C39" s="73">
        <f>'TN-Liste'!C142</f>
        <v>3</v>
      </c>
      <c r="D39" s="3">
        <v>47.0</v>
      </c>
      <c r="E39" s="3">
        <v>49.0</v>
      </c>
    </row>
    <row r="40" ht="15.75" customHeight="1">
      <c r="A40" s="11">
        <f>'TN-Liste'!A143</f>
        <v>43641</v>
      </c>
      <c r="B40" s="65" t="str">
        <f>'TN-Liste'!B143</f>
        <v>MBI18_Grp3</v>
      </c>
      <c r="C40" s="73">
        <f>'TN-Liste'!C143</f>
        <v>4</v>
      </c>
      <c r="D40" s="3">
        <v>75.3</v>
      </c>
      <c r="E40" s="3">
        <v>78.0</v>
      </c>
    </row>
    <row r="41" ht="15.75" customHeight="1">
      <c r="A41" s="11">
        <f>'TN-Liste'!A144</f>
        <v>43641</v>
      </c>
      <c r="B41" s="65" t="str">
        <f>'TN-Liste'!B144</f>
        <v>MBI18_Grp3</v>
      </c>
      <c r="C41" s="73">
        <f>'TN-Liste'!C144</f>
        <v>5</v>
      </c>
    </row>
    <row r="42" ht="15.75" customHeight="1">
      <c r="A42" s="11">
        <f>'TN-Liste'!A145</f>
        <v>43641</v>
      </c>
      <c r="B42" s="65" t="str">
        <f>'TN-Liste'!B145</f>
        <v>MBI18_Grp3</v>
      </c>
      <c r="C42" s="73">
        <f>'TN-Liste'!C145</f>
        <v>6</v>
      </c>
      <c r="D42" s="3">
        <v>95.0</v>
      </c>
      <c r="E42" s="3">
        <v>95.0</v>
      </c>
    </row>
    <row r="43" ht="15.75" customHeight="1">
      <c r="A43" s="11">
        <f>'TN-Liste'!A146</f>
        <v>43641</v>
      </c>
      <c r="B43" s="65" t="str">
        <f>'TN-Liste'!B146</f>
        <v>MBI18_Grp3</v>
      </c>
      <c r="C43" s="73">
        <f>'TN-Liste'!C146</f>
        <v>7</v>
      </c>
      <c r="D43" s="3">
        <v>88.0</v>
      </c>
      <c r="E43" s="3">
        <v>88.0</v>
      </c>
    </row>
    <row r="44" ht="15.75" customHeight="1">
      <c r="A44" s="11">
        <f>'TN-Liste'!A147</f>
        <v>43641</v>
      </c>
      <c r="B44" s="65" t="str">
        <f>'TN-Liste'!B147</f>
        <v>MBI18_Grp3</v>
      </c>
      <c r="C44" s="73">
        <f>'TN-Liste'!C147</f>
        <v>8</v>
      </c>
      <c r="D44" s="3">
        <v>79.3</v>
      </c>
    </row>
    <row r="45" ht="15.75" customHeight="1">
      <c r="A45" s="66">
        <f>'TN-Liste'!A148</f>
        <v>43641</v>
      </c>
      <c r="B45" s="9" t="str">
        <f>'TN-Liste'!B148</f>
        <v>MBI18_Grp3</v>
      </c>
      <c r="C45" s="72">
        <f>'TN-Liste'!C148</f>
        <v>9</v>
      </c>
      <c r="D45" s="9">
        <v>95.0</v>
      </c>
      <c r="E45" s="9">
        <v>100.0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1">
        <f>'TN-Liste'!A152</f>
        <v>43952</v>
      </c>
      <c r="B46" s="65" t="str">
        <f>'TN-Liste'!B152</f>
        <v>MBI19</v>
      </c>
      <c r="C46" s="73">
        <f>'TN-Liste'!C152</f>
        <v>1</v>
      </c>
    </row>
    <row r="47" ht="15.75" customHeight="1">
      <c r="A47" s="11">
        <f>'TN-Liste'!A153</f>
        <v>43952</v>
      </c>
      <c r="B47" s="65" t="str">
        <f>'TN-Liste'!B153</f>
        <v>MBI19</v>
      </c>
      <c r="C47" s="73">
        <f>'TN-Liste'!C153</f>
        <v>2</v>
      </c>
    </row>
    <row r="48" ht="15.75" customHeight="1">
      <c r="A48" s="11">
        <f>'TN-Liste'!A154</f>
        <v>43952</v>
      </c>
      <c r="B48" s="65" t="str">
        <f>'TN-Liste'!B154</f>
        <v>MBI19</v>
      </c>
      <c r="C48" s="73">
        <f>'TN-Liste'!C154</f>
        <v>3</v>
      </c>
    </row>
    <row r="49" ht="15.75" customHeight="1">
      <c r="A49" s="11">
        <f>'TN-Liste'!A155</f>
        <v>43952</v>
      </c>
      <c r="B49" s="65" t="str">
        <f>'TN-Liste'!B155</f>
        <v>MBI19</v>
      </c>
      <c r="C49" s="73">
        <f>'TN-Liste'!C155</f>
        <v>4</v>
      </c>
    </row>
    <row r="50" ht="15.75" customHeight="1">
      <c r="A50" s="11">
        <f>'TN-Liste'!A156</f>
        <v>43952</v>
      </c>
      <c r="B50" s="65" t="str">
        <f>'TN-Liste'!B156</f>
        <v>MBI19</v>
      </c>
      <c r="C50" s="73">
        <f>'TN-Liste'!C156</f>
        <v>5</v>
      </c>
    </row>
    <row r="51" ht="15.75" customHeight="1">
      <c r="A51" s="11">
        <f>'TN-Liste'!A157</f>
        <v>43952</v>
      </c>
      <c r="B51" s="65" t="str">
        <f>'TN-Liste'!B157</f>
        <v>MBI19</v>
      </c>
      <c r="C51" s="73">
        <f>'TN-Liste'!C157</f>
        <v>6</v>
      </c>
    </row>
    <row r="52" ht="15.75" customHeight="1">
      <c r="A52" s="11">
        <f>'TN-Liste'!A158</f>
        <v>43952</v>
      </c>
      <c r="B52" s="65" t="str">
        <f>'TN-Liste'!B158</f>
        <v>MBI19</v>
      </c>
      <c r="C52" s="73">
        <f>'TN-Liste'!C158</f>
        <v>7</v>
      </c>
    </row>
    <row r="53" ht="15.75" customHeight="1">
      <c r="A53" s="11">
        <f>'TN-Liste'!A159</f>
        <v>43952</v>
      </c>
      <c r="B53" s="65" t="str">
        <f>'TN-Liste'!B159</f>
        <v>MBI19</v>
      </c>
      <c r="C53" s="73">
        <f>'TN-Liste'!C159</f>
        <v>8</v>
      </c>
    </row>
    <row r="54" ht="15.75" customHeight="1">
      <c r="A54" s="11">
        <f>'TN-Liste'!A160</f>
        <v>43952</v>
      </c>
      <c r="B54" s="65" t="str">
        <f>'TN-Liste'!B160</f>
        <v>MBI19</v>
      </c>
      <c r="C54" s="73">
        <f>'TN-Liste'!C160</f>
        <v>9</v>
      </c>
    </row>
    <row r="55" ht="15.75" customHeight="1">
      <c r="A55" s="11">
        <f>'TN-Liste'!A161</f>
        <v>43952</v>
      </c>
      <c r="B55" s="65" t="str">
        <f>'TN-Liste'!B161</f>
        <v>MBI19</v>
      </c>
      <c r="C55" s="73">
        <f>'TN-Liste'!C161</f>
        <v>10</v>
      </c>
    </row>
    <row r="56" ht="15.75" customHeight="1">
      <c r="A56" s="11">
        <f>'TN-Liste'!A162</f>
        <v>43952</v>
      </c>
      <c r="B56" s="65" t="str">
        <f>'TN-Liste'!B162</f>
        <v>MBI19</v>
      </c>
      <c r="C56" s="73">
        <f>'TN-Liste'!C162</f>
        <v>11</v>
      </c>
    </row>
    <row r="57" ht="15.75" customHeight="1">
      <c r="A57" s="11">
        <f>'TN-Liste'!A163</f>
        <v>43952</v>
      </c>
      <c r="B57" s="65" t="str">
        <f>'TN-Liste'!B163</f>
        <v>MBI19</v>
      </c>
      <c r="C57" s="73">
        <f>'TN-Liste'!C163</f>
        <v>12</v>
      </c>
    </row>
    <row r="58" ht="15.75" customHeight="1">
      <c r="A58" s="11">
        <f>'TN-Liste'!A164</f>
        <v>43952</v>
      </c>
      <c r="B58" s="65" t="str">
        <f>'TN-Liste'!B164</f>
        <v>MBI19</v>
      </c>
      <c r="C58" s="73">
        <f>'TN-Liste'!C164</f>
        <v>13</v>
      </c>
    </row>
    <row r="59" ht="15.75" customHeight="1">
      <c r="A59" s="11">
        <f>'TN-Liste'!A165</f>
        <v>43952</v>
      </c>
      <c r="B59" s="65" t="str">
        <f>'TN-Liste'!B165</f>
        <v>MBI19</v>
      </c>
      <c r="C59" s="73">
        <f>'TN-Liste'!C165</f>
        <v>14</v>
      </c>
    </row>
    <row r="60" ht="15.75" customHeight="1">
      <c r="A60" s="11">
        <f>'TN-Liste'!A166</f>
        <v>43952</v>
      </c>
      <c r="B60" s="65" t="str">
        <f>'TN-Liste'!B166</f>
        <v>MBI19</v>
      </c>
      <c r="C60" s="73">
        <f>'TN-Liste'!C166</f>
        <v>15</v>
      </c>
    </row>
    <row r="61" ht="15.75" customHeight="1">
      <c r="A61" s="11">
        <f>'TN-Liste'!A167</f>
        <v>43952</v>
      </c>
      <c r="B61" s="65" t="str">
        <f>'TN-Liste'!B167</f>
        <v>MBI19</v>
      </c>
      <c r="C61" s="73">
        <f>'TN-Liste'!C167</f>
        <v>16</v>
      </c>
    </row>
    <row r="62" ht="15.75" customHeight="1">
      <c r="A62" s="11">
        <f>'TN-Liste'!A168</f>
        <v>43952</v>
      </c>
      <c r="B62" s="65" t="str">
        <f>'TN-Liste'!B168</f>
        <v>MBI19</v>
      </c>
      <c r="C62" s="73">
        <f>'TN-Liste'!C168</f>
        <v>17</v>
      </c>
    </row>
    <row r="63" ht="15.75" customHeight="1">
      <c r="A63" s="11">
        <f>'TN-Liste'!A169</f>
        <v>43952</v>
      </c>
      <c r="B63" s="65" t="str">
        <f>'TN-Liste'!B169</f>
        <v>MBI19</v>
      </c>
      <c r="C63" s="73">
        <f>'TN-Liste'!C169</f>
        <v>18</v>
      </c>
    </row>
    <row r="64" ht="15.75" customHeight="1">
      <c r="A64" s="11">
        <f>'TN-Liste'!A170</f>
        <v>43952</v>
      </c>
      <c r="B64" s="65" t="str">
        <f>'TN-Liste'!B170</f>
        <v>MBI19</v>
      </c>
      <c r="C64" s="73">
        <f>'TN-Liste'!C170</f>
        <v>19</v>
      </c>
    </row>
    <row r="65" ht="15.75" customHeight="1">
      <c r="A65" s="11">
        <f>'TN-Liste'!A171</f>
        <v>43952</v>
      </c>
      <c r="B65" s="65" t="str">
        <f>'TN-Liste'!B171</f>
        <v>MBI19</v>
      </c>
      <c r="C65" s="73">
        <f>'TN-Liste'!C171</f>
        <v>20</v>
      </c>
    </row>
    <row r="66" ht="15.75" customHeight="1">
      <c r="A66" s="11">
        <f>'TN-Liste'!A172</f>
        <v>43952</v>
      </c>
      <c r="B66" s="65" t="str">
        <f>'TN-Liste'!B172</f>
        <v>MBI19</v>
      </c>
      <c r="C66" s="73">
        <f>'TN-Liste'!C172</f>
        <v>21</v>
      </c>
    </row>
    <row r="67" ht="15.75" customHeight="1">
      <c r="A67" s="11">
        <f>'TN-Liste'!A173</f>
        <v>43952</v>
      </c>
      <c r="B67" s="65" t="str">
        <f>'TN-Liste'!B173</f>
        <v>MBI19</v>
      </c>
      <c r="C67" s="73">
        <f>'TN-Liste'!C173</f>
        <v>22</v>
      </c>
    </row>
    <row r="68" ht="15.75" customHeight="1">
      <c r="A68" s="11">
        <f>'TN-Liste'!A174</f>
        <v>43952</v>
      </c>
      <c r="B68" s="65" t="str">
        <f>'TN-Liste'!B174</f>
        <v>MBI19</v>
      </c>
      <c r="C68" s="73">
        <f>'TN-Liste'!C174</f>
        <v>23</v>
      </c>
    </row>
    <row r="69" ht="15.75" customHeight="1">
      <c r="A69" s="11">
        <f>'TN-Liste'!A175</f>
        <v>43952</v>
      </c>
      <c r="B69" s="65" t="str">
        <f>'TN-Liste'!B175</f>
        <v>MBI19</v>
      </c>
      <c r="C69" s="73">
        <f>'TN-Liste'!C175</f>
        <v>24</v>
      </c>
    </row>
    <row r="70" ht="15.75" customHeight="1">
      <c r="A70" s="11">
        <f>'TN-Liste'!A176</f>
        <v>43952</v>
      </c>
      <c r="B70" s="65" t="str">
        <f>'TN-Liste'!B176</f>
        <v>MBI19</v>
      </c>
      <c r="C70" s="73">
        <f>'TN-Liste'!C176</f>
        <v>25</v>
      </c>
    </row>
    <row r="71" ht="15.75" customHeight="1">
      <c r="A71" s="11">
        <f>'TN-Liste'!A177</f>
        <v>43952</v>
      </c>
      <c r="B71" s="65" t="str">
        <f>'TN-Liste'!B177</f>
        <v>MBI19</v>
      </c>
      <c r="C71" s="73">
        <f>'TN-Liste'!C177</f>
        <v>26</v>
      </c>
    </row>
    <row r="72" ht="15.75" customHeight="1">
      <c r="A72" s="11">
        <f>'TN-Liste'!A178</f>
        <v>43952</v>
      </c>
      <c r="B72" s="65" t="str">
        <f>'TN-Liste'!B178</f>
        <v>MBI19</v>
      </c>
      <c r="C72" s="73">
        <f>'TN-Liste'!C178</f>
        <v>27</v>
      </c>
    </row>
    <row r="73" ht="15.75" customHeight="1">
      <c r="A73" s="11">
        <f>'TN-Liste'!A179</f>
        <v>43952</v>
      </c>
      <c r="B73" s="65" t="str">
        <f>'TN-Liste'!B179</f>
        <v>MBI19</v>
      </c>
      <c r="C73" s="73">
        <f>'TN-Liste'!C179</f>
        <v>28</v>
      </c>
    </row>
    <row r="74" ht="15.75" customHeight="1">
      <c r="A74" s="11">
        <f>'TN-Liste'!A180</f>
        <v>43952</v>
      </c>
      <c r="B74" s="65" t="str">
        <f>'TN-Liste'!B180</f>
        <v>MBI19</v>
      </c>
      <c r="C74" s="73">
        <f>'TN-Liste'!C180</f>
        <v>29</v>
      </c>
    </row>
    <row r="75" ht="15.75" customHeight="1">
      <c r="A75" s="11">
        <f>'TN-Liste'!A181</f>
        <v>43952</v>
      </c>
      <c r="B75" s="65" t="str">
        <f>'TN-Liste'!B181</f>
        <v>MBI19</v>
      </c>
      <c r="C75" s="73">
        <f>'TN-Liste'!C181</f>
        <v>30</v>
      </c>
    </row>
    <row r="76" ht="15.75" customHeight="1">
      <c r="A76" s="11">
        <f>'TN-Liste'!A182</f>
        <v>43952</v>
      </c>
      <c r="B76" s="65" t="str">
        <f>'TN-Liste'!B182</f>
        <v>MBI19</v>
      </c>
      <c r="C76" s="73">
        <f>'TN-Liste'!C182</f>
        <v>31</v>
      </c>
    </row>
    <row r="77" ht="15.75" customHeight="1">
      <c r="A77" s="11">
        <f>'TN-Liste'!A183</f>
        <v>43952</v>
      </c>
      <c r="B77" s="65" t="str">
        <f>'TN-Liste'!B183</f>
        <v>MBI19</v>
      </c>
      <c r="C77" s="73">
        <f>'TN-Liste'!C183</f>
        <v>32</v>
      </c>
    </row>
    <row r="78" ht="15.75" customHeight="1">
      <c r="A78" s="11">
        <f>'TN-Liste'!A184</f>
        <v>43952</v>
      </c>
      <c r="B78" s="65" t="str">
        <f>'TN-Liste'!B184</f>
        <v>MBI19</v>
      </c>
      <c r="C78" s="73">
        <f>'TN-Liste'!C184</f>
        <v>33</v>
      </c>
    </row>
    <row r="79" ht="15.75" customHeight="1">
      <c r="A79" s="11">
        <f>'TN-Liste'!A185</f>
        <v>43952</v>
      </c>
      <c r="B79" s="65" t="str">
        <f>'TN-Liste'!B185</f>
        <v>MBI19</v>
      </c>
      <c r="C79" s="73">
        <f>'TN-Liste'!C185</f>
        <v>34</v>
      </c>
    </row>
    <row r="80" ht="15.75" customHeight="1">
      <c r="A80" s="11">
        <f>'TN-Liste'!A186</f>
        <v>43952</v>
      </c>
      <c r="B80" s="65" t="str">
        <f>'TN-Liste'!B186</f>
        <v>MBI19</v>
      </c>
      <c r="C80" s="73">
        <f>'TN-Liste'!C186</f>
        <v>35</v>
      </c>
    </row>
    <row r="81" ht="15.75" customHeight="1">
      <c r="A81" s="11">
        <f>'TN-Liste'!A187</f>
        <v>43952</v>
      </c>
      <c r="B81" s="65" t="str">
        <f>'TN-Liste'!B187</f>
        <v>MBI19</v>
      </c>
      <c r="C81" s="73">
        <f>'TN-Liste'!C187</f>
        <v>36</v>
      </c>
    </row>
    <row r="82" ht="15.75" customHeight="1">
      <c r="A82" s="11">
        <f>'TN-Liste'!A188</f>
        <v>44127</v>
      </c>
      <c r="B82" s="65" t="str">
        <f>'TN-Liste'!B188</f>
        <v>HCC19_Grp1</v>
      </c>
      <c r="C82" s="73">
        <f>'TN-Liste'!C188</f>
        <v>1</v>
      </c>
    </row>
    <row r="83" ht="15.75" customHeight="1">
      <c r="A83" s="11">
        <f>'TN-Liste'!A189</f>
        <v>44127</v>
      </c>
      <c r="B83" s="65" t="str">
        <f>'TN-Liste'!B189</f>
        <v>HCC19_Grp1</v>
      </c>
      <c r="C83" s="73">
        <f>'TN-Liste'!C189</f>
        <v>2</v>
      </c>
    </row>
    <row r="84" ht="15.75" customHeight="1">
      <c r="A84" s="11">
        <f>'TN-Liste'!A190</f>
        <v>44127</v>
      </c>
      <c r="B84" s="65" t="str">
        <f>'TN-Liste'!B190</f>
        <v>HCC19_Grp1</v>
      </c>
      <c r="C84" s="73">
        <f>'TN-Liste'!C190</f>
        <v>3</v>
      </c>
    </row>
    <row r="85" ht="15.75" customHeight="1">
      <c r="A85" s="11">
        <f>'TN-Liste'!A191</f>
        <v>44127</v>
      </c>
      <c r="B85" s="65" t="str">
        <f>'TN-Liste'!B191</f>
        <v>HCC19_Grp1</v>
      </c>
      <c r="C85" s="73">
        <f>'TN-Liste'!C191</f>
        <v>4</v>
      </c>
    </row>
    <row r="86" ht="15.75" customHeight="1">
      <c r="A86" s="11">
        <f>'TN-Liste'!A192</f>
        <v>44127</v>
      </c>
      <c r="B86" s="65" t="str">
        <f>'TN-Liste'!B192</f>
        <v>HCC19_Grp1</v>
      </c>
      <c r="C86" s="73">
        <f>'TN-Liste'!C192</f>
        <v>5</v>
      </c>
    </row>
    <row r="87" ht="15.75" customHeight="1">
      <c r="A87" s="11">
        <f>'TN-Liste'!A193</f>
        <v>44127</v>
      </c>
      <c r="B87" s="65" t="str">
        <f>'TN-Liste'!B193</f>
        <v>HCC19_Grp1</v>
      </c>
      <c r="C87" s="73">
        <f>'TN-Liste'!C193</f>
        <v>6</v>
      </c>
    </row>
    <row r="88" ht="15.75" customHeight="1">
      <c r="A88" s="11">
        <f>'TN-Liste'!A194</f>
        <v>44127</v>
      </c>
      <c r="B88" s="65" t="str">
        <f>'TN-Liste'!B194</f>
        <v>HCC19_Grp1</v>
      </c>
      <c r="C88" s="73">
        <f>'TN-Liste'!C194</f>
        <v>7</v>
      </c>
    </row>
    <row r="89" ht="15.75" customHeight="1">
      <c r="A89" s="11">
        <f>'TN-Liste'!A195</f>
        <v>44127</v>
      </c>
      <c r="B89" s="65" t="str">
        <f>'TN-Liste'!B195</f>
        <v>HCC19_Grp1</v>
      </c>
      <c r="C89" s="73">
        <f>'TN-Liste'!C195</f>
        <v>8</v>
      </c>
    </row>
    <row r="90" ht="15.75" customHeight="1">
      <c r="A90" s="11">
        <f>'TN-Liste'!A196</f>
        <v>44127</v>
      </c>
      <c r="B90" s="65" t="str">
        <f>'TN-Liste'!B196</f>
        <v>HCC19_Grp1</v>
      </c>
      <c r="C90" s="73">
        <f>'TN-Liste'!C196</f>
        <v>9</v>
      </c>
    </row>
    <row r="91" ht="15.75" customHeight="1">
      <c r="A91" s="11">
        <f>'TN-Liste'!A197</f>
        <v>44127</v>
      </c>
      <c r="B91" s="65" t="str">
        <f>'TN-Liste'!B197</f>
        <v>HCC19_Grp1</v>
      </c>
      <c r="C91" s="73">
        <f>'TN-Liste'!C197</f>
        <v>10</v>
      </c>
    </row>
    <row r="92" ht="15.75" customHeight="1">
      <c r="A92" s="11">
        <f>'TN-Liste'!A198</f>
        <v>44127</v>
      </c>
      <c r="B92" s="65" t="str">
        <f>'TN-Liste'!B198</f>
        <v>HCC19_Grp1</v>
      </c>
      <c r="C92" s="73">
        <f>'TN-Liste'!C198</f>
        <v>11</v>
      </c>
    </row>
    <row r="93" ht="15.75" customHeight="1">
      <c r="A93" s="66">
        <f>'TN-Liste'!A199</f>
        <v>44127</v>
      </c>
      <c r="B93" s="9" t="str">
        <f>'TN-Liste'!B199</f>
        <v>HCC20_Grp2</v>
      </c>
      <c r="C93" s="72">
        <f>'TN-Liste'!C199</f>
        <v>1</v>
      </c>
    </row>
    <row r="94" ht="15.75" customHeight="1">
      <c r="C94" s="73"/>
    </row>
    <row r="95" ht="15.75" customHeight="1">
      <c r="C95" s="73"/>
    </row>
    <row r="96" ht="15.75" customHeight="1">
      <c r="C96" s="73"/>
    </row>
    <row r="97" ht="15.75" customHeight="1">
      <c r="C97" s="73"/>
    </row>
    <row r="98" ht="15.75" customHeight="1">
      <c r="C98" s="73"/>
    </row>
    <row r="99" ht="15.75" customHeight="1">
      <c r="C99" s="73"/>
    </row>
    <row r="100" ht="15.75" customHeight="1">
      <c r="C100" s="73"/>
    </row>
    <row r="101" ht="15.75" customHeight="1">
      <c r="C101" s="73"/>
    </row>
    <row r="102" ht="15.75" customHeight="1">
      <c r="C102" s="73"/>
    </row>
    <row r="103" ht="15.75" customHeight="1">
      <c r="C103" s="73"/>
    </row>
    <row r="104" ht="15.75" customHeight="1">
      <c r="C104" s="73"/>
    </row>
    <row r="105" ht="15.75" customHeight="1">
      <c r="C105" s="73"/>
    </row>
    <row r="106" ht="15.75" customHeight="1">
      <c r="C106" s="73"/>
    </row>
    <row r="107" ht="15.75" customHeight="1">
      <c r="C107" s="73"/>
    </row>
    <row r="108" ht="15.75" customHeight="1">
      <c r="C108" s="73"/>
    </row>
    <row r="109" ht="15.75" customHeight="1">
      <c r="C109" s="73"/>
    </row>
    <row r="110" ht="15.75" customHeight="1">
      <c r="C110" s="73"/>
    </row>
    <row r="111" ht="15.75" customHeight="1">
      <c r="C111" s="73"/>
    </row>
    <row r="112" ht="15.75" customHeight="1">
      <c r="C112" s="73"/>
    </row>
    <row r="113" ht="15.75" customHeight="1">
      <c r="C113" s="73"/>
    </row>
    <row r="114" ht="15.75" customHeight="1">
      <c r="C114" s="73"/>
    </row>
    <row r="115" ht="15.75" customHeight="1">
      <c r="C115" s="73"/>
    </row>
    <row r="116" ht="15.75" customHeight="1">
      <c r="C116" s="73"/>
    </row>
    <row r="117" ht="15.75" customHeight="1">
      <c r="C117" s="73"/>
    </row>
    <row r="118" ht="15.75" customHeight="1">
      <c r="C118" s="73"/>
    </row>
    <row r="119" ht="15.75" customHeight="1">
      <c r="C119" s="73"/>
    </row>
    <row r="120" ht="15.75" customHeight="1">
      <c r="C120" s="73"/>
    </row>
    <row r="121" ht="15.75" customHeight="1">
      <c r="C121" s="73"/>
    </row>
    <row r="122" ht="15.75" customHeight="1">
      <c r="C122" s="73"/>
    </row>
    <row r="123" ht="15.75" customHeight="1">
      <c r="C123" s="73"/>
    </row>
    <row r="124" ht="15.75" customHeight="1">
      <c r="C124" s="73"/>
    </row>
    <row r="125" ht="15.75" customHeight="1">
      <c r="C125" s="73"/>
    </row>
    <row r="126" ht="15.75" customHeight="1">
      <c r="C126" s="73"/>
    </row>
    <row r="127" ht="15.75" customHeight="1">
      <c r="C127" s="73"/>
    </row>
    <row r="128" ht="15.75" customHeight="1">
      <c r="C128" s="73"/>
    </row>
    <row r="129" ht="15.75" customHeight="1">
      <c r="C129" s="73"/>
    </row>
    <row r="130" ht="15.75" customHeight="1">
      <c r="C130" s="73"/>
    </row>
    <row r="131" ht="15.75" customHeight="1">
      <c r="C131" s="73"/>
    </row>
    <row r="132" ht="15.75" customHeight="1">
      <c r="C132" s="73"/>
    </row>
    <row r="133" ht="15.75" customHeight="1">
      <c r="C133" s="73"/>
    </row>
    <row r="134" ht="15.75" customHeight="1">
      <c r="C134" s="73"/>
    </row>
    <row r="135" ht="15.75" customHeight="1">
      <c r="C135" s="73"/>
    </row>
    <row r="136" ht="15.75" customHeight="1">
      <c r="C136" s="73"/>
    </row>
    <row r="137" ht="15.75" customHeight="1">
      <c r="C137" s="73"/>
    </row>
    <row r="138" ht="15.75" customHeight="1">
      <c r="C138" s="73"/>
    </row>
    <row r="139" ht="15.75" customHeight="1">
      <c r="C139" s="73"/>
    </row>
    <row r="140" ht="15.75" customHeight="1">
      <c r="C140" s="73"/>
    </row>
    <row r="141" ht="15.75" customHeight="1">
      <c r="C141" s="73"/>
    </row>
    <row r="142" ht="15.75" customHeight="1">
      <c r="C142" s="73"/>
    </row>
    <row r="143" ht="15.75" customHeight="1">
      <c r="C143" s="73"/>
    </row>
    <row r="144" ht="15.75" customHeight="1">
      <c r="C144" s="73"/>
    </row>
    <row r="145" ht="15.75" customHeight="1">
      <c r="C145" s="73"/>
    </row>
    <row r="146" ht="15.75" customHeight="1">
      <c r="C146" s="73"/>
    </row>
    <row r="147" ht="15.75" customHeight="1">
      <c r="C147" s="73"/>
    </row>
    <row r="148" ht="15.75" customHeight="1">
      <c r="C148" s="73"/>
    </row>
    <row r="149" ht="15.75" customHeight="1">
      <c r="C149" s="73"/>
    </row>
    <row r="150" ht="15.75" customHeight="1">
      <c r="C150" s="73"/>
    </row>
    <row r="151" ht="15.75" customHeight="1">
      <c r="C151" s="73"/>
    </row>
    <row r="152" ht="15.75" customHeight="1">
      <c r="C152" s="73"/>
    </row>
    <row r="153" ht="15.75" customHeight="1">
      <c r="C153" s="73"/>
    </row>
    <row r="154" ht="15.75" customHeight="1">
      <c r="C154" s="73"/>
    </row>
    <row r="155" ht="15.75" customHeight="1">
      <c r="C155" s="73"/>
    </row>
    <row r="156" ht="15.75" customHeight="1">
      <c r="C156" s="73"/>
    </row>
    <row r="157" ht="15.75" customHeight="1">
      <c r="C157" s="73"/>
    </row>
    <row r="158" ht="15.75" customHeight="1">
      <c r="C158" s="73"/>
    </row>
    <row r="159" ht="15.75" customHeight="1">
      <c r="C159" s="73"/>
    </row>
    <row r="160" ht="15.75" customHeight="1">
      <c r="C160" s="73"/>
    </row>
    <row r="161" ht="15.75" customHeight="1">
      <c r="C161" s="73"/>
    </row>
    <row r="162" ht="15.75" customHeight="1">
      <c r="C162" s="73"/>
    </row>
    <row r="163" ht="15.75" customHeight="1">
      <c r="C163" s="73"/>
    </row>
    <row r="164" ht="15.75" customHeight="1">
      <c r="C164" s="73"/>
    </row>
    <row r="165" ht="15.75" customHeight="1">
      <c r="C165" s="73"/>
    </row>
    <row r="166" ht="15.75" customHeight="1">
      <c r="C166" s="73"/>
    </row>
    <row r="167" ht="15.75" customHeight="1">
      <c r="C167" s="73"/>
    </row>
    <row r="168" ht="15.75" customHeight="1">
      <c r="C168" s="73"/>
    </row>
    <row r="169" ht="15.75" customHeight="1">
      <c r="C169" s="73"/>
    </row>
    <row r="170" ht="15.75" customHeight="1">
      <c r="C170" s="73"/>
    </row>
    <row r="171" ht="15.75" customHeight="1">
      <c r="C171" s="73"/>
    </row>
    <row r="172" ht="15.75" customHeight="1">
      <c r="C172" s="73"/>
    </row>
    <row r="173" ht="15.75" customHeight="1">
      <c r="C173" s="73"/>
    </row>
    <row r="174" ht="15.75" customHeight="1">
      <c r="C174" s="73"/>
    </row>
    <row r="175" ht="15.75" customHeight="1">
      <c r="C175" s="73"/>
    </row>
    <row r="176" ht="15.75" customHeight="1">
      <c r="C176" s="73"/>
    </row>
    <row r="177" ht="15.75" customHeight="1">
      <c r="C177" s="73"/>
    </row>
    <row r="178" ht="15.75" customHeight="1">
      <c r="C178" s="73"/>
    </row>
    <row r="179" ht="15.75" customHeight="1">
      <c r="C179" s="73"/>
    </row>
    <row r="180" ht="15.75" customHeight="1">
      <c r="C180" s="73"/>
    </row>
    <row r="181" ht="15.75" customHeight="1">
      <c r="C181" s="73"/>
    </row>
    <row r="182" ht="15.75" customHeight="1">
      <c r="C182" s="73"/>
    </row>
    <row r="183" ht="15.75" customHeight="1">
      <c r="C183" s="73"/>
    </row>
    <row r="184" ht="15.75" customHeight="1">
      <c r="C184" s="73"/>
    </row>
    <row r="185" ht="15.75" customHeight="1">
      <c r="C185" s="73"/>
    </row>
    <row r="186" ht="15.75" customHeight="1">
      <c r="C186" s="73"/>
    </row>
    <row r="187" ht="15.75" customHeight="1">
      <c r="C187" s="73"/>
    </row>
    <row r="188" ht="15.75" customHeight="1">
      <c r="C188" s="73"/>
    </row>
    <row r="189" ht="15.75" customHeight="1">
      <c r="C189" s="73"/>
    </row>
    <row r="190" ht="15.75" customHeight="1">
      <c r="C190" s="73"/>
    </row>
    <row r="191" ht="15.75" customHeight="1">
      <c r="C191" s="73"/>
    </row>
    <row r="192" ht="15.75" customHeight="1">
      <c r="C192" s="73"/>
    </row>
    <row r="193" ht="15.75" customHeight="1">
      <c r="C193" s="73"/>
    </row>
    <row r="194" ht="15.75" customHeight="1">
      <c r="C194" s="73"/>
    </row>
    <row r="195" ht="15.75" customHeight="1">
      <c r="C195" s="73"/>
    </row>
    <row r="196" ht="15.75" customHeight="1">
      <c r="C196" s="73"/>
    </row>
    <row r="197" ht="15.75" customHeight="1">
      <c r="C197" s="73"/>
    </row>
    <row r="198" ht="15.75" customHeight="1">
      <c r="C198" s="73"/>
    </row>
    <row r="199" ht="15.75" customHeight="1">
      <c r="C199" s="73"/>
    </row>
    <row r="200" ht="15.75" customHeight="1">
      <c r="C200" s="73"/>
    </row>
    <row r="201" ht="15.75" customHeight="1">
      <c r="C201" s="73"/>
    </row>
    <row r="202" ht="15.75" customHeight="1">
      <c r="C202" s="73"/>
    </row>
    <row r="203" ht="15.75" customHeight="1">
      <c r="C203" s="73"/>
    </row>
    <row r="204" ht="15.75" customHeight="1">
      <c r="C204" s="73"/>
    </row>
    <row r="205" ht="15.75" customHeight="1">
      <c r="C205" s="73"/>
    </row>
    <row r="206" ht="15.75" customHeight="1">
      <c r="C206" s="73"/>
    </row>
    <row r="207" ht="15.75" customHeight="1">
      <c r="C207" s="73"/>
    </row>
    <row r="208" ht="15.75" customHeight="1">
      <c r="C208" s="73"/>
    </row>
    <row r="209" ht="15.75" customHeight="1">
      <c r="C209" s="73"/>
    </row>
    <row r="210" ht="15.75" customHeight="1">
      <c r="C210" s="73"/>
    </row>
    <row r="211" ht="15.75" customHeight="1">
      <c r="C211" s="73"/>
    </row>
    <row r="212" ht="15.75" customHeight="1">
      <c r="C212" s="73"/>
    </row>
    <row r="213" ht="15.75" customHeight="1">
      <c r="C213" s="73"/>
    </row>
    <row r="214" ht="15.75" customHeight="1">
      <c r="C214" s="73"/>
    </row>
    <row r="215" ht="15.75" customHeight="1">
      <c r="C215" s="73"/>
    </row>
    <row r="216" ht="15.75" customHeight="1">
      <c r="C216" s="73"/>
    </row>
    <row r="217" ht="15.75" customHeight="1">
      <c r="C217" s="73"/>
    </row>
    <row r="218" ht="15.75" customHeight="1">
      <c r="C218" s="73"/>
    </row>
    <row r="219" ht="15.75" customHeight="1">
      <c r="C219" s="73"/>
    </row>
    <row r="220" ht="15.75" customHeight="1">
      <c r="C220" s="73"/>
    </row>
    <row r="221" ht="15.75" customHeight="1">
      <c r="C221" s="73"/>
    </row>
    <row r="222" ht="15.75" customHeight="1">
      <c r="C222" s="73"/>
    </row>
    <row r="223" ht="15.75" customHeight="1">
      <c r="C223" s="73"/>
    </row>
    <row r="224" ht="15.75" customHeight="1">
      <c r="C224" s="73"/>
    </row>
    <row r="225" ht="15.75" customHeight="1">
      <c r="C225" s="73"/>
    </row>
    <row r="226" ht="15.75" customHeight="1">
      <c r="C226" s="73"/>
    </row>
    <row r="227" ht="15.75" customHeight="1">
      <c r="C227" s="73"/>
    </row>
    <row r="228" ht="15.75" customHeight="1">
      <c r="C228" s="73"/>
    </row>
    <row r="229" ht="15.75" customHeight="1">
      <c r="C229" s="73"/>
    </row>
    <row r="230" ht="15.75" customHeight="1">
      <c r="C230" s="73"/>
    </row>
    <row r="231" ht="15.75" customHeight="1">
      <c r="C231" s="73"/>
    </row>
    <row r="232" ht="15.75" customHeight="1">
      <c r="C232" s="73"/>
    </row>
    <row r="233" ht="15.75" customHeight="1">
      <c r="C233" s="73"/>
    </row>
    <row r="234" ht="15.75" customHeight="1">
      <c r="C234" s="73"/>
    </row>
    <row r="235" ht="15.75" customHeight="1">
      <c r="C235" s="73"/>
    </row>
    <row r="236" ht="15.75" customHeight="1">
      <c r="C236" s="73"/>
    </row>
    <row r="237" ht="15.75" customHeight="1">
      <c r="C237" s="73"/>
    </row>
    <row r="238" ht="15.75" customHeight="1">
      <c r="C238" s="73"/>
    </row>
    <row r="239" ht="15.75" customHeight="1">
      <c r="C239" s="73"/>
    </row>
    <row r="240" ht="15.75" customHeight="1">
      <c r="C240" s="73"/>
    </row>
    <row r="241" ht="15.75" customHeight="1">
      <c r="C241" s="73"/>
    </row>
    <row r="242" ht="15.75" customHeight="1">
      <c r="C242" s="73"/>
    </row>
    <row r="243" ht="15.75" customHeight="1">
      <c r="C243" s="73"/>
    </row>
    <row r="244" ht="15.75" customHeight="1">
      <c r="C244" s="73"/>
    </row>
    <row r="245" ht="15.75" customHeight="1">
      <c r="C245" s="73"/>
    </row>
    <row r="246" ht="15.75" customHeight="1">
      <c r="C246" s="73"/>
    </row>
    <row r="247" ht="15.75" customHeight="1">
      <c r="C247" s="73"/>
    </row>
    <row r="248" ht="15.75" customHeight="1">
      <c r="C248" s="73"/>
    </row>
    <row r="249" ht="15.75" customHeight="1">
      <c r="C249" s="73"/>
    </row>
    <row r="250" ht="15.75" customHeight="1">
      <c r="C250" s="73"/>
    </row>
    <row r="251" ht="15.75" customHeight="1">
      <c r="C251" s="73"/>
    </row>
    <row r="252" ht="15.75" customHeight="1">
      <c r="C252" s="73"/>
    </row>
    <row r="253" ht="15.75" customHeight="1">
      <c r="C253" s="73"/>
    </row>
    <row r="254" ht="15.75" customHeight="1">
      <c r="C254" s="73"/>
    </row>
    <row r="255" ht="15.75" customHeight="1">
      <c r="C255" s="73"/>
    </row>
    <row r="256" ht="15.75" customHeight="1">
      <c r="C256" s="73"/>
    </row>
    <row r="257" ht="15.75" customHeight="1">
      <c r="C257" s="73"/>
    </row>
    <row r="258" ht="15.75" customHeight="1">
      <c r="C258" s="73"/>
    </row>
    <row r="259" ht="15.75" customHeight="1">
      <c r="C259" s="73"/>
    </row>
    <row r="260" ht="15.75" customHeight="1">
      <c r="C260" s="73"/>
    </row>
    <row r="261" ht="15.75" customHeight="1">
      <c r="C261" s="73"/>
    </row>
    <row r="262" ht="15.75" customHeight="1">
      <c r="C262" s="73"/>
    </row>
    <row r="263" ht="15.75" customHeight="1">
      <c r="C263" s="73"/>
    </row>
    <row r="264" ht="15.75" customHeight="1">
      <c r="C264" s="73"/>
    </row>
    <row r="265" ht="15.75" customHeight="1">
      <c r="C265" s="73"/>
    </row>
    <row r="266" ht="15.75" customHeight="1">
      <c r="C266" s="73"/>
    </row>
    <row r="267" ht="15.75" customHeight="1">
      <c r="C267" s="73"/>
    </row>
    <row r="268" ht="15.75" customHeight="1">
      <c r="C268" s="73"/>
    </row>
    <row r="269" ht="15.75" customHeight="1">
      <c r="C269" s="73"/>
    </row>
    <row r="270" ht="15.75" customHeight="1">
      <c r="C270" s="73"/>
    </row>
    <row r="271" ht="15.75" customHeight="1">
      <c r="C271" s="73"/>
    </row>
    <row r="272" ht="15.75" customHeight="1">
      <c r="C272" s="73"/>
    </row>
    <row r="273" ht="15.75" customHeight="1">
      <c r="C273" s="73"/>
    </row>
    <row r="274" ht="15.75" customHeight="1">
      <c r="C274" s="73"/>
    </row>
    <row r="275" ht="15.75" customHeight="1">
      <c r="C275" s="73"/>
    </row>
    <row r="276" ht="15.75" customHeight="1">
      <c r="C276" s="73"/>
    </row>
    <row r="277" ht="15.75" customHeight="1">
      <c r="C277" s="73"/>
    </row>
    <row r="278" ht="15.75" customHeight="1">
      <c r="C278" s="73"/>
    </row>
    <row r="279" ht="15.75" customHeight="1">
      <c r="C279" s="73"/>
    </row>
    <row r="280" ht="15.75" customHeight="1">
      <c r="C280" s="73"/>
    </row>
    <row r="281" ht="15.75" customHeight="1">
      <c r="C281" s="73"/>
    </row>
    <row r="282" ht="15.75" customHeight="1">
      <c r="C282" s="73"/>
    </row>
    <row r="283" ht="15.75" customHeight="1">
      <c r="C283" s="73"/>
    </row>
    <row r="284" ht="15.75" customHeight="1">
      <c r="C284" s="73"/>
    </row>
    <row r="285" ht="15.75" customHeight="1">
      <c r="C285" s="73"/>
    </row>
    <row r="286" ht="15.75" customHeight="1">
      <c r="C286" s="73"/>
    </row>
    <row r="287" ht="15.75" customHeight="1">
      <c r="C287" s="73"/>
    </row>
    <row r="288" ht="15.75" customHeight="1">
      <c r="C288" s="73"/>
    </row>
    <row r="289" ht="15.75" customHeight="1">
      <c r="C289" s="73"/>
    </row>
    <row r="290" ht="15.75" customHeight="1">
      <c r="C290" s="73"/>
    </row>
    <row r="291" ht="15.75" customHeight="1">
      <c r="C291" s="73"/>
    </row>
    <row r="292" ht="15.75" customHeight="1">
      <c r="C292" s="73"/>
    </row>
    <row r="293" ht="15.75" customHeight="1">
      <c r="C293" s="73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14"/>
    <col customWidth="1" min="2" max="2" width="11.71"/>
    <col customWidth="1" min="3" max="3" width="7.14"/>
    <col customWidth="1" min="4" max="4" width="11.43"/>
    <col customWidth="1" min="5" max="5" width="14.29"/>
    <col customWidth="1" min="6" max="6" width="6.86"/>
    <col customWidth="1" min="7" max="7" width="6.57"/>
    <col customWidth="1" min="8" max="8" width="4.0"/>
    <col customWidth="1" min="9" max="9" width="4.71"/>
    <col customWidth="1" min="10" max="10" width="5.57"/>
    <col customWidth="1" min="11" max="11" width="6.86"/>
    <col customWidth="1" min="12" max="12" width="5.57"/>
    <col customWidth="1" min="13" max="13" width="5.43"/>
    <col customWidth="1" min="14" max="14" width="4.71"/>
    <col customWidth="1" min="15" max="15" width="6.86"/>
    <col customWidth="1" min="16" max="26" width="11.43"/>
  </cols>
  <sheetData>
    <row r="1">
      <c r="A1" s="5"/>
      <c r="B1" s="5"/>
      <c r="C1" s="5"/>
      <c r="D1" s="52"/>
      <c r="E1" s="90"/>
      <c r="F1" s="53" t="s">
        <v>336</v>
      </c>
      <c r="J1" s="83"/>
      <c r="K1" s="53" t="s">
        <v>337</v>
      </c>
      <c r="N1" s="83"/>
      <c r="O1" s="84" t="s">
        <v>338</v>
      </c>
    </row>
    <row r="2">
      <c r="A2" s="55" t="s">
        <v>53</v>
      </c>
      <c r="B2" s="55" t="s">
        <v>0</v>
      </c>
      <c r="C2" s="55" t="s">
        <v>54</v>
      </c>
      <c r="D2" s="86" t="s">
        <v>339</v>
      </c>
      <c r="E2" s="87" t="s">
        <v>340</v>
      </c>
      <c r="F2" s="2" t="s">
        <v>215</v>
      </c>
      <c r="G2" s="55" t="s">
        <v>341</v>
      </c>
      <c r="H2" s="94"/>
      <c r="I2" s="55" t="s">
        <v>342</v>
      </c>
      <c r="J2" s="54" t="s">
        <v>78</v>
      </c>
      <c r="K2" s="2" t="s">
        <v>215</v>
      </c>
      <c r="L2" s="55" t="s">
        <v>341</v>
      </c>
      <c r="M2" s="94"/>
      <c r="N2" s="54" t="s">
        <v>342</v>
      </c>
      <c r="O2" s="2" t="s">
        <v>215</v>
      </c>
      <c r="P2" s="55" t="s">
        <v>341</v>
      </c>
      <c r="Q2" s="94"/>
      <c r="R2" s="2" t="s">
        <v>342</v>
      </c>
      <c r="S2" s="2"/>
      <c r="T2" s="2"/>
      <c r="U2" s="2"/>
      <c r="V2" s="2"/>
      <c r="W2" s="2"/>
      <c r="X2" s="2"/>
      <c r="Y2" s="2"/>
      <c r="Z2" s="2"/>
    </row>
    <row r="3">
      <c r="A3" s="57">
        <v>42531.0</v>
      </c>
      <c r="B3" s="5" t="s">
        <v>66</v>
      </c>
      <c r="C3" s="5">
        <v>3.0</v>
      </c>
      <c r="D3" s="52"/>
      <c r="E3" s="90">
        <v>14.0</v>
      </c>
      <c r="F3" s="5">
        <v>106.0</v>
      </c>
      <c r="G3" s="5">
        <v>94.0</v>
      </c>
      <c r="H3" s="5"/>
      <c r="I3" s="5"/>
      <c r="J3" s="100">
        <v>0.5479166666666667</v>
      </c>
      <c r="K3" s="5"/>
      <c r="L3" s="5">
        <v>130.0</v>
      </c>
      <c r="M3" s="5">
        <v>78.0</v>
      </c>
      <c r="N3" s="52">
        <v>94.0</v>
      </c>
      <c r="O3" s="5"/>
    </row>
    <row r="4">
      <c r="A4" s="5"/>
      <c r="B4" s="5"/>
      <c r="C4" s="5">
        <v>4.0</v>
      </c>
      <c r="D4" s="52"/>
      <c r="E4" s="90">
        <v>4.0</v>
      </c>
      <c r="F4" s="5">
        <v>98.0</v>
      </c>
      <c r="G4" s="5">
        <v>116.0</v>
      </c>
      <c r="H4" s="5">
        <v>62.0</v>
      </c>
      <c r="I4" s="5"/>
      <c r="J4" s="100">
        <v>0.4513888888888889</v>
      </c>
      <c r="K4" s="5"/>
      <c r="L4" s="5">
        <v>70.0</v>
      </c>
      <c r="M4" s="5">
        <v>50.0</v>
      </c>
      <c r="N4" s="52"/>
      <c r="O4" s="5">
        <v>90.0</v>
      </c>
      <c r="P4" s="5">
        <v>105.0</v>
      </c>
      <c r="Q4" s="5">
        <v>62.0</v>
      </c>
      <c r="R4" s="5">
        <v>71.0</v>
      </c>
    </row>
    <row r="5">
      <c r="A5" s="5"/>
      <c r="B5" s="5"/>
      <c r="C5" s="5">
        <v>7.0</v>
      </c>
      <c r="D5" s="52" t="s">
        <v>215</v>
      </c>
      <c r="E5" s="90">
        <v>15.0</v>
      </c>
      <c r="F5" s="5">
        <v>91.0</v>
      </c>
      <c r="G5" s="5">
        <v>162.0</v>
      </c>
      <c r="H5" s="5">
        <v>137.0</v>
      </c>
      <c r="I5" s="5">
        <v>63.0</v>
      </c>
      <c r="J5" s="100">
        <v>0.4583333333333333</v>
      </c>
      <c r="K5" s="5"/>
      <c r="L5" s="5">
        <v>186.0</v>
      </c>
      <c r="M5" s="5">
        <v>75.0</v>
      </c>
      <c r="N5" s="52">
        <v>66.0</v>
      </c>
      <c r="O5" s="5">
        <v>130.0</v>
      </c>
      <c r="P5" s="5">
        <v>130.0</v>
      </c>
      <c r="Q5" s="5">
        <v>98.0</v>
      </c>
      <c r="R5" s="5">
        <v>94.0</v>
      </c>
    </row>
    <row r="6">
      <c r="A6" s="2"/>
      <c r="B6" s="2"/>
      <c r="C6" s="2">
        <v>8.0</v>
      </c>
      <c r="D6" s="54" t="s">
        <v>343</v>
      </c>
      <c r="E6" s="96">
        <v>18.0</v>
      </c>
      <c r="F6" s="2">
        <v>111.0</v>
      </c>
      <c r="G6" s="2">
        <v>106.0</v>
      </c>
      <c r="H6" s="2">
        <v>66.0</v>
      </c>
      <c r="I6" s="2">
        <v>97.0</v>
      </c>
      <c r="J6" s="101">
        <v>0.4583333333333333</v>
      </c>
      <c r="K6" s="2"/>
      <c r="L6" s="2">
        <v>109.0</v>
      </c>
      <c r="M6" s="2">
        <v>74.0</v>
      </c>
      <c r="N6" s="54">
        <v>85.0</v>
      </c>
      <c r="O6" s="2">
        <v>86.0</v>
      </c>
      <c r="P6" s="2">
        <v>114.0</v>
      </c>
      <c r="Q6" s="2">
        <v>85.0</v>
      </c>
      <c r="R6" s="2">
        <v>87.0</v>
      </c>
      <c r="S6" s="2"/>
      <c r="T6" s="2"/>
      <c r="U6" s="2"/>
      <c r="V6" s="2"/>
      <c r="W6" s="2"/>
      <c r="X6" s="2"/>
      <c r="Y6" s="2"/>
      <c r="Z6" s="2"/>
    </row>
    <row r="7">
      <c r="A7" s="57">
        <v>42538.0</v>
      </c>
      <c r="B7" s="5" t="s">
        <v>67</v>
      </c>
      <c r="C7" s="5">
        <v>1.0</v>
      </c>
      <c r="D7" s="52" t="s">
        <v>215</v>
      </c>
      <c r="E7" s="90" t="s">
        <v>344</v>
      </c>
      <c r="F7" s="5">
        <v>82.0</v>
      </c>
      <c r="G7" s="5">
        <v>128.0</v>
      </c>
      <c r="H7" s="5">
        <v>89.0</v>
      </c>
      <c r="I7" s="5">
        <v>104.0</v>
      </c>
      <c r="J7" s="100">
        <v>0.4375</v>
      </c>
      <c r="K7" s="5"/>
      <c r="L7" s="5">
        <v>142.0</v>
      </c>
      <c r="M7" s="5">
        <v>94.0</v>
      </c>
      <c r="N7" s="52">
        <v>80.0</v>
      </c>
      <c r="O7" s="5">
        <v>124.0</v>
      </c>
      <c r="P7" s="5">
        <v>136.0</v>
      </c>
      <c r="Q7" s="5">
        <v>90.0</v>
      </c>
      <c r="R7" s="5">
        <v>81.0</v>
      </c>
    </row>
    <row r="8">
      <c r="A8" s="5"/>
      <c r="B8" s="5"/>
      <c r="C8" s="5">
        <v>2.0</v>
      </c>
      <c r="D8" s="52" t="s">
        <v>215</v>
      </c>
      <c r="E8" s="90" t="s">
        <v>345</v>
      </c>
      <c r="F8" s="5">
        <v>101.0</v>
      </c>
      <c r="G8" s="5">
        <v>133.0</v>
      </c>
      <c r="H8" s="5">
        <v>86.0</v>
      </c>
      <c r="I8" s="5">
        <v>78.0</v>
      </c>
      <c r="J8" s="100">
        <v>0.4375</v>
      </c>
      <c r="K8" s="5"/>
      <c r="L8" s="5">
        <v>133.0</v>
      </c>
      <c r="M8" s="5">
        <v>82.0</v>
      </c>
      <c r="N8" s="52">
        <v>86.0</v>
      </c>
      <c r="O8" s="5">
        <v>134.0</v>
      </c>
      <c r="P8" s="5">
        <v>125.0</v>
      </c>
      <c r="Q8" s="5">
        <v>82.0</v>
      </c>
      <c r="R8" s="5">
        <v>98.0</v>
      </c>
    </row>
    <row r="9">
      <c r="A9" s="5"/>
      <c r="B9" s="5"/>
      <c r="C9" s="5">
        <v>3.0</v>
      </c>
      <c r="D9" s="52" t="s">
        <v>215</v>
      </c>
      <c r="E9" s="90" t="s">
        <v>346</v>
      </c>
      <c r="F9" s="5">
        <v>86.0</v>
      </c>
      <c r="G9" s="5">
        <v>118.0</v>
      </c>
      <c r="H9" s="5">
        <v>70.0</v>
      </c>
      <c r="I9" s="5">
        <v>78.0</v>
      </c>
      <c r="J9" s="100">
        <v>0.44097222222222227</v>
      </c>
      <c r="K9" s="5"/>
      <c r="L9" s="5">
        <v>132.0</v>
      </c>
      <c r="M9" s="5">
        <v>74.0</v>
      </c>
      <c r="N9" s="52">
        <v>87.0</v>
      </c>
      <c r="O9" s="5">
        <v>139.0</v>
      </c>
      <c r="P9" s="5">
        <v>122.0</v>
      </c>
      <c r="Q9" s="5">
        <v>74.0</v>
      </c>
      <c r="R9" s="5">
        <v>84.0</v>
      </c>
    </row>
    <row r="10">
      <c r="A10" s="5"/>
      <c r="B10" s="5"/>
      <c r="C10" s="5">
        <v>4.0</v>
      </c>
      <c r="D10" s="52" t="s">
        <v>343</v>
      </c>
      <c r="E10" s="90" t="s">
        <v>347</v>
      </c>
      <c r="F10" s="5">
        <v>95.0</v>
      </c>
      <c r="G10" s="5">
        <v>130.0</v>
      </c>
      <c r="H10" s="5">
        <v>72.0</v>
      </c>
      <c r="I10" s="5">
        <v>88.0</v>
      </c>
      <c r="J10" s="100">
        <v>0.4534722222222222</v>
      </c>
      <c r="K10" s="5"/>
      <c r="L10" s="5">
        <v>126.0</v>
      </c>
      <c r="M10" s="5">
        <v>95.0</v>
      </c>
      <c r="N10" s="52">
        <v>77.0</v>
      </c>
      <c r="O10" s="5">
        <v>100.0</v>
      </c>
      <c r="P10" s="5">
        <v>134.0</v>
      </c>
      <c r="Q10" s="5">
        <v>88.0</v>
      </c>
      <c r="R10" s="5">
        <v>79.0</v>
      </c>
    </row>
    <row r="11">
      <c r="A11" s="5"/>
      <c r="B11" s="5"/>
      <c r="C11" s="5">
        <v>5.0</v>
      </c>
      <c r="D11" s="52" t="s">
        <v>215</v>
      </c>
      <c r="E11" s="226">
        <v>0.25</v>
      </c>
      <c r="F11" s="5">
        <v>85.0</v>
      </c>
      <c r="G11" s="5">
        <v>122.0</v>
      </c>
      <c r="H11" s="5">
        <v>64.0</v>
      </c>
      <c r="I11" s="5">
        <v>74.0</v>
      </c>
      <c r="J11" s="100">
        <v>0.4513888888888889</v>
      </c>
      <c r="K11" s="5"/>
      <c r="L11" s="5">
        <v>148.0</v>
      </c>
      <c r="M11" s="5">
        <v>98.0</v>
      </c>
      <c r="N11" s="52">
        <v>85.0</v>
      </c>
      <c r="O11" s="5">
        <v>105.0</v>
      </c>
      <c r="P11" s="5">
        <v>127.0</v>
      </c>
      <c r="Q11" s="5">
        <v>77.0</v>
      </c>
      <c r="R11" s="5">
        <v>97.0</v>
      </c>
    </row>
    <row r="12">
      <c r="A12" s="5"/>
      <c r="B12" s="5"/>
      <c r="C12" s="5">
        <v>8.0</v>
      </c>
      <c r="D12" s="52" t="s">
        <v>215</v>
      </c>
      <c r="E12" s="226">
        <v>0.0</v>
      </c>
      <c r="F12" s="5">
        <v>90.0</v>
      </c>
      <c r="G12" s="5">
        <v>122.0</v>
      </c>
      <c r="H12" s="5">
        <v>71.0</v>
      </c>
      <c r="I12" s="5">
        <v>78.0</v>
      </c>
      <c r="J12" s="100">
        <v>0.4270833333333333</v>
      </c>
      <c r="K12" s="5"/>
      <c r="L12" s="5">
        <v>130.0</v>
      </c>
      <c r="M12" s="5">
        <v>74.0</v>
      </c>
      <c r="N12" s="52">
        <v>81.0</v>
      </c>
      <c r="O12" s="5">
        <v>112.0</v>
      </c>
      <c r="P12" s="5">
        <v>127.0</v>
      </c>
      <c r="Q12" s="5">
        <v>78.0</v>
      </c>
      <c r="R12" s="5">
        <v>84.0</v>
      </c>
    </row>
    <row r="13">
      <c r="A13" s="2"/>
      <c r="B13" s="2"/>
      <c r="C13" s="2">
        <v>9.0</v>
      </c>
      <c r="D13" s="54" t="s">
        <v>343</v>
      </c>
      <c r="E13" s="227">
        <v>0.25</v>
      </c>
      <c r="F13" s="2">
        <v>92.0</v>
      </c>
      <c r="G13" s="2">
        <v>108.0</v>
      </c>
      <c r="H13" s="2">
        <v>74.0</v>
      </c>
      <c r="I13" s="2">
        <v>98.0</v>
      </c>
      <c r="J13" s="101">
        <v>0.4263888888888889</v>
      </c>
      <c r="K13" s="2"/>
      <c r="L13" s="2">
        <v>112.0</v>
      </c>
      <c r="M13" s="2">
        <v>84.0</v>
      </c>
      <c r="N13" s="2">
        <v>64.0</v>
      </c>
      <c r="O13" s="2">
        <v>86.0</v>
      </c>
      <c r="P13" s="2">
        <v>106.0</v>
      </c>
      <c r="Q13" s="2">
        <v>70.0</v>
      </c>
      <c r="R13" s="2">
        <v>99.0</v>
      </c>
      <c r="S13" s="2"/>
      <c r="T13" s="2"/>
      <c r="U13" s="2"/>
      <c r="V13" s="2"/>
      <c r="W13" s="2"/>
      <c r="X13" s="2"/>
      <c r="Y13" s="2"/>
      <c r="Z13" s="2"/>
    </row>
    <row r="14">
      <c r="A14" s="5" t="s">
        <v>68</v>
      </c>
      <c r="B14" s="5" t="s">
        <v>69</v>
      </c>
      <c r="C14" s="5">
        <v>1.0</v>
      </c>
      <c r="D14" s="52" t="s">
        <v>348</v>
      </c>
      <c r="E14" s="228">
        <v>0.3541666666666667</v>
      </c>
      <c r="F14" s="5">
        <v>109.0</v>
      </c>
      <c r="G14" s="5">
        <v>147.0</v>
      </c>
      <c r="H14" s="5">
        <v>102.0</v>
      </c>
      <c r="I14" s="5">
        <v>74.0</v>
      </c>
      <c r="J14" s="113">
        <v>0.4583333333333333</v>
      </c>
      <c r="K14" s="5"/>
      <c r="L14" s="5">
        <v>149.0</v>
      </c>
      <c r="M14" s="5">
        <v>98.0</v>
      </c>
      <c r="N14" s="52"/>
      <c r="O14" s="5">
        <v>95.0</v>
      </c>
      <c r="P14" s="3">
        <v>154.0</v>
      </c>
      <c r="Q14" s="3">
        <v>97.0</v>
      </c>
      <c r="R14" s="3">
        <v>78.0</v>
      </c>
    </row>
    <row r="15">
      <c r="A15" s="5"/>
      <c r="B15" s="5"/>
      <c r="C15" s="5">
        <v>2.0</v>
      </c>
      <c r="D15" s="52" t="s">
        <v>348</v>
      </c>
      <c r="E15" s="228">
        <v>0.375</v>
      </c>
      <c r="F15" s="5">
        <v>86.0</v>
      </c>
      <c r="G15" s="5">
        <v>140.0</v>
      </c>
      <c r="H15" s="5">
        <v>90.0</v>
      </c>
      <c r="I15" s="5">
        <v>98.0</v>
      </c>
      <c r="J15" s="113">
        <v>0.4583333333333333</v>
      </c>
      <c r="K15" s="5"/>
      <c r="L15" s="5">
        <v>140.0</v>
      </c>
      <c r="M15" s="5">
        <v>92.0</v>
      </c>
      <c r="N15" s="52"/>
      <c r="O15" s="5">
        <v>82.0</v>
      </c>
      <c r="P15" s="3">
        <v>134.0</v>
      </c>
      <c r="Q15" s="3">
        <v>96.0</v>
      </c>
      <c r="R15" s="3">
        <v>102.0</v>
      </c>
    </row>
    <row r="16">
      <c r="A16" s="5"/>
      <c r="B16" s="5"/>
      <c r="C16" s="5">
        <v>3.0</v>
      </c>
      <c r="D16" s="52" t="s">
        <v>348</v>
      </c>
      <c r="E16" s="228">
        <v>0.375</v>
      </c>
      <c r="F16" s="5">
        <v>98.0</v>
      </c>
      <c r="G16" s="5">
        <v>119.0</v>
      </c>
      <c r="H16" s="5">
        <v>77.0</v>
      </c>
      <c r="I16" s="5">
        <v>72.0</v>
      </c>
      <c r="J16" s="113">
        <v>0.4930555555555556</v>
      </c>
      <c r="K16" s="5"/>
      <c r="L16" s="5">
        <v>118.0</v>
      </c>
      <c r="M16" s="5">
        <v>76.0</v>
      </c>
      <c r="N16" s="52"/>
      <c r="O16" s="5">
        <v>94.0</v>
      </c>
      <c r="P16" s="3">
        <v>131.0</v>
      </c>
      <c r="Q16" s="3">
        <v>105.0</v>
      </c>
      <c r="R16" s="3">
        <v>75.0</v>
      </c>
    </row>
    <row r="17">
      <c r="A17" s="5"/>
      <c r="B17" s="5"/>
      <c r="C17" s="5">
        <v>4.0</v>
      </c>
      <c r="D17" s="52" t="s">
        <v>348</v>
      </c>
      <c r="E17" s="228">
        <v>0.3541666666666667</v>
      </c>
      <c r="F17" s="5">
        <v>112.0</v>
      </c>
      <c r="G17" s="5">
        <v>122.0</v>
      </c>
      <c r="H17" s="5">
        <v>86.0</v>
      </c>
      <c r="I17" s="5">
        <v>82.0</v>
      </c>
      <c r="J17" s="113">
        <v>0.4930555555555556</v>
      </c>
      <c r="K17" s="5"/>
      <c r="L17" s="5">
        <v>130.0</v>
      </c>
      <c r="M17" s="5">
        <v>88.0</v>
      </c>
      <c r="N17" s="52"/>
      <c r="O17" s="5">
        <v>86.0</v>
      </c>
      <c r="P17" s="3">
        <v>133.0</v>
      </c>
      <c r="Q17" s="3">
        <v>88.0</v>
      </c>
      <c r="R17" s="3">
        <v>75.0</v>
      </c>
    </row>
    <row r="18">
      <c r="A18" s="5"/>
      <c r="B18" s="5"/>
      <c r="C18" s="5">
        <v>5.0</v>
      </c>
      <c r="D18" s="52" t="s">
        <v>348</v>
      </c>
      <c r="E18" s="228">
        <v>0.3229166666666667</v>
      </c>
      <c r="F18" s="5">
        <v>96.0</v>
      </c>
      <c r="G18" s="5">
        <v>126.0</v>
      </c>
      <c r="H18" s="5">
        <v>84.0</v>
      </c>
      <c r="I18" s="5">
        <v>84.0</v>
      </c>
      <c r="J18" s="113">
        <v>0.5465277777777777</v>
      </c>
      <c r="K18" s="5"/>
      <c r="L18" s="5">
        <v>124.0</v>
      </c>
      <c r="M18" s="5">
        <v>81.0</v>
      </c>
      <c r="N18" s="52"/>
      <c r="O18" s="5"/>
      <c r="P18" s="3">
        <v>128.0</v>
      </c>
      <c r="Q18" s="3">
        <v>86.0</v>
      </c>
      <c r="R18" s="3">
        <v>81.0</v>
      </c>
    </row>
    <row r="19">
      <c r="A19" s="5"/>
      <c r="B19" s="5"/>
      <c r="C19" s="5">
        <v>6.0</v>
      </c>
      <c r="D19" s="52" t="s">
        <v>343</v>
      </c>
      <c r="E19" s="228">
        <v>0.8333333333333334</v>
      </c>
      <c r="F19" s="5">
        <v>89.0</v>
      </c>
      <c r="G19" s="5">
        <v>140.0</v>
      </c>
      <c r="H19" s="5">
        <v>91.0</v>
      </c>
      <c r="I19" s="5">
        <v>89.0</v>
      </c>
      <c r="J19" s="113">
        <v>0.4409722222222222</v>
      </c>
      <c r="K19" s="5"/>
      <c r="L19" s="5">
        <v>126.0</v>
      </c>
      <c r="M19" s="5">
        <v>83.0</v>
      </c>
      <c r="N19" s="52"/>
      <c r="O19" s="5">
        <v>82.0</v>
      </c>
      <c r="P19" s="3">
        <v>131.0</v>
      </c>
      <c r="Q19" s="3">
        <v>92.0</v>
      </c>
      <c r="R19" s="3">
        <v>88.0</v>
      </c>
    </row>
    <row r="20">
      <c r="A20" s="5"/>
      <c r="B20" s="5"/>
      <c r="C20" s="5">
        <v>7.0</v>
      </c>
      <c r="D20" s="52" t="s">
        <v>215</v>
      </c>
      <c r="E20" s="228">
        <v>0.3958333333333333</v>
      </c>
      <c r="F20" s="5">
        <v>96.0</v>
      </c>
      <c r="G20" s="5">
        <v>119.0</v>
      </c>
      <c r="H20" s="5">
        <v>82.0</v>
      </c>
      <c r="I20" s="5">
        <v>82.0</v>
      </c>
      <c r="J20" s="113">
        <v>0.44583333333333336</v>
      </c>
      <c r="K20" s="5"/>
      <c r="L20" s="5">
        <v>114.0</v>
      </c>
      <c r="M20" s="5">
        <v>78.0</v>
      </c>
      <c r="N20" s="52"/>
      <c r="O20" s="5">
        <v>86.0</v>
      </c>
      <c r="P20" s="3">
        <v>114.0</v>
      </c>
      <c r="Q20" s="3">
        <v>73.0</v>
      </c>
      <c r="R20" s="3">
        <v>73.0</v>
      </c>
    </row>
    <row r="21" ht="15.75" customHeight="1">
      <c r="A21" s="5"/>
      <c r="B21" s="5"/>
      <c r="C21" s="5">
        <v>8.0</v>
      </c>
      <c r="D21" s="52"/>
      <c r="E21" s="228">
        <v>0.8125</v>
      </c>
      <c r="F21" s="5"/>
      <c r="G21" s="5"/>
      <c r="H21" s="5"/>
      <c r="I21" s="5"/>
      <c r="J21" s="52"/>
      <c r="K21" s="5"/>
      <c r="L21" s="5"/>
      <c r="M21" s="5"/>
      <c r="N21" s="52"/>
      <c r="O21" s="5"/>
    </row>
    <row r="22" ht="15.75" customHeight="1">
      <c r="A22" s="5"/>
      <c r="B22" s="5"/>
      <c r="C22" s="5">
        <v>9.0</v>
      </c>
      <c r="D22" s="52" t="s">
        <v>215</v>
      </c>
      <c r="E22" s="228">
        <v>0.4166666666666667</v>
      </c>
      <c r="F22" s="5">
        <v>91.0</v>
      </c>
      <c r="G22" s="5">
        <v>149.0</v>
      </c>
      <c r="H22" s="5">
        <v>89.0</v>
      </c>
      <c r="I22" s="5">
        <v>74.0</v>
      </c>
      <c r="J22" s="113">
        <v>0.5416666666666666</v>
      </c>
      <c r="K22" s="5"/>
      <c r="L22" s="5">
        <v>166.0</v>
      </c>
      <c r="M22" s="5">
        <v>98.0</v>
      </c>
      <c r="N22" s="52"/>
      <c r="O22" s="5"/>
    </row>
    <row r="23" ht="15.75" customHeight="1">
      <c r="A23" s="5"/>
      <c r="B23" s="5"/>
      <c r="C23" s="5">
        <v>10.0</v>
      </c>
      <c r="D23" s="52" t="s">
        <v>215</v>
      </c>
      <c r="E23" s="228">
        <v>0.4166666666666667</v>
      </c>
      <c r="F23" s="5">
        <v>91.0</v>
      </c>
      <c r="G23" s="5">
        <v>111.0</v>
      </c>
      <c r="H23" s="5">
        <v>71.0</v>
      </c>
      <c r="I23" s="5">
        <v>51.0</v>
      </c>
      <c r="J23" s="113">
        <v>0.5416666666666666</v>
      </c>
      <c r="K23" s="5"/>
      <c r="L23" s="5">
        <v>122.0</v>
      </c>
      <c r="M23" s="5">
        <v>74.0</v>
      </c>
      <c r="N23" s="52"/>
      <c r="O23" s="5"/>
    </row>
    <row r="24" ht="15.75" customHeight="1">
      <c r="A24" s="229">
        <v>42772.0</v>
      </c>
      <c r="B24" s="5" t="s">
        <v>235</v>
      </c>
      <c r="C24" s="5">
        <v>1.0</v>
      </c>
      <c r="D24" s="52" t="s">
        <v>215</v>
      </c>
      <c r="E24" s="90"/>
      <c r="F24" s="5">
        <v>111.0</v>
      </c>
      <c r="G24" s="5">
        <v>110.0</v>
      </c>
      <c r="H24" s="5">
        <v>72.0</v>
      </c>
      <c r="I24" s="5"/>
      <c r="J24" s="52"/>
      <c r="K24" s="5"/>
      <c r="L24" s="5">
        <v>126.0</v>
      </c>
      <c r="M24" s="5">
        <v>91.0</v>
      </c>
      <c r="N24" s="52"/>
      <c r="O24" s="5">
        <v>81.0</v>
      </c>
      <c r="P24" s="3">
        <v>115.0</v>
      </c>
      <c r="Q24" s="3">
        <v>74.0</v>
      </c>
      <c r="R24" s="3"/>
    </row>
    <row r="25" ht="15.75" customHeight="1">
      <c r="A25" s="229"/>
      <c r="B25" s="5"/>
      <c r="C25" s="5">
        <v>2.0</v>
      </c>
      <c r="D25" s="52" t="s">
        <v>343</v>
      </c>
      <c r="E25" s="228">
        <v>0.5833333333333334</v>
      </c>
      <c r="F25" s="5"/>
      <c r="G25" s="5">
        <v>114.0</v>
      </c>
      <c r="H25" s="5">
        <v>88.0</v>
      </c>
      <c r="I25" s="5"/>
      <c r="J25" s="52"/>
      <c r="K25" s="5"/>
      <c r="L25" s="5">
        <v>118.0</v>
      </c>
      <c r="M25" s="5">
        <v>83.0</v>
      </c>
      <c r="N25" s="52"/>
      <c r="O25" s="5"/>
      <c r="P25" s="3">
        <v>123.0</v>
      </c>
      <c r="Q25" s="3">
        <v>82.0</v>
      </c>
      <c r="R25" s="3"/>
    </row>
    <row r="26" ht="15.75" customHeight="1">
      <c r="A26" s="5"/>
      <c r="B26" s="5"/>
      <c r="C26" s="5">
        <v>3.0</v>
      </c>
      <c r="D26" s="52"/>
      <c r="E26" s="228"/>
      <c r="F26" s="5">
        <v>139.0</v>
      </c>
      <c r="G26" s="5">
        <v>121.0</v>
      </c>
      <c r="H26" s="5">
        <v>79.0</v>
      </c>
      <c r="I26" s="5"/>
      <c r="J26" s="113"/>
      <c r="K26" s="5"/>
      <c r="L26" s="5">
        <v>118.0</v>
      </c>
      <c r="M26" s="5">
        <v>83.0</v>
      </c>
      <c r="N26" s="52"/>
      <c r="O26" s="5"/>
      <c r="P26" s="3">
        <v>151.0</v>
      </c>
      <c r="Q26" s="3">
        <v>90.0</v>
      </c>
      <c r="R26" s="3"/>
    </row>
    <row r="27" ht="15.75" customHeight="1">
      <c r="A27" s="5"/>
      <c r="B27" s="5"/>
      <c r="C27" s="5">
        <v>4.0</v>
      </c>
      <c r="D27" s="52" t="s">
        <v>215</v>
      </c>
      <c r="E27" s="228">
        <v>0.5833333333333334</v>
      </c>
      <c r="F27" s="5"/>
      <c r="G27" s="5">
        <v>121.0</v>
      </c>
      <c r="H27" s="5">
        <v>84.0</v>
      </c>
      <c r="I27" s="5"/>
      <c r="J27" s="113">
        <v>0.5972222222222222</v>
      </c>
      <c r="K27" s="5"/>
      <c r="L27" s="5">
        <v>127.0</v>
      </c>
      <c r="M27" s="5">
        <v>82.0</v>
      </c>
      <c r="N27" s="52"/>
      <c r="O27" s="5"/>
      <c r="P27" s="3">
        <v>115.0</v>
      </c>
      <c r="Q27" s="3">
        <v>90.0</v>
      </c>
      <c r="R27" s="3"/>
    </row>
    <row r="28" ht="15.75" customHeight="1">
      <c r="A28" s="5"/>
      <c r="B28" s="5"/>
      <c r="C28" s="5">
        <v>5.0</v>
      </c>
      <c r="D28" s="52" t="s">
        <v>215</v>
      </c>
      <c r="E28" s="90" t="s">
        <v>349</v>
      </c>
      <c r="F28" s="5">
        <v>75.0</v>
      </c>
      <c r="G28" s="5">
        <v>138.0</v>
      </c>
      <c r="H28" s="5">
        <v>73.0</v>
      </c>
      <c r="I28" s="5"/>
      <c r="J28" s="113">
        <v>0.5972222222222222</v>
      </c>
      <c r="K28" s="5"/>
      <c r="L28" s="5">
        <v>129.0</v>
      </c>
      <c r="M28" s="5">
        <v>74.0</v>
      </c>
      <c r="N28" s="52"/>
      <c r="O28" s="5"/>
      <c r="P28" s="3">
        <v>115.0</v>
      </c>
      <c r="Q28" s="3">
        <v>82.0</v>
      </c>
      <c r="R28" s="3"/>
    </row>
    <row r="29" ht="15.75" customHeight="1">
      <c r="A29" s="5"/>
      <c r="B29" s="5"/>
      <c r="C29" s="5">
        <v>6.0</v>
      </c>
      <c r="D29" s="52" t="s">
        <v>343</v>
      </c>
      <c r="E29" s="90" t="s">
        <v>350</v>
      </c>
      <c r="F29" s="5">
        <v>121.0</v>
      </c>
      <c r="G29" s="5">
        <v>128.0</v>
      </c>
      <c r="H29" s="5">
        <v>91.0</v>
      </c>
      <c r="I29" s="5"/>
      <c r="J29" s="113">
        <v>0.6125</v>
      </c>
      <c r="K29" s="5"/>
      <c r="L29" s="5">
        <v>129.0</v>
      </c>
      <c r="M29" s="5">
        <v>81.0</v>
      </c>
      <c r="N29" s="52"/>
      <c r="O29" s="5">
        <v>80.0</v>
      </c>
      <c r="P29" s="3">
        <v>115.0</v>
      </c>
      <c r="Q29" s="3">
        <v>82.0</v>
      </c>
      <c r="R29" s="3"/>
    </row>
    <row r="30" ht="15.75" customHeight="1">
      <c r="A30" s="5"/>
      <c r="B30" s="5"/>
      <c r="C30" s="5">
        <v>7.0</v>
      </c>
      <c r="D30" s="52" t="s">
        <v>343</v>
      </c>
      <c r="E30" s="228">
        <v>0.5916666666666667</v>
      </c>
      <c r="F30" s="5"/>
      <c r="G30" s="5">
        <v>129.0</v>
      </c>
      <c r="H30" s="5">
        <v>72.0</v>
      </c>
      <c r="I30" s="5"/>
      <c r="J30" s="113">
        <v>0.6125</v>
      </c>
      <c r="K30" s="5"/>
      <c r="L30" s="5">
        <v>138.0</v>
      </c>
      <c r="M30" s="5">
        <v>61.0</v>
      </c>
      <c r="N30" s="52"/>
      <c r="O30" s="5">
        <v>101.0</v>
      </c>
      <c r="P30" s="3">
        <v>119.0</v>
      </c>
      <c r="Q30" s="3">
        <v>85.0</v>
      </c>
      <c r="R30" s="3"/>
    </row>
    <row r="31" ht="15.75" customHeight="1">
      <c r="A31" s="5"/>
      <c r="B31" s="5"/>
      <c r="C31" s="5">
        <v>8.0</v>
      </c>
      <c r="D31" s="52" t="s">
        <v>343</v>
      </c>
      <c r="E31" s="228">
        <v>0.5916666666666667</v>
      </c>
      <c r="F31" s="5"/>
      <c r="G31" s="5">
        <v>117.0</v>
      </c>
      <c r="H31" s="5">
        <v>77.0</v>
      </c>
      <c r="I31" s="5"/>
      <c r="J31" s="113">
        <v>0.5951388888888889</v>
      </c>
      <c r="K31" s="5"/>
      <c r="L31" s="5">
        <v>110.0</v>
      </c>
      <c r="M31" s="5">
        <v>60.0</v>
      </c>
      <c r="N31" s="52"/>
      <c r="O31" s="5"/>
      <c r="P31" s="3">
        <v>117.0</v>
      </c>
      <c r="Q31" s="3">
        <v>98.0</v>
      </c>
      <c r="R31" s="3"/>
    </row>
    <row r="32" ht="15.75" customHeight="1">
      <c r="A32" s="5"/>
      <c r="B32" s="5"/>
      <c r="C32" s="5">
        <v>9.0</v>
      </c>
      <c r="D32" s="52" t="s">
        <v>215</v>
      </c>
      <c r="E32" s="228">
        <v>0.375</v>
      </c>
      <c r="F32" s="5">
        <v>102.0</v>
      </c>
      <c r="G32" s="5">
        <v>122.0</v>
      </c>
      <c r="H32" s="5">
        <v>78.0</v>
      </c>
      <c r="I32" s="5"/>
      <c r="J32" s="113">
        <v>0.5951388888888889</v>
      </c>
      <c r="K32" s="5"/>
      <c r="L32" s="5">
        <v>107.0</v>
      </c>
      <c r="M32" s="5">
        <v>73.0</v>
      </c>
      <c r="N32" s="52"/>
      <c r="O32" s="5">
        <v>138.0</v>
      </c>
      <c r="P32" s="3">
        <v>125.0</v>
      </c>
      <c r="Q32" s="3">
        <v>70.0</v>
      </c>
      <c r="R32" s="3"/>
    </row>
    <row r="33" ht="15.75" customHeight="1">
      <c r="A33" s="5"/>
      <c r="B33" s="5"/>
      <c r="C33" s="5">
        <v>10.0</v>
      </c>
      <c r="D33" s="52" t="s">
        <v>215</v>
      </c>
      <c r="E33" s="90"/>
      <c r="F33" s="5"/>
      <c r="G33" s="5">
        <v>108.0</v>
      </c>
      <c r="H33" s="5">
        <v>66.0</v>
      </c>
      <c r="I33" s="5"/>
      <c r="J33" s="52"/>
      <c r="K33" s="5"/>
      <c r="L33" s="5">
        <v>118.0</v>
      </c>
      <c r="M33" s="5">
        <v>80.0</v>
      </c>
      <c r="N33" s="52"/>
      <c r="O33" s="5"/>
      <c r="P33" s="3">
        <v>102.0</v>
      </c>
      <c r="Q33" s="3">
        <v>60.0</v>
      </c>
    </row>
    <row r="34" ht="15.75" customHeight="1">
      <c r="A34" s="5"/>
      <c r="B34" s="5"/>
      <c r="C34" s="5">
        <v>13.0</v>
      </c>
      <c r="D34" s="52" t="s">
        <v>215</v>
      </c>
      <c r="E34" s="90"/>
      <c r="F34" s="5">
        <v>107.0</v>
      </c>
      <c r="G34" s="5">
        <v>129.0</v>
      </c>
      <c r="H34" s="5">
        <v>75.0</v>
      </c>
      <c r="I34" s="5"/>
      <c r="J34" s="52"/>
      <c r="K34" s="5"/>
      <c r="L34" s="5">
        <v>139.0</v>
      </c>
      <c r="M34" s="5">
        <v>84.0</v>
      </c>
      <c r="N34" s="52"/>
      <c r="O34" s="5">
        <v>89.0</v>
      </c>
      <c r="P34" s="3">
        <v>100.0</v>
      </c>
      <c r="Q34" s="3">
        <v>73.0</v>
      </c>
    </row>
    <row r="35" ht="15.75" customHeight="1">
      <c r="A35" s="5"/>
      <c r="B35" s="5"/>
      <c r="C35" s="5">
        <v>14.0</v>
      </c>
      <c r="D35" s="52" t="s">
        <v>343</v>
      </c>
      <c r="E35" s="90"/>
      <c r="F35" s="5">
        <v>97.0</v>
      </c>
      <c r="G35" s="5">
        <v>124.0</v>
      </c>
      <c r="H35" s="5">
        <v>67.0</v>
      </c>
      <c r="I35" s="5"/>
      <c r="J35" s="52"/>
      <c r="K35" s="5"/>
      <c r="L35" s="5">
        <v>123.0</v>
      </c>
      <c r="M35" s="5">
        <v>70.0</v>
      </c>
      <c r="N35" s="52"/>
      <c r="O35" s="5">
        <v>99.0</v>
      </c>
      <c r="P35" s="3">
        <v>149.0</v>
      </c>
      <c r="Q35" s="3">
        <v>90.0</v>
      </c>
    </row>
    <row r="36" ht="15.75" customHeight="1">
      <c r="A36" s="5"/>
      <c r="B36" s="5" t="s">
        <v>72</v>
      </c>
      <c r="C36" s="5">
        <v>1.0</v>
      </c>
      <c r="D36" s="52" t="s">
        <v>351</v>
      </c>
      <c r="E36" s="228">
        <v>0.40625</v>
      </c>
      <c r="F36" s="5">
        <v>88.0</v>
      </c>
      <c r="G36" s="5">
        <v>123.0</v>
      </c>
      <c r="H36" s="5">
        <v>74.0</v>
      </c>
      <c r="I36" s="5">
        <v>84.0</v>
      </c>
      <c r="J36" s="113">
        <v>0.4895833333333333</v>
      </c>
      <c r="K36" s="5"/>
      <c r="L36" s="5">
        <v>125.0</v>
      </c>
      <c r="M36" s="5">
        <v>80.0</v>
      </c>
      <c r="N36" s="52"/>
      <c r="O36" s="5">
        <v>107.0</v>
      </c>
      <c r="P36" s="3">
        <v>138.0</v>
      </c>
      <c r="Q36" s="3">
        <v>85.0</v>
      </c>
      <c r="R36" s="3">
        <v>77.0</v>
      </c>
    </row>
    <row r="37" ht="15.75" customHeight="1">
      <c r="A37" s="5"/>
      <c r="B37" s="5"/>
      <c r="C37" s="5">
        <v>2.0</v>
      </c>
      <c r="D37" s="52" t="s">
        <v>351</v>
      </c>
      <c r="E37" s="228">
        <v>0.40625</v>
      </c>
      <c r="F37" s="5">
        <v>85.0</v>
      </c>
      <c r="G37" s="5">
        <v>120.0</v>
      </c>
      <c r="H37" s="5">
        <v>66.0</v>
      </c>
      <c r="I37" s="5">
        <v>75.0</v>
      </c>
      <c r="J37" s="113">
        <v>0.4895833333333333</v>
      </c>
      <c r="K37" s="5"/>
      <c r="L37" s="5">
        <v>115.0</v>
      </c>
      <c r="M37" s="5">
        <v>74.0</v>
      </c>
      <c r="N37" s="52"/>
      <c r="O37" s="5">
        <v>118.0</v>
      </c>
      <c r="P37" s="3">
        <v>134.0</v>
      </c>
      <c r="Q37" s="3">
        <v>74.0</v>
      </c>
      <c r="R37" s="3">
        <v>76.0</v>
      </c>
    </row>
    <row r="38" ht="15.75" customHeight="1">
      <c r="A38" s="5"/>
      <c r="B38" s="5"/>
      <c r="C38" s="5">
        <v>3.0</v>
      </c>
      <c r="D38" s="52" t="s">
        <v>351</v>
      </c>
      <c r="E38" s="228">
        <v>0.8333333333333334</v>
      </c>
      <c r="F38" s="5">
        <v>79.0</v>
      </c>
      <c r="G38" s="5">
        <v>100.0</v>
      </c>
      <c r="H38" s="5">
        <v>74.0</v>
      </c>
      <c r="I38" s="5">
        <v>106.0</v>
      </c>
      <c r="J38" s="113">
        <v>0.5</v>
      </c>
      <c r="K38" s="5"/>
      <c r="L38" s="5">
        <v>109.0</v>
      </c>
      <c r="M38" s="5">
        <v>74.0</v>
      </c>
      <c r="N38" s="52"/>
      <c r="O38" s="5">
        <v>126.0</v>
      </c>
      <c r="P38" s="3">
        <v>115.0</v>
      </c>
      <c r="Q38" s="3">
        <v>70.0</v>
      </c>
      <c r="R38" s="3">
        <v>96.0</v>
      </c>
    </row>
    <row r="39" ht="15.75" customHeight="1">
      <c r="A39" s="5"/>
      <c r="B39" s="5"/>
      <c r="C39" s="5">
        <v>4.0</v>
      </c>
      <c r="D39" s="52" t="s">
        <v>351</v>
      </c>
      <c r="E39" s="228">
        <v>0.8333333333333334</v>
      </c>
      <c r="F39" s="5">
        <v>116.0</v>
      </c>
      <c r="G39" s="5">
        <v>118.0</v>
      </c>
      <c r="H39" s="5">
        <v>81.0</v>
      </c>
      <c r="I39" s="5">
        <v>102.0</v>
      </c>
      <c r="J39" s="113">
        <v>0.5</v>
      </c>
      <c r="K39" s="5"/>
      <c r="L39" s="5">
        <v>115.0</v>
      </c>
      <c r="M39" s="5">
        <v>79.0</v>
      </c>
      <c r="N39" s="52"/>
      <c r="O39" s="5">
        <v>133.0</v>
      </c>
      <c r="P39" s="3">
        <v>129.0</v>
      </c>
      <c r="Q39" s="3">
        <v>82.0</v>
      </c>
      <c r="R39" s="3">
        <v>103.0</v>
      </c>
    </row>
    <row r="40" ht="15.75" customHeight="1">
      <c r="A40" s="5"/>
      <c r="B40" s="5"/>
      <c r="C40" s="5">
        <v>5.0</v>
      </c>
      <c r="D40" s="52"/>
      <c r="E40" s="228">
        <v>0.3541666666666667</v>
      </c>
      <c r="F40" s="5">
        <v>97.0</v>
      </c>
      <c r="G40" s="5">
        <v>105.0</v>
      </c>
      <c r="H40" s="5">
        <v>69.0</v>
      </c>
      <c r="I40" s="5">
        <v>69.0</v>
      </c>
      <c r="J40" s="113">
        <v>0.4583333333333333</v>
      </c>
      <c r="K40" s="5"/>
      <c r="L40" s="5">
        <v>109.0</v>
      </c>
      <c r="M40" s="5">
        <v>74.0</v>
      </c>
      <c r="N40" s="52"/>
      <c r="O40" s="5">
        <v>89.0</v>
      </c>
      <c r="P40" s="3">
        <v>125.0</v>
      </c>
      <c r="Q40" s="3">
        <v>74.0</v>
      </c>
      <c r="R40" s="3">
        <v>80.0</v>
      </c>
    </row>
    <row r="41" ht="15.75" customHeight="1">
      <c r="A41" s="5"/>
      <c r="B41" s="5"/>
      <c r="C41" s="5">
        <v>6.0</v>
      </c>
      <c r="D41" s="52"/>
      <c r="E41" s="228">
        <v>0.34375</v>
      </c>
      <c r="F41" s="5">
        <v>99.0</v>
      </c>
      <c r="G41" s="5">
        <v>136.0</v>
      </c>
      <c r="H41" s="5">
        <v>72.0</v>
      </c>
      <c r="I41" s="5">
        <v>82.0</v>
      </c>
      <c r="J41" s="113">
        <v>0.4583333333333333</v>
      </c>
      <c r="K41" s="5"/>
      <c r="L41" s="5">
        <v>126.0</v>
      </c>
      <c r="M41" s="5">
        <v>81.0</v>
      </c>
      <c r="N41" s="52"/>
      <c r="O41" s="5">
        <v>151.0</v>
      </c>
      <c r="P41" s="3">
        <v>159.0</v>
      </c>
      <c r="Q41" s="3">
        <v>73.0</v>
      </c>
      <c r="R41" s="3">
        <v>92.0</v>
      </c>
    </row>
    <row r="42" ht="15.75" customHeight="1">
      <c r="A42" s="5"/>
      <c r="B42" s="5"/>
      <c r="C42" s="5">
        <v>9.0</v>
      </c>
      <c r="D42" s="52" t="s">
        <v>351</v>
      </c>
      <c r="E42" s="90" t="s">
        <v>352</v>
      </c>
      <c r="F42" s="5">
        <v>98.0</v>
      </c>
      <c r="G42" s="5">
        <v>110.0</v>
      </c>
      <c r="H42" s="5">
        <v>74.0</v>
      </c>
      <c r="I42" s="5">
        <v>102.0</v>
      </c>
      <c r="J42" s="113">
        <v>0.4701388888888889</v>
      </c>
      <c r="K42" s="5"/>
      <c r="L42" s="5">
        <v>106.0</v>
      </c>
      <c r="M42" s="5">
        <v>70.0</v>
      </c>
      <c r="N42" s="52"/>
      <c r="O42" s="5">
        <v>147.0</v>
      </c>
      <c r="P42" s="3">
        <v>110.0</v>
      </c>
      <c r="Q42" s="3">
        <v>74.0</v>
      </c>
      <c r="R42" s="3">
        <v>91.0</v>
      </c>
    </row>
    <row r="43" ht="15.75" customHeight="1">
      <c r="A43" s="5"/>
      <c r="B43" s="5"/>
      <c r="C43" s="5">
        <v>10.0</v>
      </c>
      <c r="D43" s="52" t="s">
        <v>353</v>
      </c>
      <c r="E43" s="228">
        <v>0.4583333333333333</v>
      </c>
      <c r="F43" s="5">
        <v>111.0</v>
      </c>
      <c r="G43" s="5">
        <v>105.0</v>
      </c>
      <c r="H43" s="5">
        <v>66.0</v>
      </c>
      <c r="I43" s="5">
        <v>73.0</v>
      </c>
      <c r="J43" s="113">
        <v>0.4708333333333333</v>
      </c>
      <c r="K43" s="5"/>
      <c r="L43" s="5">
        <v>117.0</v>
      </c>
      <c r="M43" s="5">
        <v>74.0</v>
      </c>
      <c r="N43" s="52"/>
      <c r="O43" s="5">
        <v>103.0</v>
      </c>
      <c r="P43" s="3">
        <v>102.0</v>
      </c>
      <c r="Q43" s="3">
        <v>58.0</v>
      </c>
      <c r="R43" s="3">
        <v>70.0</v>
      </c>
    </row>
    <row r="44" ht="15.75" customHeight="1">
      <c r="A44" s="5"/>
      <c r="B44" s="5"/>
      <c r="C44" s="5">
        <v>11.0</v>
      </c>
      <c r="D44" s="52" t="s">
        <v>353</v>
      </c>
      <c r="E44" s="228">
        <v>0.40625</v>
      </c>
      <c r="F44" s="5">
        <v>101.0</v>
      </c>
      <c r="G44" s="5">
        <v>125.0</v>
      </c>
      <c r="H44" s="5">
        <v>85.0</v>
      </c>
      <c r="I44" s="5">
        <v>80.0</v>
      </c>
      <c r="J44" s="113">
        <v>0.4895833333333333</v>
      </c>
      <c r="K44" s="5"/>
      <c r="L44" s="5">
        <v>128.0</v>
      </c>
      <c r="M44" s="5">
        <v>80.0</v>
      </c>
      <c r="N44" s="52"/>
      <c r="O44" s="5">
        <v>102.0</v>
      </c>
      <c r="P44" s="3">
        <v>132.0</v>
      </c>
      <c r="Q44" s="3">
        <v>83.0</v>
      </c>
      <c r="R44" s="3">
        <v>83.0</v>
      </c>
    </row>
    <row r="45" ht="15.75" customHeight="1">
      <c r="A45" s="2"/>
      <c r="B45" s="2"/>
      <c r="C45" s="2">
        <v>12.0</v>
      </c>
      <c r="D45" s="54"/>
      <c r="E45" s="230">
        <v>0.6666666666666666</v>
      </c>
      <c r="F45" s="2">
        <v>101.0</v>
      </c>
      <c r="G45" s="2">
        <v>96.0</v>
      </c>
      <c r="H45" s="2">
        <v>56.0</v>
      </c>
      <c r="I45" s="2">
        <v>75.0</v>
      </c>
      <c r="J45" s="115">
        <v>0.4722222222222222</v>
      </c>
      <c r="K45" s="2"/>
      <c r="L45" s="2">
        <v>118.0</v>
      </c>
      <c r="M45" s="2">
        <v>92.0</v>
      </c>
      <c r="N45" s="54"/>
      <c r="O45" s="2">
        <v>118.0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4">
        <f>'TN-Liste'!A93</f>
        <v>43259</v>
      </c>
      <c r="B46" s="5" t="str">
        <f>'TN-Liste'!B93</f>
        <v>MBI17_Grp1</v>
      </c>
      <c r="C46" s="5">
        <f>'TN-Liste'!C93</f>
        <v>1</v>
      </c>
      <c r="D46" s="52" t="s">
        <v>353</v>
      </c>
      <c r="E46" s="228">
        <v>0.9583333333333334</v>
      </c>
      <c r="F46" s="5">
        <v>103.0</v>
      </c>
      <c r="G46" s="5">
        <v>121.0</v>
      </c>
      <c r="H46" s="5">
        <v>89.0</v>
      </c>
      <c r="I46" s="5">
        <v>99.0</v>
      </c>
      <c r="J46" s="113">
        <v>0.40625</v>
      </c>
      <c r="K46" s="5"/>
      <c r="L46" s="5">
        <v>128.0</v>
      </c>
      <c r="M46" s="5">
        <v>82.0</v>
      </c>
      <c r="N46" s="52"/>
      <c r="O46" s="5">
        <v>100.0</v>
      </c>
      <c r="P46" s="3">
        <v>116.0</v>
      </c>
      <c r="Q46" s="3">
        <v>86.0</v>
      </c>
      <c r="R46" s="3">
        <v>86.0</v>
      </c>
    </row>
    <row r="47" ht="15.75" customHeight="1">
      <c r="A47" s="4">
        <f>'TN-Liste'!A94</f>
        <v>43259</v>
      </c>
      <c r="B47" s="5" t="str">
        <f>'TN-Liste'!B94</f>
        <v>MBI17_Grp1</v>
      </c>
      <c r="C47" s="5">
        <f>'TN-Liste'!C94</f>
        <v>2</v>
      </c>
      <c r="D47" s="52" t="s">
        <v>353</v>
      </c>
      <c r="E47" s="228">
        <v>0.75</v>
      </c>
      <c r="F47" s="5">
        <v>89.0</v>
      </c>
      <c r="G47" s="5">
        <v>130.0</v>
      </c>
      <c r="H47" s="5">
        <v>100.0</v>
      </c>
      <c r="I47" s="5">
        <v>126.0</v>
      </c>
      <c r="J47" s="113">
        <v>0.3958333333333333</v>
      </c>
      <c r="K47" s="5"/>
      <c r="L47" s="5">
        <v>140.0</v>
      </c>
      <c r="M47" s="5">
        <v>100.0</v>
      </c>
      <c r="N47" s="52"/>
      <c r="O47" s="5">
        <v>88.0</v>
      </c>
      <c r="P47" s="3">
        <v>137.0</v>
      </c>
      <c r="Q47" s="3">
        <v>100.0</v>
      </c>
      <c r="R47" s="3">
        <v>120.0</v>
      </c>
    </row>
    <row r="48" ht="15.75" customHeight="1">
      <c r="A48" s="4">
        <f>'TN-Liste'!A95</f>
        <v>43259</v>
      </c>
      <c r="B48" s="5" t="str">
        <f>'TN-Liste'!B95</f>
        <v>MBI17_Grp1</v>
      </c>
      <c r="C48" s="5">
        <f>'TN-Liste'!C95</f>
        <v>3</v>
      </c>
      <c r="D48" s="52"/>
      <c r="E48" s="90"/>
      <c r="F48" s="5"/>
      <c r="G48" s="5"/>
      <c r="H48" s="5"/>
      <c r="I48" s="5"/>
      <c r="J48" s="52"/>
      <c r="K48" s="5"/>
      <c r="L48" s="5"/>
      <c r="M48" s="5"/>
      <c r="N48" s="52"/>
      <c r="O48" s="5"/>
    </row>
    <row r="49" ht="15.75" customHeight="1">
      <c r="A49" s="4">
        <f>'TN-Liste'!A96</f>
        <v>43259</v>
      </c>
      <c r="B49" s="5" t="str">
        <f>'TN-Liste'!B96</f>
        <v>MBI17_Grp1</v>
      </c>
      <c r="C49" s="5">
        <f>'TN-Liste'!C96</f>
        <v>4</v>
      </c>
      <c r="D49" s="52" t="s">
        <v>215</v>
      </c>
      <c r="E49" s="228">
        <v>0.75</v>
      </c>
      <c r="F49" s="5">
        <v>85.0</v>
      </c>
      <c r="G49" s="5">
        <v>120.0</v>
      </c>
      <c r="H49" s="5">
        <v>84.0</v>
      </c>
      <c r="I49" s="5">
        <v>89.0</v>
      </c>
      <c r="J49" s="113">
        <v>0.4791666666666667</v>
      </c>
      <c r="K49" s="5"/>
      <c r="L49" s="5">
        <v>119.0</v>
      </c>
      <c r="M49" s="5">
        <v>84.0</v>
      </c>
      <c r="N49" s="52"/>
      <c r="O49" s="5">
        <v>100.0</v>
      </c>
      <c r="P49" s="3">
        <v>120.0</v>
      </c>
      <c r="Q49" s="3">
        <v>76.0</v>
      </c>
      <c r="R49" s="3">
        <v>87.0</v>
      </c>
    </row>
    <row r="50" ht="15.75" customHeight="1">
      <c r="A50" s="4">
        <f>'TN-Liste'!A97</f>
        <v>43259</v>
      </c>
      <c r="B50" s="5" t="str">
        <f>'TN-Liste'!B97</f>
        <v>MBI17_Grp1</v>
      </c>
      <c r="C50" s="5">
        <f>'TN-Liste'!C97</f>
        <v>5</v>
      </c>
      <c r="D50" s="52" t="s">
        <v>348</v>
      </c>
      <c r="E50" s="228">
        <v>0.7291666666666666</v>
      </c>
      <c r="F50" s="5">
        <v>102.0</v>
      </c>
      <c r="G50" s="5">
        <v>95.0</v>
      </c>
      <c r="H50" s="5">
        <v>70.0</v>
      </c>
      <c r="I50" s="5">
        <v>104.0</v>
      </c>
      <c r="J50" s="113">
        <v>0.4097222222222222</v>
      </c>
      <c r="K50" s="5"/>
      <c r="L50" s="5">
        <v>126.0</v>
      </c>
      <c r="M50" s="5">
        <v>109.0</v>
      </c>
      <c r="N50" s="52"/>
      <c r="O50" s="5">
        <v>102.0</v>
      </c>
      <c r="P50" s="3">
        <v>100.0</v>
      </c>
      <c r="Q50" s="3">
        <v>80.0</v>
      </c>
      <c r="R50" s="3">
        <v>83.0</v>
      </c>
    </row>
    <row r="51" ht="15.75" customHeight="1">
      <c r="A51" s="4">
        <f>'TN-Liste'!A98</f>
        <v>43259</v>
      </c>
      <c r="B51" s="5" t="str">
        <f>'TN-Liste'!B98</f>
        <v>MBI17_Grp1</v>
      </c>
      <c r="C51" s="5">
        <f>'TN-Liste'!C98</f>
        <v>6</v>
      </c>
      <c r="D51" s="52" t="s">
        <v>215</v>
      </c>
      <c r="E51" s="228">
        <v>0.7916666666666666</v>
      </c>
      <c r="F51" s="5">
        <v>97.0</v>
      </c>
      <c r="G51" s="5">
        <v>151.0</v>
      </c>
      <c r="H51" s="5">
        <v>105.0</v>
      </c>
      <c r="I51" s="5">
        <v>90.0</v>
      </c>
      <c r="J51" s="113">
        <v>0.46875</v>
      </c>
      <c r="K51" s="5"/>
      <c r="L51" s="5">
        <v>161.0</v>
      </c>
      <c r="M51" s="5">
        <v>104.0</v>
      </c>
      <c r="N51" s="52"/>
      <c r="O51" s="5">
        <v>124.0</v>
      </c>
      <c r="P51" s="3">
        <v>150.0</v>
      </c>
      <c r="Q51" s="3">
        <v>109.0</v>
      </c>
      <c r="R51" s="3">
        <v>118.0</v>
      </c>
    </row>
    <row r="52" ht="15.75" customHeight="1">
      <c r="A52" s="4">
        <f>'TN-Liste'!A99</f>
        <v>43259</v>
      </c>
      <c r="B52" s="5" t="str">
        <f>'TN-Liste'!B99</f>
        <v>MBI17_Grp1</v>
      </c>
      <c r="C52" s="5">
        <f>'TN-Liste'!C99</f>
        <v>7</v>
      </c>
      <c r="D52" s="52" t="s">
        <v>353</v>
      </c>
      <c r="E52" s="228">
        <v>0.34375</v>
      </c>
      <c r="F52" s="5">
        <v>94.0</v>
      </c>
      <c r="G52" s="5">
        <v>136.0</v>
      </c>
      <c r="H52" s="5">
        <v>106.0</v>
      </c>
      <c r="I52" s="5">
        <v>93.0</v>
      </c>
      <c r="J52" s="113">
        <v>0.3958333333333333</v>
      </c>
      <c r="K52" s="5"/>
      <c r="L52" s="5">
        <v>139.0</v>
      </c>
      <c r="M52" s="5">
        <v>94.0</v>
      </c>
      <c r="N52" s="52"/>
      <c r="O52" s="5">
        <v>113.0</v>
      </c>
      <c r="P52" s="3">
        <v>133.0</v>
      </c>
      <c r="Q52" s="3">
        <v>78.0</v>
      </c>
      <c r="R52" s="3">
        <v>91.0</v>
      </c>
    </row>
    <row r="53" ht="15.75" customHeight="1">
      <c r="A53" s="4">
        <f>'TN-Liste'!A100</f>
        <v>43259</v>
      </c>
      <c r="B53" s="5" t="str">
        <f>'TN-Liste'!B100</f>
        <v>MBI17_Grp1</v>
      </c>
      <c r="C53" s="5">
        <f>'TN-Liste'!C100</f>
        <v>8</v>
      </c>
      <c r="D53" s="52" t="s">
        <v>353</v>
      </c>
      <c r="E53" s="228">
        <v>0.8333333333333334</v>
      </c>
      <c r="F53" s="5">
        <v>104.0</v>
      </c>
      <c r="G53" s="5">
        <v>140.0</v>
      </c>
      <c r="H53" s="5">
        <v>100.0</v>
      </c>
      <c r="I53" s="5">
        <v>100.0</v>
      </c>
      <c r="J53" s="113">
        <v>0.3958333333333333</v>
      </c>
      <c r="K53" s="5"/>
      <c r="L53" s="5">
        <v>128.0</v>
      </c>
      <c r="M53" s="5">
        <v>97.0</v>
      </c>
      <c r="N53" s="52"/>
      <c r="O53" s="5">
        <v>102.0</v>
      </c>
      <c r="P53" s="3">
        <v>135.0</v>
      </c>
      <c r="Q53" s="3">
        <v>105.0</v>
      </c>
      <c r="R53" s="3">
        <v>90.0</v>
      </c>
    </row>
    <row r="54" ht="15.75" customHeight="1">
      <c r="A54" s="4">
        <f>'TN-Liste'!A101</f>
        <v>43259</v>
      </c>
      <c r="B54" s="5" t="str">
        <f>'TN-Liste'!B101</f>
        <v>MBI17_Grp1</v>
      </c>
      <c r="C54" s="5">
        <f>'TN-Liste'!C101</f>
        <v>9</v>
      </c>
      <c r="D54" s="52"/>
      <c r="E54" s="90"/>
      <c r="F54" s="5"/>
      <c r="G54" s="5"/>
      <c r="H54" s="5"/>
      <c r="I54" s="5"/>
      <c r="J54" s="52"/>
      <c r="K54" s="5"/>
      <c r="L54" s="5"/>
      <c r="M54" s="5"/>
      <c r="N54" s="52"/>
      <c r="O54" s="5"/>
    </row>
    <row r="55" ht="15.75" customHeight="1">
      <c r="A55" s="4">
        <f>'TN-Liste'!A102</f>
        <v>43259</v>
      </c>
      <c r="B55" s="5" t="str">
        <f>'TN-Liste'!B102</f>
        <v>MBI17_Grp1</v>
      </c>
      <c r="C55" s="5">
        <f>'TN-Liste'!C102</f>
        <v>10</v>
      </c>
      <c r="D55" s="52"/>
      <c r="E55" s="90"/>
      <c r="F55" s="5"/>
      <c r="G55" s="5"/>
      <c r="H55" s="5"/>
      <c r="I55" s="5"/>
      <c r="J55" s="52"/>
      <c r="K55" s="5"/>
      <c r="L55" s="5"/>
      <c r="M55" s="5"/>
      <c r="N55" s="52"/>
      <c r="O55" s="5"/>
    </row>
    <row r="56" ht="15.75" customHeight="1">
      <c r="A56" s="4">
        <f>'TN-Liste'!A103</f>
        <v>43259</v>
      </c>
      <c r="B56" s="5" t="str">
        <f>'TN-Liste'!B103</f>
        <v>MBI17_Grp1</v>
      </c>
      <c r="C56" s="5">
        <f>'TN-Liste'!C103</f>
        <v>11</v>
      </c>
      <c r="D56" s="52" t="s">
        <v>348</v>
      </c>
      <c r="E56" s="228">
        <v>0.7395833333333334</v>
      </c>
      <c r="F56" s="5">
        <v>83.0</v>
      </c>
      <c r="G56" s="5">
        <v>108.0</v>
      </c>
      <c r="H56" s="5">
        <v>86.0</v>
      </c>
      <c r="I56" s="5">
        <v>111.0</v>
      </c>
      <c r="J56" s="113">
        <v>0.4444444444444444</v>
      </c>
      <c r="K56" s="5"/>
      <c r="L56" s="5">
        <v>157.0</v>
      </c>
      <c r="M56" s="5">
        <v>82.0</v>
      </c>
      <c r="N56" s="52"/>
      <c r="O56" s="5">
        <v>91.0</v>
      </c>
      <c r="P56" s="3">
        <v>125.0</v>
      </c>
      <c r="Q56" s="3">
        <v>85.0</v>
      </c>
      <c r="R56" s="3">
        <v>120.0</v>
      </c>
    </row>
    <row r="57" ht="15.75" customHeight="1">
      <c r="A57" s="4">
        <f>'TN-Liste'!A104</f>
        <v>43259</v>
      </c>
      <c r="B57" s="5" t="str">
        <f>'TN-Liste'!B104</f>
        <v>MBI17_Grp1</v>
      </c>
      <c r="C57" s="5">
        <f>'TN-Liste'!C104</f>
        <v>13</v>
      </c>
      <c r="D57" s="52" t="s">
        <v>353</v>
      </c>
      <c r="E57" s="228">
        <v>0.8958333333333334</v>
      </c>
      <c r="F57" s="5">
        <v>90.0</v>
      </c>
      <c r="G57" s="5">
        <v>120.0</v>
      </c>
      <c r="H57" s="5">
        <v>78.0</v>
      </c>
      <c r="I57" s="5">
        <v>86.0</v>
      </c>
      <c r="J57" s="113">
        <v>0.3958333333333333</v>
      </c>
      <c r="K57" s="5"/>
      <c r="L57" s="5">
        <v>134.0</v>
      </c>
      <c r="M57" s="5">
        <v>86.0</v>
      </c>
      <c r="N57" s="52"/>
      <c r="O57" s="5">
        <v>104.0</v>
      </c>
      <c r="P57" s="3">
        <v>131.0</v>
      </c>
      <c r="Q57" s="3">
        <v>96.0</v>
      </c>
      <c r="R57" s="3">
        <v>93.0</v>
      </c>
    </row>
    <row r="58" ht="15.75" customHeight="1">
      <c r="A58" s="1">
        <f>'TN-Liste'!A105</f>
        <v>43259</v>
      </c>
      <c r="B58" s="2" t="str">
        <f>'TN-Liste'!B105</f>
        <v>MBI17_Grp1</v>
      </c>
      <c r="C58" s="2">
        <f>'TN-Liste'!C105</f>
        <v>17</v>
      </c>
      <c r="D58" s="54" t="s">
        <v>215</v>
      </c>
      <c r="E58" s="230">
        <v>0.6666666666666666</v>
      </c>
      <c r="F58" s="2">
        <v>96.0</v>
      </c>
      <c r="G58" s="2">
        <v>130.0</v>
      </c>
      <c r="H58" s="2">
        <v>85.0</v>
      </c>
      <c r="I58" s="2">
        <v>72.0</v>
      </c>
      <c r="J58" s="115">
        <v>0.4791666666666667</v>
      </c>
      <c r="K58" s="2"/>
      <c r="L58" s="2">
        <v>135.0</v>
      </c>
      <c r="M58" s="2">
        <v>90.0</v>
      </c>
      <c r="N58" s="54"/>
      <c r="O58" s="2">
        <v>122.0</v>
      </c>
      <c r="P58" s="9">
        <v>150.0</v>
      </c>
      <c r="Q58" s="9">
        <v>85.0</v>
      </c>
      <c r="R58" s="9">
        <v>75.0</v>
      </c>
      <c r="S58" s="9"/>
      <c r="T58" s="9"/>
      <c r="U58" s="9"/>
      <c r="V58" s="9"/>
      <c r="W58" s="9"/>
      <c r="X58" s="9"/>
      <c r="Y58" s="9"/>
      <c r="Z58" s="9"/>
    </row>
    <row r="59" ht="15.75" customHeight="1">
      <c r="A59" s="4">
        <f>'TN-Liste'!A106</f>
        <v>43273</v>
      </c>
      <c r="B59" s="5" t="str">
        <f>'TN-Liste'!B106</f>
        <v>MBI17_Grp2</v>
      </c>
      <c r="C59" s="5">
        <f>'TN-Liste'!C106</f>
        <v>1</v>
      </c>
      <c r="D59" s="52" t="s">
        <v>353</v>
      </c>
      <c r="E59" s="228">
        <v>0.4166666666666667</v>
      </c>
      <c r="F59" s="5">
        <v>186.0</v>
      </c>
      <c r="G59" s="5">
        <v>155.0</v>
      </c>
      <c r="H59" s="5">
        <v>82.0</v>
      </c>
      <c r="I59" s="5">
        <v>56.0</v>
      </c>
      <c r="J59" s="113">
        <v>0.4479166666666667</v>
      </c>
      <c r="K59" s="5"/>
      <c r="L59" s="5">
        <v>154.0</v>
      </c>
      <c r="M59" s="5">
        <v>85.0</v>
      </c>
      <c r="N59" s="52"/>
      <c r="O59" s="5">
        <v>144.0</v>
      </c>
      <c r="P59" s="3">
        <v>149.0</v>
      </c>
      <c r="Q59" s="3">
        <v>84.0</v>
      </c>
      <c r="R59" s="3">
        <v>53.0</v>
      </c>
    </row>
    <row r="60" ht="15.75" customHeight="1">
      <c r="A60" s="4">
        <f>'TN-Liste'!A107</f>
        <v>43273</v>
      </c>
      <c r="B60" s="5" t="str">
        <f>'TN-Liste'!B107</f>
        <v>MBI17_Grp2</v>
      </c>
      <c r="C60" s="5">
        <f>'TN-Liste'!C107</f>
        <v>2</v>
      </c>
      <c r="D60" s="52" t="s">
        <v>353</v>
      </c>
      <c r="E60" s="228">
        <v>0.4166666666666667</v>
      </c>
      <c r="F60" s="5">
        <v>221.0</v>
      </c>
      <c r="G60" s="5">
        <v>124.0</v>
      </c>
      <c r="H60" s="5">
        <v>86.0</v>
      </c>
      <c r="I60" s="5">
        <v>110.0</v>
      </c>
      <c r="J60" s="113">
        <v>0.4444444444444444</v>
      </c>
      <c r="K60" s="5"/>
      <c r="L60" s="5">
        <v>122.0</v>
      </c>
      <c r="M60" s="5">
        <v>89.0</v>
      </c>
      <c r="N60" s="52"/>
      <c r="O60" s="5">
        <v>139.0</v>
      </c>
      <c r="P60" s="3">
        <v>108.0</v>
      </c>
      <c r="Q60" s="3">
        <v>94.0</v>
      </c>
      <c r="R60" s="3">
        <v>106.0</v>
      </c>
    </row>
    <row r="61" ht="15.75" customHeight="1">
      <c r="A61" s="4">
        <f>'TN-Liste'!A108</f>
        <v>43273</v>
      </c>
      <c r="B61" s="5" t="str">
        <f>'TN-Liste'!B108</f>
        <v>MBI17_Grp2</v>
      </c>
      <c r="C61" s="5">
        <f>'TN-Liste'!C108</f>
        <v>3</v>
      </c>
      <c r="D61" s="52" t="s">
        <v>215</v>
      </c>
      <c r="E61" s="228">
        <v>0.059027777777777776</v>
      </c>
      <c r="F61" s="5">
        <v>89.0</v>
      </c>
      <c r="G61" s="5">
        <v>118.0</v>
      </c>
      <c r="H61" s="5">
        <v>74.0</v>
      </c>
      <c r="I61" s="5">
        <v>76.0</v>
      </c>
      <c r="J61" s="113">
        <v>0.4097222222222222</v>
      </c>
      <c r="K61" s="5"/>
      <c r="L61" s="5">
        <v>114.0</v>
      </c>
      <c r="M61" s="5">
        <v>82.0</v>
      </c>
      <c r="N61" s="52"/>
      <c r="O61" s="5">
        <v>130.0</v>
      </c>
      <c r="P61" s="3">
        <v>111.0</v>
      </c>
      <c r="Q61" s="3">
        <v>80.0</v>
      </c>
      <c r="R61" s="3">
        <v>76.0</v>
      </c>
    </row>
    <row r="62" ht="15.75" customHeight="1">
      <c r="A62" s="4">
        <f>'TN-Liste'!A109</f>
        <v>43273</v>
      </c>
      <c r="B62" s="5" t="str">
        <f>'TN-Liste'!B109</f>
        <v>MBI17_Grp2</v>
      </c>
      <c r="C62" s="5">
        <f>'TN-Liste'!C109</f>
        <v>4</v>
      </c>
      <c r="D62" s="52" t="s">
        <v>353</v>
      </c>
      <c r="E62" s="228">
        <v>0.4166666666666667</v>
      </c>
      <c r="F62" s="5">
        <v>169.0</v>
      </c>
      <c r="G62" s="5">
        <v>129.0</v>
      </c>
      <c r="H62" s="5">
        <v>84.0</v>
      </c>
      <c r="I62" s="5">
        <v>104.0</v>
      </c>
      <c r="J62" s="113">
        <v>0.4444444444444444</v>
      </c>
      <c r="K62" s="5"/>
      <c r="L62" s="5">
        <v>141.0</v>
      </c>
      <c r="M62" s="5">
        <v>93.0</v>
      </c>
      <c r="N62" s="52"/>
      <c r="O62" s="5">
        <v>111.0</v>
      </c>
      <c r="P62" s="3">
        <v>123.0</v>
      </c>
      <c r="Q62" s="3">
        <v>87.0</v>
      </c>
      <c r="R62" s="3">
        <v>93.0</v>
      </c>
    </row>
    <row r="63" ht="15.75" customHeight="1">
      <c r="A63" s="4">
        <f>'TN-Liste'!A110</f>
        <v>43273</v>
      </c>
      <c r="B63" s="5" t="str">
        <f>'TN-Liste'!B110</f>
        <v>MBI17_Grp2</v>
      </c>
      <c r="C63" s="5">
        <f>'TN-Liste'!C110</f>
        <v>5</v>
      </c>
      <c r="D63" s="52" t="s">
        <v>215</v>
      </c>
      <c r="E63" s="228">
        <v>0.9791666666666666</v>
      </c>
      <c r="F63" s="5">
        <v>105.0</v>
      </c>
      <c r="G63" s="5">
        <v>122.0</v>
      </c>
      <c r="H63" s="5">
        <v>82.0</v>
      </c>
      <c r="I63" s="5">
        <v>72.0</v>
      </c>
      <c r="J63" s="113">
        <v>0.4131944444444444</v>
      </c>
      <c r="K63" s="5"/>
      <c r="L63" s="5">
        <v>114.0</v>
      </c>
      <c r="M63" s="5">
        <v>79.0</v>
      </c>
      <c r="N63" s="52"/>
      <c r="O63" s="5">
        <v>119.0</v>
      </c>
      <c r="P63" s="3">
        <v>118.0</v>
      </c>
      <c r="Q63" s="3">
        <v>79.0</v>
      </c>
      <c r="R63" s="3">
        <v>76.0</v>
      </c>
    </row>
    <row r="64" ht="15.75" customHeight="1">
      <c r="A64" s="4">
        <f>'TN-Liste'!A111</f>
        <v>43273</v>
      </c>
      <c r="B64" s="5" t="str">
        <f>'TN-Liste'!B111</f>
        <v>MBI17_Grp2</v>
      </c>
      <c r="C64" s="5">
        <f>'TN-Liste'!C111</f>
        <v>6</v>
      </c>
      <c r="D64" s="52" t="s">
        <v>348</v>
      </c>
      <c r="E64" s="228">
        <v>0.7083333333333334</v>
      </c>
      <c r="F64" s="5">
        <v>84.0</v>
      </c>
      <c r="G64" s="5">
        <v>120.0</v>
      </c>
      <c r="H64" s="5">
        <v>80.0</v>
      </c>
      <c r="I64" s="5">
        <v>80.0</v>
      </c>
      <c r="J64" s="113">
        <v>0.4652777777777778</v>
      </c>
      <c r="K64" s="5"/>
      <c r="L64" s="5">
        <v>124.0</v>
      </c>
      <c r="M64" s="5">
        <v>74.0</v>
      </c>
      <c r="N64" s="52"/>
      <c r="O64" s="5">
        <v>85.0</v>
      </c>
      <c r="P64" s="3">
        <v>125.0</v>
      </c>
      <c r="Q64" s="3">
        <v>77.0</v>
      </c>
      <c r="R64" s="3">
        <v>93.0</v>
      </c>
    </row>
    <row r="65" ht="15.75" customHeight="1">
      <c r="A65" s="4">
        <f>'TN-Liste'!A112</f>
        <v>43273</v>
      </c>
      <c r="B65" s="5" t="str">
        <f>'TN-Liste'!B112</f>
        <v>MBI17_Grp2</v>
      </c>
      <c r="C65" s="5">
        <f>'TN-Liste'!C112</f>
        <v>7</v>
      </c>
      <c r="D65" s="52" t="s">
        <v>348</v>
      </c>
      <c r="E65" s="228">
        <v>0.9166666666666666</v>
      </c>
      <c r="F65" s="5"/>
      <c r="G65" s="5">
        <v>162.0</v>
      </c>
      <c r="H65" s="5">
        <v>96.0</v>
      </c>
      <c r="I65" s="5">
        <v>72.0</v>
      </c>
      <c r="J65" s="113">
        <v>0.4652777777777778</v>
      </c>
      <c r="K65" s="5"/>
      <c r="L65" s="5">
        <v>147.0</v>
      </c>
      <c r="M65" s="5">
        <v>103.0</v>
      </c>
      <c r="N65" s="52"/>
      <c r="O65" s="5"/>
      <c r="P65" s="3">
        <v>153.0</v>
      </c>
      <c r="Q65" s="3">
        <v>93.0</v>
      </c>
      <c r="R65" s="3">
        <v>85.0</v>
      </c>
    </row>
    <row r="66" ht="15.75" customHeight="1">
      <c r="A66" s="4">
        <f>'TN-Liste'!A113</f>
        <v>43273</v>
      </c>
      <c r="B66" s="5" t="str">
        <f>'TN-Liste'!B113</f>
        <v>MBI17_Grp2</v>
      </c>
      <c r="C66" s="5">
        <f>'TN-Liste'!C113</f>
        <v>8</v>
      </c>
      <c r="D66" s="52" t="s">
        <v>353</v>
      </c>
      <c r="E66" s="228">
        <v>0.9479166666666666</v>
      </c>
      <c r="F66" s="5">
        <v>89.0</v>
      </c>
      <c r="G66" s="5">
        <v>122.0</v>
      </c>
      <c r="H66" s="5">
        <v>92.0</v>
      </c>
      <c r="I66" s="5">
        <v>80.0</v>
      </c>
      <c r="J66" s="113">
        <v>0.3958333333333333</v>
      </c>
      <c r="K66" s="5"/>
      <c r="L66" s="5">
        <v>114.0</v>
      </c>
      <c r="M66" s="5">
        <v>74.0</v>
      </c>
      <c r="N66" s="52"/>
      <c r="O66" s="5">
        <v>83.0</v>
      </c>
      <c r="P66" s="3">
        <v>126.0</v>
      </c>
      <c r="Q66" s="3">
        <v>90.0</v>
      </c>
      <c r="R66" s="3">
        <v>87.0</v>
      </c>
    </row>
    <row r="67" ht="15.75" customHeight="1">
      <c r="A67" s="4">
        <f>'TN-Liste'!A114</f>
        <v>43273</v>
      </c>
      <c r="B67" s="5" t="str">
        <f>'TN-Liste'!B114</f>
        <v>MBI17_Grp2</v>
      </c>
      <c r="C67" s="5">
        <f>'TN-Liste'!C114</f>
        <v>9</v>
      </c>
      <c r="D67" s="52" t="s">
        <v>348</v>
      </c>
      <c r="E67" s="228">
        <v>0.4791666666666667</v>
      </c>
      <c r="F67" s="5"/>
      <c r="G67" s="5">
        <v>130.0</v>
      </c>
      <c r="H67" s="5">
        <v>82.0</v>
      </c>
      <c r="I67" s="5">
        <v>76.0</v>
      </c>
      <c r="J67" s="113">
        <v>0.4965277777777778</v>
      </c>
      <c r="K67" s="5"/>
      <c r="L67" s="5"/>
      <c r="M67" s="5"/>
      <c r="N67" s="52"/>
      <c r="O67" s="5"/>
    </row>
    <row r="68" ht="15.75" customHeight="1">
      <c r="A68" s="4">
        <f>'TN-Liste'!A115</f>
        <v>43273</v>
      </c>
      <c r="B68" s="5" t="str">
        <f>'TN-Liste'!B115</f>
        <v>MBI17_Grp2</v>
      </c>
      <c r="C68" s="5">
        <f>'TN-Liste'!C115</f>
        <v>10</v>
      </c>
      <c r="D68" s="52"/>
      <c r="E68" s="90"/>
      <c r="F68" s="5"/>
      <c r="G68" s="5"/>
      <c r="H68" s="5"/>
      <c r="I68" s="5"/>
      <c r="J68" s="52"/>
      <c r="K68" s="5"/>
      <c r="L68" s="5"/>
      <c r="M68" s="5"/>
      <c r="N68" s="52"/>
      <c r="O68" s="5"/>
    </row>
    <row r="69" ht="15.75" customHeight="1">
      <c r="A69" s="4">
        <f>'TN-Liste'!A116</f>
        <v>43273</v>
      </c>
      <c r="B69" s="5" t="str">
        <f>'TN-Liste'!B116</f>
        <v>MBI17_Grp2</v>
      </c>
      <c r="C69" s="5">
        <f>'TN-Liste'!C116</f>
        <v>11</v>
      </c>
      <c r="D69" s="52" t="s">
        <v>215</v>
      </c>
      <c r="E69" s="90" t="s">
        <v>354</v>
      </c>
      <c r="F69" s="5">
        <v>85.0</v>
      </c>
      <c r="G69" s="5">
        <v>124.0</v>
      </c>
      <c r="H69" s="5">
        <v>85.0</v>
      </c>
      <c r="I69" s="5">
        <v>78.0</v>
      </c>
      <c r="J69" s="113">
        <v>0.4305555555555556</v>
      </c>
      <c r="K69" s="5"/>
      <c r="L69" s="5">
        <v>126.0</v>
      </c>
      <c r="M69" s="5">
        <v>83.0</v>
      </c>
      <c r="N69" s="52"/>
      <c r="O69" s="5">
        <v>153.0</v>
      </c>
      <c r="P69" s="3">
        <v>117.0</v>
      </c>
      <c r="Q69" s="3">
        <v>117.0</v>
      </c>
      <c r="R69" s="3">
        <v>85.0</v>
      </c>
    </row>
    <row r="70" ht="15.75" customHeight="1">
      <c r="A70" s="4">
        <f>'TN-Liste'!A117</f>
        <v>43273</v>
      </c>
      <c r="B70" s="5" t="str">
        <f>'TN-Liste'!B117</f>
        <v>MBI17_Grp2</v>
      </c>
      <c r="C70" s="5">
        <f>'TN-Liste'!C117</f>
        <v>12</v>
      </c>
      <c r="D70" s="52" t="s">
        <v>215</v>
      </c>
      <c r="E70" s="228">
        <v>0.7916666666666666</v>
      </c>
      <c r="F70" s="5">
        <v>96.0</v>
      </c>
      <c r="G70" s="5">
        <v>130.0</v>
      </c>
      <c r="H70" s="5">
        <v>77.0</v>
      </c>
      <c r="I70" s="5">
        <v>59.0</v>
      </c>
      <c r="J70" s="113">
        <v>0.4305555555555556</v>
      </c>
      <c r="K70" s="5"/>
      <c r="L70" s="5">
        <v>126.0</v>
      </c>
      <c r="M70" s="5">
        <v>86.0</v>
      </c>
      <c r="N70" s="52"/>
      <c r="O70" s="5">
        <v>122.0</v>
      </c>
      <c r="P70" s="3">
        <v>135.0</v>
      </c>
      <c r="Q70" s="3">
        <v>135.0</v>
      </c>
      <c r="R70" s="3">
        <v>59.0</v>
      </c>
    </row>
    <row r="71" ht="15.75" customHeight="1">
      <c r="A71" s="4">
        <f>'TN-Liste'!A118</f>
        <v>43273</v>
      </c>
      <c r="B71" s="5" t="str">
        <f>'TN-Liste'!B118</f>
        <v>MBI17_Grp2</v>
      </c>
      <c r="C71" s="5">
        <f>'TN-Liste'!C118</f>
        <v>13</v>
      </c>
      <c r="D71" s="52" t="s">
        <v>215</v>
      </c>
      <c r="E71" s="228">
        <v>0.7708333333333334</v>
      </c>
      <c r="F71" s="5">
        <v>90.0</v>
      </c>
      <c r="G71" s="5">
        <v>95.0</v>
      </c>
      <c r="H71" s="5">
        <v>63.0</v>
      </c>
      <c r="I71" s="5">
        <v>90.0</v>
      </c>
      <c r="J71" s="113">
        <v>0.4722222222222222</v>
      </c>
      <c r="K71" s="5"/>
      <c r="L71" s="5">
        <v>110.0</v>
      </c>
      <c r="M71" s="5">
        <v>67.0</v>
      </c>
      <c r="N71" s="52"/>
      <c r="O71" s="5">
        <v>137.0</v>
      </c>
      <c r="P71" s="3">
        <v>126.0</v>
      </c>
      <c r="Q71" s="3">
        <v>126.0</v>
      </c>
      <c r="R71" s="3">
        <v>105.0</v>
      </c>
    </row>
    <row r="72" ht="15.75" customHeight="1">
      <c r="A72" s="4">
        <f>'TN-Liste'!A119</f>
        <v>43273</v>
      </c>
      <c r="B72" s="5" t="str">
        <f>'TN-Liste'!B119</f>
        <v>MBI17_Grp2</v>
      </c>
      <c r="C72" s="5">
        <f>'TN-Liste'!C119</f>
        <v>14</v>
      </c>
      <c r="D72" s="52" t="s">
        <v>215</v>
      </c>
      <c r="E72" s="228">
        <v>0.9583333333333334</v>
      </c>
      <c r="F72" s="5">
        <v>94.0</v>
      </c>
      <c r="G72" s="5">
        <v>117.0</v>
      </c>
      <c r="H72" s="5">
        <v>70.0</v>
      </c>
      <c r="I72" s="5">
        <v>72.0</v>
      </c>
      <c r="J72" s="113">
        <v>0.3958333333333333</v>
      </c>
      <c r="K72" s="5"/>
      <c r="L72" s="5">
        <v>131.0</v>
      </c>
      <c r="M72" s="5">
        <v>72.0</v>
      </c>
      <c r="N72" s="52"/>
      <c r="O72" s="5">
        <v>85.0</v>
      </c>
      <c r="P72" s="3">
        <v>132.0</v>
      </c>
      <c r="Q72" s="3">
        <v>132.0</v>
      </c>
      <c r="R72" s="3">
        <v>84.0</v>
      </c>
    </row>
    <row r="73" ht="15.75" customHeight="1">
      <c r="A73" s="4">
        <f>'TN-Liste'!A120</f>
        <v>43273</v>
      </c>
      <c r="B73" s="5" t="str">
        <f>'TN-Liste'!B120</f>
        <v>MBI17_Grp2</v>
      </c>
      <c r="C73" s="5">
        <f>'TN-Liste'!C120</f>
        <v>15</v>
      </c>
      <c r="D73" s="54" t="s">
        <v>215</v>
      </c>
      <c r="E73" s="230">
        <v>0.3541666666666667</v>
      </c>
      <c r="F73" s="2">
        <v>104.0</v>
      </c>
      <c r="G73" s="2">
        <v>140.0</v>
      </c>
      <c r="H73" s="2">
        <v>76.0</v>
      </c>
      <c r="I73" s="2">
        <v>84.0</v>
      </c>
      <c r="J73" s="115">
        <v>0.3958333333333333</v>
      </c>
      <c r="K73" s="2"/>
      <c r="L73" s="2">
        <v>134.0</v>
      </c>
      <c r="M73" s="2">
        <v>74.0</v>
      </c>
      <c r="N73" s="54"/>
      <c r="O73" s="2">
        <v>101.0</v>
      </c>
      <c r="P73" s="9">
        <v>136.0</v>
      </c>
      <c r="Q73" s="9">
        <v>136.0</v>
      </c>
      <c r="R73" s="9">
        <v>80.0</v>
      </c>
      <c r="S73" s="9"/>
      <c r="T73" s="9"/>
      <c r="U73" s="9"/>
      <c r="V73" s="9"/>
      <c r="W73" s="9"/>
      <c r="X73" s="9"/>
      <c r="Y73" s="9"/>
      <c r="Z73" s="9"/>
    </row>
    <row r="74" ht="15.75" customHeight="1">
      <c r="A74" s="6">
        <f>'TN-Liste'!A121</f>
        <v>43621</v>
      </c>
      <c r="B74" s="7" t="str">
        <f>'TN-Liste'!B121</f>
        <v>MBI18_Grp1</v>
      </c>
      <c r="C74" s="7">
        <f>'TN-Liste'!C121</f>
        <v>1</v>
      </c>
      <c r="D74" s="52" t="s">
        <v>353</v>
      </c>
      <c r="E74" s="113">
        <v>0.4791666666666667</v>
      </c>
      <c r="F74" s="5">
        <v>97.0</v>
      </c>
      <c r="G74" s="5">
        <v>132.0</v>
      </c>
      <c r="H74" s="5">
        <v>78.0</v>
      </c>
      <c r="I74" s="5">
        <v>70.0</v>
      </c>
      <c r="J74" s="113">
        <v>0.6909722222222222</v>
      </c>
      <c r="K74" s="5"/>
      <c r="L74" s="5">
        <v>130.0</v>
      </c>
      <c r="M74" s="5">
        <v>81.0</v>
      </c>
      <c r="N74" s="52"/>
      <c r="O74" s="5">
        <v>93.0</v>
      </c>
      <c r="P74" s="3">
        <v>126.0</v>
      </c>
      <c r="Q74" s="3">
        <v>87.0</v>
      </c>
      <c r="R74" s="3">
        <v>72.0</v>
      </c>
    </row>
    <row r="75" ht="15.75" customHeight="1">
      <c r="A75" s="4">
        <f>'TN-Liste'!A122</f>
        <v>43621</v>
      </c>
      <c r="B75" s="5" t="str">
        <f>'TN-Liste'!B122</f>
        <v>MBI18_Grp1</v>
      </c>
      <c r="C75" s="5">
        <f>'TN-Liste'!C122</f>
        <v>2</v>
      </c>
      <c r="D75" s="52" t="s">
        <v>353</v>
      </c>
      <c r="E75" s="113">
        <v>0.4791666666666667</v>
      </c>
      <c r="F75" s="5">
        <v>91.0</v>
      </c>
      <c r="G75" s="5">
        <v>115.0</v>
      </c>
      <c r="H75" s="5">
        <v>78.0</v>
      </c>
      <c r="I75" s="5">
        <v>75.0</v>
      </c>
      <c r="J75" s="113">
        <v>0.6909722222222222</v>
      </c>
      <c r="K75" s="5"/>
      <c r="L75" s="5">
        <v>110.0</v>
      </c>
      <c r="M75" s="5">
        <v>74.0</v>
      </c>
      <c r="N75" s="52"/>
      <c r="O75" s="5">
        <v>95.0</v>
      </c>
      <c r="P75" s="3">
        <v>116.0</v>
      </c>
      <c r="Q75" s="3">
        <v>70.0</v>
      </c>
      <c r="R75" s="3">
        <v>67.0</v>
      </c>
    </row>
    <row r="76" ht="15.75" customHeight="1">
      <c r="A76" s="4">
        <f>'TN-Liste'!A123</f>
        <v>43621</v>
      </c>
      <c r="B76" s="5" t="str">
        <f>'TN-Liste'!B123</f>
        <v>MBI18_Grp1</v>
      </c>
      <c r="C76" s="5">
        <f>'TN-Liste'!C123</f>
        <v>3</v>
      </c>
      <c r="D76" s="52" t="s">
        <v>353</v>
      </c>
      <c r="E76" s="113">
        <v>0.4791666666666667</v>
      </c>
      <c r="F76" s="5">
        <v>90.0</v>
      </c>
      <c r="G76" s="5">
        <v>134.0</v>
      </c>
      <c r="H76" s="5">
        <v>96.0</v>
      </c>
      <c r="I76" s="5">
        <v>105.0</v>
      </c>
      <c r="J76" s="113">
        <v>0.6909722222222222</v>
      </c>
      <c r="K76" s="5"/>
      <c r="L76" s="5">
        <v>140.0</v>
      </c>
      <c r="M76" s="5">
        <v>87.0</v>
      </c>
      <c r="N76" s="52"/>
      <c r="O76" s="5">
        <v>96.0</v>
      </c>
      <c r="P76" s="3">
        <v>138.0</v>
      </c>
      <c r="Q76" s="3">
        <v>93.0</v>
      </c>
      <c r="R76" s="3">
        <v>94.0</v>
      </c>
    </row>
    <row r="77" ht="15.75" customHeight="1">
      <c r="A77" s="4">
        <f>'TN-Liste'!A124</f>
        <v>43621</v>
      </c>
      <c r="B77" s="5" t="str">
        <f>'TN-Liste'!B124</f>
        <v>MBI18_Grp1</v>
      </c>
      <c r="C77" s="5">
        <f>'TN-Liste'!C124</f>
        <v>4</v>
      </c>
      <c r="D77" s="52" t="s">
        <v>215</v>
      </c>
      <c r="E77" s="113">
        <v>0.4791666666666667</v>
      </c>
      <c r="F77" s="5">
        <v>92.0</v>
      </c>
      <c r="G77" s="5">
        <v>132.0</v>
      </c>
      <c r="H77" s="5">
        <v>84.0</v>
      </c>
      <c r="I77" s="5">
        <v>70.0</v>
      </c>
      <c r="J77" s="113">
        <v>0.6111111111111112</v>
      </c>
      <c r="K77" s="5"/>
      <c r="L77" s="5">
        <v>132.0</v>
      </c>
      <c r="M77" s="5">
        <v>84.0</v>
      </c>
      <c r="N77" s="52"/>
      <c r="O77" s="5">
        <v>96.0</v>
      </c>
      <c r="P77" s="3">
        <v>138.0</v>
      </c>
      <c r="Q77" s="3">
        <v>89.0</v>
      </c>
      <c r="R77" s="3">
        <v>71.0</v>
      </c>
    </row>
    <row r="78" ht="15.75" customHeight="1">
      <c r="A78" s="4">
        <f>'TN-Liste'!A125</f>
        <v>43621</v>
      </c>
      <c r="B78" s="5" t="str">
        <f>'TN-Liste'!B125</f>
        <v>MBI18_Grp1</v>
      </c>
      <c r="C78" s="5">
        <f>'TN-Liste'!C125</f>
        <v>5</v>
      </c>
      <c r="D78" s="52" t="s">
        <v>215</v>
      </c>
      <c r="E78" s="228">
        <v>0.4895833333333333</v>
      </c>
      <c r="F78" s="5">
        <v>92.0</v>
      </c>
      <c r="G78" s="5">
        <v>133.0</v>
      </c>
      <c r="H78" s="5">
        <v>86.0</v>
      </c>
      <c r="I78" s="5">
        <v>91.0</v>
      </c>
      <c r="J78" s="113">
        <v>0.6118055555555556</v>
      </c>
      <c r="K78" s="5"/>
      <c r="L78" s="5">
        <v>142.0</v>
      </c>
      <c r="M78" s="5">
        <v>94.0</v>
      </c>
      <c r="N78" s="52"/>
      <c r="O78" s="5">
        <v>101.0</v>
      </c>
      <c r="P78" s="3">
        <v>135.0</v>
      </c>
      <c r="Q78" s="3">
        <v>86.0</v>
      </c>
      <c r="R78" s="3">
        <v>78.0</v>
      </c>
    </row>
    <row r="79" ht="15.75" customHeight="1">
      <c r="A79" s="4">
        <f>'TN-Liste'!A126</f>
        <v>43621</v>
      </c>
      <c r="B79" s="5" t="str">
        <f>'TN-Liste'!B126</f>
        <v>MBI18_Grp1</v>
      </c>
      <c r="C79" s="5">
        <f>'TN-Liste'!C126</f>
        <v>6</v>
      </c>
      <c r="D79" s="52" t="s">
        <v>353</v>
      </c>
      <c r="E79" s="113">
        <v>0.4791666666666667</v>
      </c>
      <c r="F79" s="5">
        <v>94.0</v>
      </c>
      <c r="G79" s="5">
        <v>181.0</v>
      </c>
      <c r="H79" s="5">
        <v>99.0</v>
      </c>
      <c r="I79" s="5">
        <v>108.0</v>
      </c>
      <c r="J79" s="113">
        <v>0.6125</v>
      </c>
      <c r="K79" s="5"/>
      <c r="L79" s="5">
        <v>154.0</v>
      </c>
      <c r="M79" s="5">
        <v>104.0</v>
      </c>
      <c r="N79" s="52"/>
      <c r="O79" s="5">
        <v>96.0</v>
      </c>
      <c r="P79" s="3">
        <v>159.0</v>
      </c>
      <c r="Q79" s="3">
        <v>150.0</v>
      </c>
      <c r="R79" s="3">
        <v>93.0</v>
      </c>
    </row>
    <row r="80" ht="15.75" customHeight="1">
      <c r="A80" s="4">
        <f>'TN-Liste'!A127</f>
        <v>43621</v>
      </c>
      <c r="B80" s="5" t="str">
        <f>'TN-Liste'!B127</f>
        <v>MBI18_Grp1</v>
      </c>
      <c r="C80" s="5">
        <f>'TN-Liste'!C127</f>
        <v>7</v>
      </c>
      <c r="D80" s="52" t="s">
        <v>353</v>
      </c>
      <c r="E80" s="228">
        <v>0.4930555555555556</v>
      </c>
      <c r="F80" s="5">
        <v>93.0</v>
      </c>
      <c r="G80" s="5">
        <v>107.0</v>
      </c>
      <c r="H80" s="5">
        <v>67.0</v>
      </c>
      <c r="I80" s="5">
        <v>79.0</v>
      </c>
      <c r="J80" s="113">
        <v>0.6263888888888889</v>
      </c>
      <c r="K80" s="5"/>
      <c r="L80" s="5">
        <v>116.0</v>
      </c>
      <c r="M80" s="5">
        <v>78.0</v>
      </c>
      <c r="N80" s="52"/>
      <c r="O80" s="5">
        <v>91.0</v>
      </c>
      <c r="P80" s="3">
        <v>111.0</v>
      </c>
      <c r="Q80" s="3">
        <v>69.0</v>
      </c>
      <c r="R80" s="3">
        <v>75.0</v>
      </c>
    </row>
    <row r="81" ht="15.75" customHeight="1">
      <c r="A81" s="4">
        <f>'TN-Liste'!A128</f>
        <v>43621</v>
      </c>
      <c r="B81" s="5" t="str">
        <f>'TN-Liste'!B128</f>
        <v>MBI18_Grp1</v>
      </c>
      <c r="C81" s="5">
        <f>'TN-Liste'!C128</f>
        <v>8</v>
      </c>
      <c r="D81" s="52" t="s">
        <v>215</v>
      </c>
      <c r="E81" s="228">
        <v>0.4895833333333333</v>
      </c>
      <c r="F81" s="5">
        <v>93.0</v>
      </c>
      <c r="G81" s="5">
        <v>123.0</v>
      </c>
      <c r="H81" s="5">
        <v>74.0</v>
      </c>
      <c r="I81" s="5">
        <v>100.0</v>
      </c>
      <c r="J81" s="113">
        <v>0.625</v>
      </c>
      <c r="K81" s="5"/>
      <c r="L81" s="5">
        <v>122.0</v>
      </c>
      <c r="M81" s="5">
        <v>78.0</v>
      </c>
      <c r="N81" s="52"/>
      <c r="O81" s="5">
        <v>122.0</v>
      </c>
      <c r="P81" s="3">
        <v>118.0</v>
      </c>
      <c r="Q81" s="3">
        <v>86.0</v>
      </c>
      <c r="R81" s="3">
        <v>105.0</v>
      </c>
    </row>
    <row r="82" ht="15.75" customHeight="1">
      <c r="A82" s="4">
        <f>'TN-Liste'!A129</f>
        <v>43621</v>
      </c>
      <c r="B82" s="5" t="str">
        <f>'TN-Liste'!B129</f>
        <v>MBI18_Grp1</v>
      </c>
      <c r="C82" s="5">
        <f>'TN-Liste'!C129</f>
        <v>9</v>
      </c>
      <c r="D82" s="52" t="s">
        <v>353</v>
      </c>
      <c r="E82" s="228">
        <v>0.4930555555555556</v>
      </c>
      <c r="F82" s="5">
        <v>94.0</v>
      </c>
      <c r="G82" s="5">
        <v>110.0</v>
      </c>
      <c r="H82" s="5">
        <v>71.0</v>
      </c>
      <c r="I82" s="5">
        <v>65.0</v>
      </c>
      <c r="J82" s="113">
        <v>0.625</v>
      </c>
      <c r="K82" s="5"/>
      <c r="L82" s="5">
        <v>112.0</v>
      </c>
      <c r="M82" s="5">
        <v>70.0</v>
      </c>
      <c r="N82" s="52"/>
      <c r="O82" s="5">
        <v>91.0</v>
      </c>
      <c r="P82" s="3">
        <v>112.0</v>
      </c>
      <c r="Q82" s="3">
        <v>73.0</v>
      </c>
      <c r="R82" s="3">
        <v>79.0</v>
      </c>
    </row>
    <row r="83" ht="15.75" customHeight="1">
      <c r="A83" s="4">
        <f>'TN-Liste'!A130</f>
        <v>43621</v>
      </c>
      <c r="B83" s="5" t="str">
        <f>'TN-Liste'!B130</f>
        <v>MBI18_Grp1</v>
      </c>
      <c r="C83" s="5">
        <f>'TN-Liste'!C130</f>
        <v>10</v>
      </c>
      <c r="D83" s="52" t="s">
        <v>215</v>
      </c>
      <c r="E83" s="113">
        <v>0.4791666666666667</v>
      </c>
      <c r="F83" s="5">
        <v>93.0</v>
      </c>
      <c r="G83" s="5">
        <v>118.0</v>
      </c>
      <c r="H83" s="5">
        <v>72.0</v>
      </c>
      <c r="I83" s="5">
        <v>75.0</v>
      </c>
      <c r="J83" s="113">
        <v>0.6666666666666666</v>
      </c>
      <c r="K83" s="5"/>
      <c r="L83" s="5">
        <v>115.0</v>
      </c>
      <c r="M83" s="5">
        <v>83.0</v>
      </c>
      <c r="N83" s="52"/>
      <c r="O83" s="5">
        <v>137.0</v>
      </c>
      <c r="P83" s="3">
        <v>122.0</v>
      </c>
      <c r="Q83" s="3">
        <v>82.0</v>
      </c>
      <c r="R83" s="3">
        <v>76.0</v>
      </c>
    </row>
    <row r="84" ht="15.75" customHeight="1">
      <c r="A84" s="4">
        <f>'TN-Liste'!A131</f>
        <v>43621</v>
      </c>
      <c r="B84" s="5" t="str">
        <f>'TN-Liste'!B131</f>
        <v>MBI18_Grp1</v>
      </c>
      <c r="C84" s="5">
        <f>'TN-Liste'!C131</f>
        <v>11</v>
      </c>
      <c r="D84" s="52" t="s">
        <v>215</v>
      </c>
      <c r="E84" s="113">
        <v>0.4791666666666667</v>
      </c>
      <c r="F84" s="5">
        <v>90.0</v>
      </c>
      <c r="G84" s="5">
        <v>103.0</v>
      </c>
      <c r="H84" s="5">
        <v>75.0</v>
      </c>
      <c r="I84" s="5">
        <v>92.0</v>
      </c>
      <c r="J84" s="113">
        <v>0.6666666666666666</v>
      </c>
      <c r="K84" s="5"/>
      <c r="L84" s="5">
        <v>129.0</v>
      </c>
      <c r="M84" s="5">
        <v>95.0</v>
      </c>
      <c r="N84" s="52"/>
      <c r="O84" s="5">
        <v>153.0</v>
      </c>
      <c r="P84" s="3">
        <v>124.0</v>
      </c>
      <c r="Q84" s="3">
        <v>70.0</v>
      </c>
      <c r="R84" s="3">
        <v>71.0</v>
      </c>
    </row>
    <row r="85" ht="15.75" customHeight="1">
      <c r="A85" s="1">
        <f>'TN-Liste'!A132</f>
        <v>43621</v>
      </c>
      <c r="B85" s="2" t="str">
        <f>'TN-Liste'!B132</f>
        <v>MBI18_Grp1</v>
      </c>
      <c r="C85" s="2">
        <f>'TN-Liste'!C132</f>
        <v>12</v>
      </c>
      <c r="D85" s="54" t="s">
        <v>215</v>
      </c>
      <c r="E85" s="115">
        <v>0.4791666666666667</v>
      </c>
      <c r="F85" s="2">
        <v>110.0</v>
      </c>
      <c r="G85" s="2">
        <v>118.0</v>
      </c>
      <c r="H85" s="2">
        <v>78.0</v>
      </c>
      <c r="I85" s="2">
        <v>86.0</v>
      </c>
      <c r="J85" s="115">
        <v>0.6666666666666666</v>
      </c>
      <c r="K85" s="2"/>
      <c r="L85" s="2">
        <v>118.0</v>
      </c>
      <c r="M85" s="2">
        <v>84.0</v>
      </c>
      <c r="N85" s="54"/>
      <c r="O85" s="2">
        <v>128.0</v>
      </c>
      <c r="P85" s="9">
        <v>114.0</v>
      </c>
      <c r="Q85" s="9">
        <v>83.0</v>
      </c>
      <c r="R85" s="9">
        <v>86.0</v>
      </c>
      <c r="S85" s="9"/>
      <c r="T85" s="9"/>
      <c r="U85" s="9"/>
      <c r="V85" s="9"/>
      <c r="W85" s="9"/>
      <c r="X85" s="9"/>
      <c r="Y85" s="9"/>
      <c r="Z85" s="9"/>
    </row>
    <row r="86" ht="15.75" customHeight="1">
      <c r="A86" s="4">
        <f>'TN-Liste'!A133</f>
        <v>43628</v>
      </c>
      <c r="B86" s="5" t="str">
        <f>'TN-Liste'!B133</f>
        <v>MBI18_Grp2</v>
      </c>
      <c r="C86" s="5">
        <f>'TN-Liste'!C133</f>
        <v>1</v>
      </c>
      <c r="D86" s="52" t="s">
        <v>215</v>
      </c>
      <c r="E86" s="228">
        <v>0.5</v>
      </c>
      <c r="F86" s="5">
        <v>97.0</v>
      </c>
      <c r="G86" s="5">
        <v>116.0</v>
      </c>
      <c r="H86" s="5">
        <v>58.0</v>
      </c>
      <c r="I86" s="5">
        <v>70.0</v>
      </c>
      <c r="J86" s="113">
        <v>0.6958333333333333</v>
      </c>
      <c r="K86" s="5"/>
      <c r="L86" s="5">
        <v>142.0</v>
      </c>
      <c r="M86" s="5">
        <v>69.0</v>
      </c>
      <c r="N86" s="52"/>
      <c r="O86" s="5">
        <v>129.0</v>
      </c>
      <c r="P86" s="3">
        <v>146.0</v>
      </c>
      <c r="Q86" s="3">
        <v>74.0</v>
      </c>
      <c r="R86" s="3">
        <v>67.0</v>
      </c>
    </row>
    <row r="87" ht="15.75" customHeight="1">
      <c r="A87" s="4">
        <f>'TN-Liste'!A134</f>
        <v>43628</v>
      </c>
      <c r="B87" s="5" t="str">
        <f>'TN-Liste'!B134</f>
        <v>MBI18_Grp2</v>
      </c>
      <c r="C87" s="5">
        <f>'TN-Liste'!C134</f>
        <v>2</v>
      </c>
      <c r="D87" s="52" t="s">
        <v>353</v>
      </c>
      <c r="E87" s="90"/>
      <c r="F87" s="5"/>
      <c r="G87" s="5">
        <v>104.0</v>
      </c>
      <c r="H87" s="5">
        <v>54.0</v>
      </c>
      <c r="I87" s="5">
        <v>58.0</v>
      </c>
      <c r="J87" s="113">
        <v>0.7090277777777778</v>
      </c>
      <c r="K87" s="5"/>
      <c r="L87" s="5">
        <v>94.0</v>
      </c>
      <c r="M87" s="5">
        <v>60.0</v>
      </c>
      <c r="N87" s="52"/>
      <c r="O87" s="5">
        <v>56.0</v>
      </c>
      <c r="P87" s="3">
        <v>106.0</v>
      </c>
      <c r="Q87" s="3">
        <v>56.0</v>
      </c>
      <c r="R87" s="3">
        <v>50.0</v>
      </c>
    </row>
    <row r="88" ht="15.75" customHeight="1">
      <c r="A88" s="4">
        <f>'TN-Liste'!A135</f>
        <v>43628</v>
      </c>
      <c r="B88" s="5" t="str">
        <f>'TN-Liste'!B135</f>
        <v>MBI18_Grp2</v>
      </c>
      <c r="C88" s="5">
        <f>'TN-Liste'!C135</f>
        <v>3</v>
      </c>
      <c r="D88" s="52" t="s">
        <v>353</v>
      </c>
      <c r="E88" s="228">
        <v>0.7916666666666666</v>
      </c>
      <c r="F88" s="5">
        <v>78.3</v>
      </c>
      <c r="G88" s="5">
        <v>116.0</v>
      </c>
      <c r="H88" s="5">
        <v>84.0</v>
      </c>
      <c r="I88" s="5">
        <v>101.0</v>
      </c>
      <c r="J88" s="113">
        <v>0.3680555555555556</v>
      </c>
      <c r="K88" s="5"/>
      <c r="L88" s="5">
        <v>134.0</v>
      </c>
      <c r="M88" s="5">
        <v>86.0</v>
      </c>
      <c r="N88" s="52"/>
      <c r="O88" s="5">
        <v>69.6</v>
      </c>
      <c r="P88" s="3">
        <v>141.0</v>
      </c>
      <c r="Q88" s="3">
        <v>88.0</v>
      </c>
      <c r="R88" s="3">
        <v>90.0</v>
      </c>
    </row>
    <row r="89" ht="15.75" customHeight="1">
      <c r="A89" s="4">
        <f>'TN-Liste'!A136</f>
        <v>43628</v>
      </c>
      <c r="B89" s="5" t="str">
        <f>'TN-Liste'!B136</f>
        <v>MBI18_Grp2</v>
      </c>
      <c r="C89" s="5">
        <f>'TN-Liste'!C136</f>
        <v>4</v>
      </c>
      <c r="D89" s="52" t="s">
        <v>353</v>
      </c>
      <c r="E89" s="228">
        <v>0.5</v>
      </c>
      <c r="F89" s="5">
        <v>85.0</v>
      </c>
      <c r="G89" s="5">
        <v>106.0</v>
      </c>
      <c r="H89" s="5">
        <v>54.0</v>
      </c>
      <c r="I89" s="5">
        <v>77.0</v>
      </c>
      <c r="J89" s="113">
        <v>0.7256944444444444</v>
      </c>
      <c r="K89" s="5"/>
      <c r="L89" s="5">
        <v>120.0</v>
      </c>
      <c r="M89" s="5">
        <v>75.0</v>
      </c>
      <c r="N89" s="52"/>
      <c r="O89" s="5">
        <v>86.0</v>
      </c>
      <c r="P89" s="3">
        <v>113.0</v>
      </c>
      <c r="Q89" s="3">
        <v>70.0</v>
      </c>
      <c r="R89" s="3">
        <v>72.0</v>
      </c>
    </row>
    <row r="90" ht="15.75" customHeight="1">
      <c r="A90" s="4">
        <f>'TN-Liste'!A137</f>
        <v>43628</v>
      </c>
      <c r="B90" s="5" t="str">
        <f>'TN-Liste'!B137</f>
        <v>MBI18_Grp2</v>
      </c>
      <c r="C90" s="5">
        <f>'TN-Liste'!C137</f>
        <v>5</v>
      </c>
      <c r="D90" s="52" t="s">
        <v>348</v>
      </c>
      <c r="E90" s="228">
        <v>0.8333333333333334</v>
      </c>
      <c r="F90" s="5">
        <v>79.5</v>
      </c>
      <c r="G90" s="5">
        <v>114.0</v>
      </c>
      <c r="H90" s="5">
        <v>85.0</v>
      </c>
      <c r="I90" s="5">
        <v>95.0</v>
      </c>
      <c r="J90" s="113">
        <v>0.3680555555555556</v>
      </c>
      <c r="K90" s="5"/>
      <c r="L90" s="5">
        <v>126.0</v>
      </c>
      <c r="M90" s="5">
        <v>99.0</v>
      </c>
      <c r="N90" s="52"/>
      <c r="O90" s="5">
        <v>20.7</v>
      </c>
      <c r="P90" s="3">
        <v>128.0</v>
      </c>
      <c r="Q90" s="3">
        <v>96.0</v>
      </c>
      <c r="R90" s="3">
        <v>90.0</v>
      </c>
    </row>
    <row r="91" ht="15.75" customHeight="1">
      <c r="A91" s="4">
        <f>'TN-Liste'!A138</f>
        <v>43628</v>
      </c>
      <c r="B91" s="5" t="str">
        <f>'TN-Liste'!B138</f>
        <v>MBI18_Grp2</v>
      </c>
      <c r="C91" s="5">
        <f>'TN-Liste'!C138</f>
        <v>6</v>
      </c>
      <c r="D91" s="52" t="s">
        <v>353</v>
      </c>
      <c r="E91" s="228">
        <v>0.5</v>
      </c>
      <c r="F91" s="5">
        <v>93.0</v>
      </c>
      <c r="G91" s="5">
        <v>108.0</v>
      </c>
      <c r="H91" s="5">
        <v>97.0</v>
      </c>
      <c r="I91" s="5">
        <v>98.0</v>
      </c>
      <c r="J91" s="113">
        <v>0.6493055555555556</v>
      </c>
      <c r="K91" s="5"/>
      <c r="L91" s="5">
        <v>114.0</v>
      </c>
      <c r="M91" s="5">
        <v>81.0</v>
      </c>
      <c r="N91" s="52"/>
      <c r="O91" s="5">
        <v>89.0</v>
      </c>
      <c r="P91" s="3">
        <v>120.0</v>
      </c>
      <c r="Q91" s="3">
        <v>82.0</v>
      </c>
      <c r="R91" s="3">
        <v>86.0</v>
      </c>
    </row>
    <row r="92" ht="15.75" customHeight="1">
      <c r="A92" s="1">
        <f>'TN-Liste'!A139</f>
        <v>43628</v>
      </c>
      <c r="B92" s="2" t="str">
        <f>'TN-Liste'!B139</f>
        <v>MBI18_Grp2</v>
      </c>
      <c r="C92" s="2">
        <f>'TN-Liste'!C139</f>
        <v>7</v>
      </c>
      <c r="D92" s="54" t="s">
        <v>215</v>
      </c>
      <c r="E92" s="230">
        <v>0.5</v>
      </c>
      <c r="F92" s="2">
        <v>100.0</v>
      </c>
      <c r="G92" s="2">
        <v>110.0</v>
      </c>
      <c r="H92" s="2">
        <v>81.0</v>
      </c>
      <c r="I92" s="2">
        <v>103.0</v>
      </c>
      <c r="J92" s="115">
        <v>0.6472222222222223</v>
      </c>
      <c r="K92" s="2"/>
      <c r="L92" s="2">
        <v>110.0</v>
      </c>
      <c r="M92" s="2">
        <v>82.0</v>
      </c>
      <c r="N92" s="54"/>
      <c r="O92" s="2">
        <v>113.0</v>
      </c>
      <c r="P92" s="9">
        <v>116.0</v>
      </c>
      <c r="Q92" s="9">
        <v>74.0</v>
      </c>
      <c r="R92" s="9">
        <v>96.0</v>
      </c>
      <c r="S92" s="9"/>
      <c r="T92" s="9"/>
      <c r="U92" s="9"/>
      <c r="V92" s="9"/>
      <c r="W92" s="9"/>
      <c r="X92" s="9"/>
      <c r="Y92" s="9"/>
      <c r="Z92" s="9"/>
    </row>
    <row r="93" ht="15.75" customHeight="1">
      <c r="A93" s="4">
        <f>'TN-Liste'!A140</f>
        <v>43641</v>
      </c>
      <c r="B93" s="5" t="str">
        <f>'TN-Liste'!B140</f>
        <v>MBI18_Grp3</v>
      </c>
      <c r="C93" s="5">
        <f>'TN-Liste'!C140</f>
        <v>1</v>
      </c>
      <c r="D93" s="52" t="s">
        <v>215</v>
      </c>
      <c r="E93" s="228">
        <v>0.8333333333333334</v>
      </c>
      <c r="F93" s="5">
        <v>98.0</v>
      </c>
      <c r="G93" s="5">
        <v>126.0</v>
      </c>
      <c r="H93" s="5">
        <v>93.0</v>
      </c>
      <c r="I93" s="5">
        <v>90.0</v>
      </c>
      <c r="J93" s="52"/>
      <c r="K93" s="5"/>
      <c r="L93" s="5">
        <v>138.0</v>
      </c>
      <c r="M93" s="5">
        <v>118.0</v>
      </c>
      <c r="N93" s="52"/>
      <c r="O93" s="5">
        <v>159.0</v>
      </c>
      <c r="P93" s="3">
        <v>168.0</v>
      </c>
      <c r="Q93" s="3">
        <v>152.0</v>
      </c>
      <c r="R93" s="3">
        <v>85.0</v>
      </c>
    </row>
    <row r="94" ht="15.75" customHeight="1">
      <c r="A94" s="4">
        <f>'TN-Liste'!A141</f>
        <v>43641</v>
      </c>
      <c r="B94" s="5" t="str">
        <f>'TN-Liste'!B141</f>
        <v>MBI18_Grp3</v>
      </c>
      <c r="C94" s="5">
        <f>'TN-Liste'!C141</f>
        <v>2</v>
      </c>
      <c r="D94" s="52" t="s">
        <v>353</v>
      </c>
      <c r="E94" s="228">
        <v>0.3541666666666667</v>
      </c>
      <c r="F94" s="5">
        <v>89.0</v>
      </c>
      <c r="G94" s="5">
        <v>132.0</v>
      </c>
      <c r="H94" s="5">
        <v>83.0</v>
      </c>
      <c r="I94" s="5">
        <v>90.0</v>
      </c>
      <c r="J94" s="52"/>
      <c r="K94" s="5"/>
      <c r="L94" s="5">
        <v>118.0</v>
      </c>
      <c r="M94" s="5">
        <v>83.0</v>
      </c>
      <c r="N94" s="52"/>
      <c r="O94" s="5">
        <v>95.0</v>
      </c>
      <c r="P94" s="3">
        <v>127.0</v>
      </c>
      <c r="Q94" s="3">
        <v>96.0</v>
      </c>
      <c r="R94" s="3">
        <v>76.0</v>
      </c>
    </row>
    <row r="95" ht="15.75" customHeight="1">
      <c r="A95" s="4">
        <f>'TN-Liste'!A142</f>
        <v>43641</v>
      </c>
      <c r="B95" s="5" t="str">
        <f>'TN-Liste'!B142</f>
        <v>MBI18_Grp3</v>
      </c>
      <c r="C95" s="5">
        <f>'TN-Liste'!C142</f>
        <v>3</v>
      </c>
      <c r="D95" s="52" t="s">
        <v>215</v>
      </c>
      <c r="E95" s="228">
        <v>0.8333333333333334</v>
      </c>
      <c r="F95" s="5">
        <v>90.0</v>
      </c>
      <c r="G95" s="5">
        <v>108.0</v>
      </c>
      <c r="H95" s="5">
        <v>57.0</v>
      </c>
      <c r="I95" s="5">
        <v>92.0</v>
      </c>
      <c r="J95" s="52"/>
      <c r="K95" s="5"/>
      <c r="L95" s="5">
        <v>94.0</v>
      </c>
      <c r="M95" s="5">
        <v>54.0</v>
      </c>
      <c r="N95" s="52"/>
      <c r="O95" s="5">
        <v>93.0</v>
      </c>
      <c r="P95" s="3">
        <v>102.0</v>
      </c>
      <c r="Q95" s="3">
        <v>68.0</v>
      </c>
      <c r="R95" s="3">
        <v>68.0</v>
      </c>
    </row>
    <row r="96" ht="15.75" customHeight="1">
      <c r="A96" s="4">
        <f>'TN-Liste'!A143</f>
        <v>43641</v>
      </c>
      <c r="B96" s="5" t="str">
        <f>'TN-Liste'!B143</f>
        <v>MBI18_Grp3</v>
      </c>
      <c r="C96" s="5">
        <f>'TN-Liste'!C143</f>
        <v>4</v>
      </c>
      <c r="D96" s="52" t="s">
        <v>353</v>
      </c>
      <c r="E96" s="228">
        <v>0.3125</v>
      </c>
      <c r="F96" s="5">
        <v>79.0</v>
      </c>
      <c r="G96" s="5">
        <v>129.0</v>
      </c>
      <c r="H96" s="5">
        <v>78.0</v>
      </c>
      <c r="I96" s="5">
        <v>66.0</v>
      </c>
      <c r="J96" s="52"/>
      <c r="K96" s="5"/>
      <c r="L96" s="5">
        <v>120.0</v>
      </c>
      <c r="M96" s="5">
        <v>58.0</v>
      </c>
      <c r="N96" s="52"/>
      <c r="O96" s="5">
        <v>102.0</v>
      </c>
      <c r="P96" s="3">
        <v>125.0</v>
      </c>
      <c r="Q96" s="3">
        <v>82.0</v>
      </c>
      <c r="R96" s="3">
        <v>55.0</v>
      </c>
    </row>
    <row r="97" ht="15.75" customHeight="1">
      <c r="A97" s="4">
        <f>'TN-Liste'!A144</f>
        <v>43641</v>
      </c>
      <c r="B97" s="5" t="str">
        <f>'TN-Liste'!B144</f>
        <v>MBI18_Grp3</v>
      </c>
      <c r="C97" s="5">
        <f>'TN-Liste'!C144</f>
        <v>5</v>
      </c>
      <c r="D97" s="52"/>
      <c r="E97" s="90"/>
      <c r="F97" s="5"/>
      <c r="G97" s="5"/>
      <c r="H97" s="5"/>
      <c r="I97" s="5"/>
      <c r="J97" s="52"/>
      <c r="K97" s="5"/>
      <c r="L97" s="5"/>
      <c r="M97" s="5"/>
      <c r="N97" s="52"/>
      <c r="O97" s="5"/>
    </row>
    <row r="98" ht="15.75" customHeight="1">
      <c r="A98" s="4">
        <f>'TN-Liste'!A145</f>
        <v>43641</v>
      </c>
      <c r="B98" s="5" t="str">
        <f>'TN-Liste'!B145</f>
        <v>MBI18_Grp3</v>
      </c>
      <c r="C98" s="5">
        <f>'TN-Liste'!C145</f>
        <v>6</v>
      </c>
      <c r="D98" s="52" t="s">
        <v>353</v>
      </c>
      <c r="E98" s="228">
        <v>0.2916666666666667</v>
      </c>
      <c r="F98" s="5">
        <v>95.0</v>
      </c>
      <c r="G98" s="5">
        <v>118.0</v>
      </c>
      <c r="H98" s="5">
        <v>93.0</v>
      </c>
      <c r="I98" s="5">
        <v>100.0</v>
      </c>
      <c r="J98" s="52"/>
      <c r="K98" s="5"/>
      <c r="L98" s="5">
        <v>144.0</v>
      </c>
      <c r="M98" s="5">
        <v>89.0</v>
      </c>
      <c r="N98" s="52"/>
      <c r="O98" s="5">
        <v>94.0</v>
      </c>
      <c r="P98" s="3">
        <v>138.0</v>
      </c>
      <c r="Q98" s="3">
        <v>81.0</v>
      </c>
      <c r="R98" s="3">
        <v>92.0</v>
      </c>
    </row>
    <row r="99" ht="15.75" customHeight="1">
      <c r="A99" s="4">
        <f>'TN-Liste'!A146</f>
        <v>43641</v>
      </c>
      <c r="B99" s="5" t="str">
        <f>'TN-Liste'!B146</f>
        <v>MBI18_Grp3</v>
      </c>
      <c r="C99" s="5">
        <f>'TN-Liste'!C146</f>
        <v>7</v>
      </c>
      <c r="D99" s="52" t="s">
        <v>348</v>
      </c>
      <c r="E99" s="228">
        <v>0.3125</v>
      </c>
      <c r="F99" s="5">
        <v>107.0</v>
      </c>
      <c r="G99" s="5">
        <v>131.0</v>
      </c>
      <c r="H99" s="5">
        <v>84.0</v>
      </c>
      <c r="I99" s="5">
        <v>90.0</v>
      </c>
      <c r="J99" s="52"/>
      <c r="K99" s="5"/>
      <c r="L99" s="5">
        <v>122.0</v>
      </c>
      <c r="M99" s="5">
        <v>82.0</v>
      </c>
      <c r="N99" s="52"/>
      <c r="O99" s="5">
        <v>88.0</v>
      </c>
      <c r="P99" s="3">
        <v>105.0</v>
      </c>
      <c r="Q99" s="3">
        <v>77.0</v>
      </c>
      <c r="R99" s="3">
        <v>77.0</v>
      </c>
    </row>
    <row r="100" ht="15.75" customHeight="1">
      <c r="A100" s="4">
        <f>'TN-Liste'!A147</f>
        <v>43641</v>
      </c>
      <c r="B100" s="5" t="str">
        <f>'TN-Liste'!B147</f>
        <v>MBI18_Grp3</v>
      </c>
      <c r="C100" s="5">
        <f>'TN-Liste'!C147</f>
        <v>8</v>
      </c>
      <c r="D100" s="52"/>
      <c r="E100" s="90"/>
      <c r="F100" s="5"/>
      <c r="G100" s="5"/>
      <c r="H100" s="5"/>
      <c r="I100" s="5"/>
      <c r="J100" s="52"/>
      <c r="K100" s="5"/>
      <c r="L100" s="5"/>
      <c r="M100" s="5"/>
      <c r="N100" s="52"/>
      <c r="O100" s="5"/>
    </row>
    <row r="101" ht="15.75" customHeight="1">
      <c r="A101" s="4">
        <f>'TN-Liste'!A148</f>
        <v>43641</v>
      </c>
      <c r="B101" s="5" t="str">
        <f>'TN-Liste'!B148</f>
        <v>MBI18_Grp3</v>
      </c>
      <c r="C101" s="5">
        <f>'TN-Liste'!C148</f>
        <v>9</v>
      </c>
      <c r="D101" s="52" t="s">
        <v>215</v>
      </c>
      <c r="E101" s="113">
        <v>0.3541666666666667</v>
      </c>
      <c r="F101" s="5">
        <v>100.0</v>
      </c>
      <c r="G101" s="5">
        <v>120.0</v>
      </c>
      <c r="H101" s="5">
        <v>86.0</v>
      </c>
      <c r="I101" s="5">
        <v>62.0</v>
      </c>
      <c r="J101" s="52"/>
      <c r="K101" s="5"/>
      <c r="L101" s="5">
        <v>121.0</v>
      </c>
      <c r="M101" s="5">
        <v>83.0</v>
      </c>
      <c r="N101" s="52"/>
      <c r="O101" s="5">
        <v>112.0</v>
      </c>
      <c r="P101" s="3">
        <v>119.0</v>
      </c>
      <c r="Q101" s="3">
        <v>86.0</v>
      </c>
      <c r="R101" s="3">
        <v>78.0</v>
      </c>
    </row>
    <row r="102" ht="15.75" customHeight="1">
      <c r="A102" s="4">
        <f>'TN-Liste'!A149</f>
        <v>43641</v>
      </c>
      <c r="B102" s="5" t="str">
        <f>'TN-Liste'!B149</f>
        <v>MBI18_Grp3</v>
      </c>
      <c r="C102" s="5">
        <f>'TN-Liste'!C149</f>
        <v>10</v>
      </c>
      <c r="D102" s="52" t="s">
        <v>215</v>
      </c>
      <c r="E102" s="113">
        <v>0.3125</v>
      </c>
      <c r="F102" s="5">
        <v>105.0</v>
      </c>
      <c r="G102" s="5">
        <v>132.0</v>
      </c>
      <c r="H102" s="5">
        <v>88.0</v>
      </c>
      <c r="I102" s="5">
        <v>66.0</v>
      </c>
      <c r="J102" s="52"/>
      <c r="K102" s="5"/>
      <c r="L102" s="5">
        <v>138.0</v>
      </c>
      <c r="M102" s="5">
        <v>86.0</v>
      </c>
      <c r="N102" s="52">
        <v>72.0</v>
      </c>
      <c r="O102" s="5">
        <v>94.0</v>
      </c>
      <c r="P102" s="3">
        <v>142.0</v>
      </c>
      <c r="Q102" s="3">
        <v>89.0</v>
      </c>
      <c r="R102" s="3">
        <v>72.0</v>
      </c>
    </row>
    <row r="103" ht="15.75" customHeight="1">
      <c r="A103" s="4">
        <f>'TN-Liste'!A150</f>
        <v>43641</v>
      </c>
      <c r="B103" s="5" t="str">
        <f>'TN-Liste'!B150</f>
        <v>MBI18_Grp3</v>
      </c>
      <c r="C103" s="5">
        <f>'TN-Liste'!C150</f>
        <v>11</v>
      </c>
      <c r="D103" s="52" t="s">
        <v>215</v>
      </c>
      <c r="E103" s="113">
        <v>0.3541666666666667</v>
      </c>
      <c r="F103" s="5">
        <v>92.0</v>
      </c>
      <c r="G103" s="5">
        <v>126.0</v>
      </c>
      <c r="H103" s="5">
        <v>77.0</v>
      </c>
      <c r="I103" s="5">
        <v>62.0</v>
      </c>
      <c r="J103" s="52"/>
      <c r="K103" s="5"/>
      <c r="L103" s="5">
        <v>134.0</v>
      </c>
      <c r="M103" s="5">
        <v>78.0</v>
      </c>
      <c r="N103" s="52"/>
      <c r="O103" s="5">
        <v>101.0</v>
      </c>
      <c r="P103" s="3">
        <v>130.0</v>
      </c>
      <c r="Q103" s="3">
        <v>81.0</v>
      </c>
      <c r="R103" s="3">
        <v>65.0</v>
      </c>
    </row>
    <row r="104" ht="15.75" customHeight="1">
      <c r="A104" s="1">
        <f>'TN-Liste'!A151</f>
        <v>43641</v>
      </c>
      <c r="B104" s="2" t="str">
        <f>'TN-Liste'!B151</f>
        <v>MBI18_Grp3</v>
      </c>
      <c r="C104" s="2">
        <f>'TN-Liste'!C151</f>
        <v>12</v>
      </c>
      <c r="D104" s="54"/>
      <c r="E104" s="54"/>
      <c r="F104" s="2"/>
      <c r="G104" s="2"/>
      <c r="H104" s="2"/>
      <c r="I104" s="2"/>
      <c r="J104" s="54"/>
      <c r="K104" s="2"/>
      <c r="L104" s="2"/>
      <c r="M104" s="2"/>
      <c r="N104" s="54"/>
      <c r="O104" s="2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4">
        <f>'TN-Liste'!A152</f>
        <v>43952</v>
      </c>
      <c r="B105" s="5" t="str">
        <f>'TN-Liste'!B152</f>
        <v>MBI19</v>
      </c>
      <c r="C105" s="5">
        <f>'TN-Liste'!C152</f>
        <v>1</v>
      </c>
      <c r="D105" s="52"/>
      <c r="E105" s="90"/>
      <c r="F105" s="5"/>
      <c r="G105" s="5"/>
      <c r="H105" s="5"/>
      <c r="I105" s="5"/>
      <c r="J105" s="52"/>
      <c r="K105" s="5"/>
      <c r="L105" s="5"/>
      <c r="M105" s="5"/>
      <c r="N105" s="52"/>
      <c r="O105" s="5"/>
    </row>
    <row r="106" ht="15.75" customHeight="1">
      <c r="A106" s="4">
        <f>'TN-Liste'!A153</f>
        <v>43952</v>
      </c>
      <c r="B106" s="5" t="str">
        <f>'TN-Liste'!B153</f>
        <v>MBI19</v>
      </c>
      <c r="C106" s="5">
        <f>'TN-Liste'!C153</f>
        <v>2</v>
      </c>
      <c r="D106" s="52"/>
      <c r="E106" s="90"/>
      <c r="F106" s="5"/>
      <c r="G106" s="5"/>
      <c r="H106" s="5"/>
      <c r="I106" s="5"/>
      <c r="J106" s="52"/>
      <c r="K106" s="5"/>
      <c r="L106" s="5"/>
      <c r="M106" s="5"/>
      <c r="N106" s="52"/>
      <c r="O106" s="5"/>
    </row>
    <row r="107" ht="15.75" customHeight="1">
      <c r="A107" s="4">
        <f>'TN-Liste'!A154</f>
        <v>43952</v>
      </c>
      <c r="B107" s="5" t="str">
        <f>'TN-Liste'!B154</f>
        <v>MBI19</v>
      </c>
      <c r="C107" s="5">
        <f>'TN-Liste'!C154</f>
        <v>3</v>
      </c>
      <c r="D107" s="52"/>
      <c r="E107" s="90"/>
      <c r="F107" s="5"/>
      <c r="G107" s="5"/>
      <c r="H107" s="5"/>
      <c r="I107" s="5"/>
      <c r="J107" s="52"/>
      <c r="K107" s="5"/>
      <c r="L107" s="5"/>
      <c r="M107" s="5"/>
      <c r="N107" s="52"/>
      <c r="O107" s="5"/>
    </row>
    <row r="108" ht="15.75" customHeight="1">
      <c r="A108" s="4">
        <f>'TN-Liste'!A155</f>
        <v>43952</v>
      </c>
      <c r="B108" s="5" t="str">
        <f>'TN-Liste'!B155</f>
        <v>MBI19</v>
      </c>
      <c r="C108" s="5">
        <f>'TN-Liste'!C155</f>
        <v>4</v>
      </c>
      <c r="D108" s="52"/>
      <c r="E108" s="90"/>
      <c r="F108" s="5"/>
      <c r="G108" s="5"/>
      <c r="H108" s="5"/>
      <c r="I108" s="5"/>
      <c r="J108" s="52"/>
      <c r="K108" s="5"/>
      <c r="L108" s="5"/>
      <c r="M108" s="5"/>
      <c r="N108" s="52"/>
      <c r="O108" s="5"/>
    </row>
    <row r="109" ht="15.75" customHeight="1">
      <c r="A109" s="4">
        <f>'TN-Liste'!A156</f>
        <v>43952</v>
      </c>
      <c r="B109" s="5" t="str">
        <f>'TN-Liste'!B156</f>
        <v>MBI19</v>
      </c>
      <c r="C109" s="5">
        <f>'TN-Liste'!C156</f>
        <v>5</v>
      </c>
      <c r="D109" s="52"/>
      <c r="E109" s="90"/>
      <c r="F109" s="5"/>
      <c r="G109" s="5"/>
      <c r="H109" s="5"/>
      <c r="I109" s="5"/>
      <c r="J109" s="52"/>
      <c r="K109" s="5"/>
      <c r="L109" s="5"/>
      <c r="M109" s="5"/>
      <c r="N109" s="52"/>
      <c r="O109" s="5"/>
    </row>
    <row r="110" ht="15.75" customHeight="1">
      <c r="A110" s="4">
        <f>'TN-Liste'!A157</f>
        <v>43952</v>
      </c>
      <c r="B110" s="5" t="str">
        <f>'TN-Liste'!B157</f>
        <v>MBI19</v>
      </c>
      <c r="C110" s="5">
        <f>'TN-Liste'!C157</f>
        <v>6</v>
      </c>
      <c r="D110" s="52"/>
      <c r="E110" s="90"/>
      <c r="F110" s="5"/>
      <c r="G110" s="5"/>
      <c r="H110" s="5"/>
      <c r="I110" s="5"/>
      <c r="J110" s="52"/>
      <c r="K110" s="5"/>
      <c r="L110" s="5"/>
      <c r="M110" s="5"/>
      <c r="N110" s="52"/>
      <c r="O110" s="5"/>
    </row>
    <row r="111" ht="15.75" customHeight="1">
      <c r="A111" s="4">
        <f>'TN-Liste'!A158</f>
        <v>43952</v>
      </c>
      <c r="B111" s="5" t="str">
        <f>'TN-Liste'!B158</f>
        <v>MBI19</v>
      </c>
      <c r="C111" s="5">
        <f>'TN-Liste'!C158</f>
        <v>7</v>
      </c>
      <c r="D111" s="52"/>
      <c r="E111" s="90"/>
      <c r="F111" s="5"/>
      <c r="G111" s="5"/>
      <c r="H111" s="5"/>
      <c r="I111" s="5"/>
      <c r="J111" s="52"/>
      <c r="K111" s="5"/>
      <c r="L111" s="5"/>
      <c r="M111" s="5"/>
      <c r="N111" s="52"/>
      <c r="O111" s="5"/>
    </row>
    <row r="112" ht="15.75" customHeight="1">
      <c r="A112" s="4">
        <f>'TN-Liste'!A159</f>
        <v>43952</v>
      </c>
      <c r="B112" s="5" t="str">
        <f>'TN-Liste'!B159</f>
        <v>MBI19</v>
      </c>
      <c r="C112" s="5">
        <f>'TN-Liste'!C159</f>
        <v>8</v>
      </c>
      <c r="D112" s="52"/>
      <c r="E112" s="90"/>
      <c r="F112" s="5"/>
      <c r="G112" s="5"/>
      <c r="H112" s="5"/>
      <c r="I112" s="5"/>
      <c r="J112" s="52"/>
      <c r="K112" s="5"/>
      <c r="L112" s="5"/>
      <c r="M112" s="5"/>
      <c r="N112" s="52"/>
      <c r="O112" s="5"/>
    </row>
    <row r="113" ht="15.75" customHeight="1">
      <c r="A113" s="4">
        <f>'TN-Liste'!A160</f>
        <v>43952</v>
      </c>
      <c r="B113" s="5" t="str">
        <f>'TN-Liste'!B160</f>
        <v>MBI19</v>
      </c>
      <c r="C113" s="5">
        <f>'TN-Liste'!C160</f>
        <v>9</v>
      </c>
      <c r="D113" s="52"/>
      <c r="E113" s="90"/>
      <c r="F113" s="5"/>
      <c r="G113" s="5"/>
      <c r="H113" s="5"/>
      <c r="I113" s="5"/>
      <c r="J113" s="52"/>
      <c r="K113" s="5"/>
      <c r="L113" s="5"/>
      <c r="M113" s="5"/>
      <c r="N113" s="52"/>
      <c r="O113" s="5"/>
    </row>
    <row r="114" ht="15.75" customHeight="1">
      <c r="A114" s="4">
        <f>'TN-Liste'!A161</f>
        <v>43952</v>
      </c>
      <c r="B114" s="5" t="str">
        <f>'TN-Liste'!B161</f>
        <v>MBI19</v>
      </c>
      <c r="C114" s="5">
        <f>'TN-Liste'!C161</f>
        <v>10</v>
      </c>
      <c r="D114" s="52"/>
      <c r="E114" s="90"/>
      <c r="F114" s="5"/>
      <c r="G114" s="5"/>
      <c r="H114" s="5"/>
      <c r="I114" s="5"/>
      <c r="J114" s="52"/>
      <c r="K114" s="5"/>
      <c r="L114" s="5"/>
      <c r="M114" s="5"/>
      <c r="N114" s="52"/>
      <c r="O114" s="5"/>
    </row>
    <row r="115" ht="15.75" customHeight="1">
      <c r="A115" s="4">
        <f>'TN-Liste'!A162</f>
        <v>43952</v>
      </c>
      <c r="B115" s="5" t="str">
        <f>'TN-Liste'!B162</f>
        <v>MBI19</v>
      </c>
      <c r="C115" s="5">
        <f>'TN-Liste'!C162</f>
        <v>11</v>
      </c>
      <c r="D115" s="52"/>
      <c r="E115" s="90"/>
      <c r="F115" s="5"/>
      <c r="G115" s="5"/>
      <c r="H115" s="5"/>
      <c r="I115" s="5"/>
      <c r="J115" s="52"/>
      <c r="K115" s="5"/>
      <c r="L115" s="5"/>
      <c r="M115" s="5"/>
      <c r="N115" s="52"/>
      <c r="O115" s="5"/>
    </row>
    <row r="116" ht="15.75" customHeight="1">
      <c r="A116" s="4">
        <f>'TN-Liste'!A163</f>
        <v>43952</v>
      </c>
      <c r="B116" s="5" t="str">
        <f>'TN-Liste'!B163</f>
        <v>MBI19</v>
      </c>
      <c r="C116" s="5">
        <f>'TN-Liste'!C163</f>
        <v>12</v>
      </c>
      <c r="D116" s="52"/>
      <c r="E116" s="90"/>
      <c r="F116" s="5"/>
      <c r="G116" s="5"/>
      <c r="H116" s="5"/>
      <c r="I116" s="5"/>
      <c r="J116" s="52"/>
      <c r="K116" s="5"/>
      <c r="L116" s="5"/>
      <c r="M116" s="5"/>
      <c r="N116" s="52"/>
      <c r="O116" s="5"/>
    </row>
    <row r="117" ht="15.75" customHeight="1">
      <c r="A117" s="4">
        <f>'TN-Liste'!A164</f>
        <v>43952</v>
      </c>
      <c r="B117" s="5" t="str">
        <f>'TN-Liste'!B164</f>
        <v>MBI19</v>
      </c>
      <c r="C117" s="5">
        <f>'TN-Liste'!C164</f>
        <v>13</v>
      </c>
      <c r="D117" s="52"/>
      <c r="E117" s="90"/>
      <c r="F117" s="5"/>
      <c r="G117" s="5"/>
      <c r="H117" s="5"/>
      <c r="I117" s="5"/>
      <c r="J117" s="52"/>
      <c r="K117" s="5"/>
      <c r="L117" s="5"/>
      <c r="M117" s="5"/>
      <c r="N117" s="52"/>
      <c r="O117" s="5"/>
    </row>
    <row r="118" ht="15.75" customHeight="1">
      <c r="A118" s="4">
        <f>'TN-Liste'!A165</f>
        <v>43952</v>
      </c>
      <c r="B118" s="5" t="str">
        <f>'TN-Liste'!B165</f>
        <v>MBI19</v>
      </c>
      <c r="C118" s="5">
        <f>'TN-Liste'!C165</f>
        <v>14</v>
      </c>
      <c r="D118" s="52"/>
      <c r="E118" s="90"/>
      <c r="F118" s="5"/>
      <c r="G118" s="5"/>
      <c r="H118" s="5"/>
      <c r="I118" s="5"/>
      <c r="J118" s="52"/>
      <c r="K118" s="5"/>
      <c r="L118" s="5"/>
      <c r="M118" s="5"/>
      <c r="N118" s="52"/>
      <c r="O118" s="5"/>
    </row>
    <row r="119" ht="15.75" customHeight="1">
      <c r="A119" s="4">
        <f>'TN-Liste'!A166</f>
        <v>43952</v>
      </c>
      <c r="B119" s="5" t="str">
        <f>'TN-Liste'!B166</f>
        <v>MBI19</v>
      </c>
      <c r="C119" s="5">
        <f>'TN-Liste'!C166</f>
        <v>15</v>
      </c>
      <c r="D119" s="52"/>
      <c r="E119" s="90"/>
      <c r="F119" s="5"/>
      <c r="G119" s="5"/>
      <c r="H119" s="5"/>
      <c r="I119" s="5"/>
      <c r="J119" s="52"/>
      <c r="K119" s="5"/>
      <c r="L119" s="5"/>
      <c r="M119" s="5"/>
      <c r="N119" s="52"/>
      <c r="O119" s="5"/>
    </row>
    <row r="120" ht="15.75" customHeight="1">
      <c r="A120" s="4">
        <f>'TN-Liste'!A167</f>
        <v>43952</v>
      </c>
      <c r="B120" s="5" t="str">
        <f>'TN-Liste'!B167</f>
        <v>MBI19</v>
      </c>
      <c r="C120" s="5">
        <f>'TN-Liste'!C167</f>
        <v>16</v>
      </c>
      <c r="D120" s="52"/>
      <c r="E120" s="90"/>
      <c r="F120" s="5"/>
      <c r="G120" s="5"/>
      <c r="H120" s="5"/>
      <c r="I120" s="5"/>
      <c r="J120" s="52"/>
      <c r="K120" s="5"/>
      <c r="L120" s="5"/>
      <c r="M120" s="5"/>
      <c r="N120" s="52"/>
      <c r="O120" s="5"/>
    </row>
    <row r="121" ht="15.75" customHeight="1">
      <c r="A121" s="4">
        <f>'TN-Liste'!A168</f>
        <v>43952</v>
      </c>
      <c r="B121" s="5" t="str">
        <f>'TN-Liste'!B168</f>
        <v>MBI19</v>
      </c>
      <c r="C121" s="5">
        <f>'TN-Liste'!C168</f>
        <v>17</v>
      </c>
      <c r="D121" s="52"/>
      <c r="E121" s="90"/>
      <c r="F121" s="5"/>
      <c r="G121" s="5"/>
      <c r="H121" s="5"/>
      <c r="I121" s="5"/>
      <c r="J121" s="52"/>
      <c r="K121" s="5"/>
      <c r="L121" s="5"/>
      <c r="M121" s="5"/>
      <c r="N121" s="52"/>
      <c r="O121" s="5"/>
    </row>
    <row r="122" ht="15.75" customHeight="1">
      <c r="A122" s="4">
        <f>'TN-Liste'!A169</f>
        <v>43952</v>
      </c>
      <c r="B122" s="5" t="str">
        <f>'TN-Liste'!B169</f>
        <v>MBI19</v>
      </c>
      <c r="C122" s="5">
        <f>'TN-Liste'!C169</f>
        <v>18</v>
      </c>
      <c r="D122" s="52"/>
      <c r="E122" s="90"/>
      <c r="F122" s="5"/>
      <c r="G122" s="5"/>
      <c r="H122" s="5"/>
      <c r="I122" s="5"/>
      <c r="J122" s="52"/>
      <c r="K122" s="5"/>
      <c r="L122" s="5"/>
      <c r="M122" s="5"/>
      <c r="N122" s="52"/>
      <c r="O122" s="5"/>
    </row>
    <row r="123" ht="15.75" customHeight="1">
      <c r="A123" s="4">
        <f>'TN-Liste'!A170</f>
        <v>43952</v>
      </c>
      <c r="B123" s="5" t="str">
        <f>'TN-Liste'!B170</f>
        <v>MBI19</v>
      </c>
      <c r="C123" s="5">
        <f>'TN-Liste'!C170</f>
        <v>19</v>
      </c>
      <c r="D123" s="52"/>
      <c r="E123" s="90"/>
      <c r="F123" s="5"/>
      <c r="G123" s="5"/>
      <c r="H123" s="5"/>
      <c r="I123" s="5"/>
      <c r="J123" s="52"/>
      <c r="K123" s="5"/>
      <c r="L123" s="5"/>
      <c r="M123" s="5"/>
      <c r="N123" s="52"/>
      <c r="O123" s="5"/>
    </row>
    <row r="124" ht="15.75" customHeight="1">
      <c r="A124" s="4">
        <f>'TN-Liste'!A171</f>
        <v>43952</v>
      </c>
      <c r="B124" s="5" t="str">
        <f>'TN-Liste'!B171</f>
        <v>MBI19</v>
      </c>
      <c r="C124" s="5">
        <f>'TN-Liste'!C171</f>
        <v>20</v>
      </c>
      <c r="D124" s="52"/>
      <c r="E124" s="90"/>
      <c r="F124" s="5"/>
      <c r="G124" s="5"/>
      <c r="H124" s="5"/>
      <c r="I124" s="5"/>
      <c r="J124" s="52"/>
      <c r="K124" s="5"/>
      <c r="L124" s="5"/>
      <c r="M124" s="5"/>
      <c r="N124" s="52"/>
      <c r="O124" s="5"/>
    </row>
    <row r="125" ht="15.75" customHeight="1">
      <c r="A125" s="4">
        <f>'TN-Liste'!A172</f>
        <v>43952</v>
      </c>
      <c r="B125" s="5" t="str">
        <f>'TN-Liste'!B172</f>
        <v>MBI19</v>
      </c>
      <c r="C125" s="5">
        <f>'TN-Liste'!C172</f>
        <v>21</v>
      </c>
      <c r="D125" s="52"/>
      <c r="E125" s="90"/>
      <c r="F125" s="5"/>
      <c r="G125" s="5"/>
      <c r="H125" s="5"/>
      <c r="I125" s="5"/>
      <c r="J125" s="52"/>
      <c r="K125" s="5"/>
      <c r="L125" s="5"/>
      <c r="M125" s="5"/>
      <c r="N125" s="52"/>
      <c r="O125" s="5"/>
    </row>
    <row r="126" ht="15.75" customHeight="1">
      <c r="A126" s="4">
        <f>'TN-Liste'!A173</f>
        <v>43952</v>
      </c>
      <c r="B126" s="5" t="str">
        <f>'TN-Liste'!B173</f>
        <v>MBI19</v>
      </c>
      <c r="C126" s="5">
        <f>'TN-Liste'!C173</f>
        <v>22</v>
      </c>
      <c r="D126" s="52"/>
      <c r="E126" s="90"/>
      <c r="F126" s="5"/>
      <c r="G126" s="5"/>
      <c r="H126" s="5"/>
      <c r="I126" s="5"/>
      <c r="J126" s="52"/>
      <c r="K126" s="5"/>
      <c r="L126" s="5"/>
      <c r="M126" s="5"/>
      <c r="N126" s="52"/>
      <c r="O126" s="5"/>
    </row>
    <row r="127" ht="15.75" customHeight="1">
      <c r="A127" s="4">
        <f>'TN-Liste'!A174</f>
        <v>43952</v>
      </c>
      <c r="B127" s="5" t="str">
        <f>'TN-Liste'!B174</f>
        <v>MBI19</v>
      </c>
      <c r="C127" s="5">
        <f>'TN-Liste'!C174</f>
        <v>23</v>
      </c>
      <c r="D127" s="52"/>
      <c r="E127" s="90"/>
      <c r="F127" s="5"/>
      <c r="G127" s="5"/>
      <c r="H127" s="5"/>
      <c r="I127" s="5"/>
      <c r="J127" s="52"/>
      <c r="K127" s="5"/>
      <c r="L127" s="5"/>
      <c r="M127" s="5"/>
      <c r="N127" s="52"/>
      <c r="O127" s="5"/>
    </row>
    <row r="128" ht="15.75" customHeight="1">
      <c r="A128" s="4">
        <f>'TN-Liste'!A175</f>
        <v>43952</v>
      </c>
      <c r="B128" s="5" t="str">
        <f>'TN-Liste'!B175</f>
        <v>MBI19</v>
      </c>
      <c r="C128" s="5">
        <f>'TN-Liste'!C175</f>
        <v>24</v>
      </c>
      <c r="D128" s="52"/>
      <c r="E128" s="90"/>
      <c r="F128" s="5"/>
      <c r="G128" s="5"/>
      <c r="H128" s="5"/>
      <c r="I128" s="5"/>
      <c r="J128" s="52"/>
      <c r="K128" s="5"/>
      <c r="L128" s="5"/>
      <c r="M128" s="5"/>
      <c r="N128" s="52"/>
      <c r="O128" s="5"/>
    </row>
    <row r="129" ht="15.75" customHeight="1">
      <c r="A129" s="4">
        <f>'TN-Liste'!A176</f>
        <v>43952</v>
      </c>
      <c r="B129" s="5" t="str">
        <f>'TN-Liste'!B176</f>
        <v>MBI19</v>
      </c>
      <c r="C129" s="5">
        <f>'TN-Liste'!C176</f>
        <v>25</v>
      </c>
      <c r="D129" s="52"/>
      <c r="E129" s="90"/>
      <c r="F129" s="5"/>
      <c r="G129" s="5"/>
      <c r="H129" s="5"/>
      <c r="I129" s="5"/>
      <c r="J129" s="52"/>
      <c r="K129" s="5"/>
      <c r="L129" s="5"/>
      <c r="M129" s="5"/>
      <c r="N129" s="52"/>
      <c r="O129" s="5"/>
    </row>
    <row r="130" ht="15.75" customHeight="1">
      <c r="A130" s="4">
        <f>'TN-Liste'!A177</f>
        <v>43952</v>
      </c>
      <c r="B130" s="5" t="str">
        <f>'TN-Liste'!B177</f>
        <v>MBI19</v>
      </c>
      <c r="C130" s="5">
        <f>'TN-Liste'!C177</f>
        <v>26</v>
      </c>
      <c r="D130" s="52"/>
      <c r="E130" s="90"/>
      <c r="F130" s="5"/>
      <c r="G130" s="5"/>
      <c r="H130" s="5"/>
      <c r="I130" s="5"/>
      <c r="J130" s="52"/>
      <c r="K130" s="5"/>
      <c r="L130" s="5"/>
      <c r="M130" s="5"/>
      <c r="N130" s="52"/>
      <c r="O130" s="5"/>
    </row>
    <row r="131" ht="15.75" customHeight="1">
      <c r="A131" s="4">
        <f>'TN-Liste'!A178</f>
        <v>43952</v>
      </c>
      <c r="B131" s="5" t="str">
        <f>'TN-Liste'!B178</f>
        <v>MBI19</v>
      </c>
      <c r="C131" s="5">
        <f>'TN-Liste'!C178</f>
        <v>27</v>
      </c>
      <c r="D131" s="52"/>
      <c r="E131" s="90"/>
      <c r="F131" s="5"/>
      <c r="G131" s="5"/>
      <c r="H131" s="5"/>
      <c r="I131" s="5"/>
      <c r="J131" s="52"/>
      <c r="K131" s="5"/>
      <c r="L131" s="5"/>
      <c r="M131" s="5"/>
      <c r="N131" s="52"/>
      <c r="O131" s="5"/>
    </row>
    <row r="132" ht="15.75" customHeight="1">
      <c r="A132" s="4">
        <f>'TN-Liste'!A179</f>
        <v>43952</v>
      </c>
      <c r="B132" s="5" t="str">
        <f>'TN-Liste'!B179</f>
        <v>MBI19</v>
      </c>
      <c r="C132" s="5">
        <f>'TN-Liste'!C179</f>
        <v>28</v>
      </c>
      <c r="D132" s="52"/>
      <c r="E132" s="90"/>
      <c r="F132" s="5"/>
      <c r="G132" s="5"/>
      <c r="H132" s="5"/>
      <c r="I132" s="5"/>
      <c r="J132" s="52"/>
      <c r="K132" s="5"/>
      <c r="L132" s="5"/>
      <c r="M132" s="5"/>
      <c r="N132" s="52"/>
      <c r="O132" s="5"/>
    </row>
    <row r="133" ht="15.75" customHeight="1">
      <c r="A133" s="4">
        <f>'TN-Liste'!A180</f>
        <v>43952</v>
      </c>
      <c r="B133" s="5" t="str">
        <f>'TN-Liste'!B180</f>
        <v>MBI19</v>
      </c>
      <c r="C133" s="5">
        <f>'TN-Liste'!C180</f>
        <v>29</v>
      </c>
      <c r="D133" s="52"/>
      <c r="E133" s="90"/>
      <c r="F133" s="5"/>
      <c r="G133" s="5"/>
      <c r="H133" s="5"/>
      <c r="I133" s="5"/>
      <c r="J133" s="52"/>
      <c r="K133" s="5"/>
      <c r="L133" s="5"/>
      <c r="M133" s="5"/>
      <c r="N133" s="52"/>
      <c r="O133" s="5"/>
    </row>
    <row r="134" ht="15.75" customHeight="1">
      <c r="A134" s="4">
        <f>'TN-Liste'!A181</f>
        <v>43952</v>
      </c>
      <c r="B134" s="5" t="str">
        <f>'TN-Liste'!B181</f>
        <v>MBI19</v>
      </c>
      <c r="C134" s="5">
        <f>'TN-Liste'!C181</f>
        <v>30</v>
      </c>
      <c r="D134" s="52"/>
      <c r="E134" s="90"/>
      <c r="F134" s="5"/>
      <c r="G134" s="5"/>
      <c r="H134" s="5"/>
      <c r="I134" s="5"/>
      <c r="J134" s="52"/>
      <c r="K134" s="5"/>
      <c r="L134" s="5"/>
      <c r="M134" s="5"/>
      <c r="N134" s="52"/>
      <c r="O134" s="5"/>
    </row>
    <row r="135" ht="15.75" customHeight="1">
      <c r="A135" s="4">
        <f>'TN-Liste'!A182</f>
        <v>43952</v>
      </c>
      <c r="B135" s="5" t="str">
        <f>'TN-Liste'!B182</f>
        <v>MBI19</v>
      </c>
      <c r="C135" s="5">
        <f>'TN-Liste'!C182</f>
        <v>31</v>
      </c>
      <c r="D135" s="52"/>
      <c r="E135" s="90"/>
      <c r="F135" s="5"/>
      <c r="G135" s="5"/>
      <c r="H135" s="5"/>
      <c r="I135" s="5"/>
      <c r="J135" s="52"/>
      <c r="K135" s="5"/>
      <c r="L135" s="5"/>
      <c r="M135" s="5"/>
      <c r="N135" s="52"/>
      <c r="O135" s="5"/>
    </row>
    <row r="136" ht="15.75" customHeight="1">
      <c r="A136" s="4">
        <f>'TN-Liste'!A183</f>
        <v>43952</v>
      </c>
      <c r="B136" s="5" t="str">
        <f>'TN-Liste'!B183</f>
        <v>MBI19</v>
      </c>
      <c r="C136" s="5">
        <f>'TN-Liste'!C183</f>
        <v>32</v>
      </c>
      <c r="D136" s="52"/>
      <c r="E136" s="90"/>
      <c r="F136" s="5"/>
      <c r="G136" s="5"/>
      <c r="H136" s="5"/>
      <c r="I136" s="5"/>
      <c r="J136" s="52"/>
      <c r="K136" s="5"/>
      <c r="L136" s="5"/>
      <c r="M136" s="5"/>
      <c r="N136" s="52"/>
      <c r="O136" s="5"/>
    </row>
    <row r="137" ht="15.75" customHeight="1">
      <c r="A137" s="4">
        <f>'TN-Liste'!A184</f>
        <v>43952</v>
      </c>
      <c r="B137" s="5" t="str">
        <f>'TN-Liste'!B184</f>
        <v>MBI19</v>
      </c>
      <c r="C137" s="5">
        <f>'TN-Liste'!C184</f>
        <v>33</v>
      </c>
      <c r="D137" s="52"/>
      <c r="E137" s="90"/>
      <c r="F137" s="5"/>
      <c r="G137" s="5"/>
      <c r="H137" s="5"/>
      <c r="I137" s="5"/>
      <c r="J137" s="52"/>
      <c r="K137" s="5"/>
      <c r="L137" s="5"/>
      <c r="M137" s="5"/>
      <c r="N137" s="52"/>
      <c r="O137" s="5"/>
    </row>
    <row r="138" ht="15.75" customHeight="1">
      <c r="A138" s="4">
        <f>'TN-Liste'!A185</f>
        <v>43952</v>
      </c>
      <c r="B138" s="5" t="str">
        <f>'TN-Liste'!B185</f>
        <v>MBI19</v>
      </c>
      <c r="C138" s="5">
        <f>'TN-Liste'!C185</f>
        <v>34</v>
      </c>
      <c r="D138" s="52"/>
      <c r="E138" s="90"/>
      <c r="F138" s="5"/>
      <c r="G138" s="5"/>
      <c r="H138" s="5"/>
      <c r="I138" s="5"/>
      <c r="J138" s="52"/>
      <c r="K138" s="5"/>
      <c r="L138" s="5"/>
      <c r="M138" s="5"/>
      <c r="N138" s="52"/>
      <c r="O138" s="5"/>
    </row>
    <row r="139" ht="15.75" customHeight="1">
      <c r="A139" s="4">
        <f>'TN-Liste'!A186</f>
        <v>43952</v>
      </c>
      <c r="B139" s="5" t="str">
        <f>'TN-Liste'!B186</f>
        <v>MBI19</v>
      </c>
      <c r="C139" s="5">
        <f>'TN-Liste'!C186</f>
        <v>35</v>
      </c>
      <c r="D139" s="52"/>
      <c r="E139" s="90"/>
      <c r="F139" s="5"/>
      <c r="G139" s="5"/>
      <c r="H139" s="5"/>
      <c r="I139" s="5"/>
      <c r="J139" s="52"/>
      <c r="K139" s="5"/>
      <c r="L139" s="5"/>
      <c r="M139" s="5"/>
      <c r="N139" s="52"/>
      <c r="O139" s="5"/>
    </row>
    <row r="140" ht="15.75" customHeight="1">
      <c r="A140" s="4">
        <f>'TN-Liste'!A187</f>
        <v>43952</v>
      </c>
      <c r="B140" s="5" t="str">
        <f>'TN-Liste'!B187</f>
        <v>MBI19</v>
      </c>
      <c r="C140" s="5">
        <f>'TN-Liste'!C187</f>
        <v>36</v>
      </c>
      <c r="D140" s="52"/>
      <c r="E140" s="90"/>
      <c r="F140" s="5"/>
      <c r="G140" s="5"/>
      <c r="H140" s="5"/>
      <c r="I140" s="5"/>
      <c r="J140" s="52"/>
      <c r="K140" s="5"/>
      <c r="L140" s="5"/>
      <c r="M140" s="5"/>
      <c r="N140" s="52"/>
      <c r="O140" s="5"/>
    </row>
    <row r="141" ht="15.75" customHeight="1">
      <c r="A141" s="4">
        <f>'TN-Liste'!A188</f>
        <v>44127</v>
      </c>
      <c r="B141" s="5" t="str">
        <f>'TN-Liste'!B188</f>
        <v>HCC19_Grp1</v>
      </c>
      <c r="C141" s="5">
        <f>'TN-Liste'!C188</f>
        <v>1</v>
      </c>
      <c r="D141" s="52"/>
      <c r="E141" s="90"/>
      <c r="F141" s="5"/>
      <c r="G141" s="5"/>
      <c r="H141" s="5"/>
      <c r="I141" s="5"/>
      <c r="J141" s="52"/>
      <c r="K141" s="5"/>
      <c r="L141" s="5"/>
      <c r="M141" s="5"/>
      <c r="N141" s="52"/>
      <c r="O141" s="5"/>
    </row>
    <row r="142" ht="15.75" customHeight="1">
      <c r="A142" s="4">
        <f>'TN-Liste'!A189</f>
        <v>44127</v>
      </c>
      <c r="B142" s="5" t="str">
        <f>'TN-Liste'!B189</f>
        <v>HCC19_Grp1</v>
      </c>
      <c r="C142" s="5">
        <f>'TN-Liste'!C189</f>
        <v>2</v>
      </c>
      <c r="D142" s="52"/>
      <c r="E142" s="90"/>
      <c r="F142" s="5"/>
      <c r="G142" s="5"/>
      <c r="H142" s="5"/>
      <c r="I142" s="5"/>
      <c r="J142" s="52"/>
      <c r="K142" s="5"/>
      <c r="L142" s="5"/>
      <c r="M142" s="5"/>
      <c r="N142" s="52"/>
      <c r="O142" s="5"/>
    </row>
    <row r="143" ht="15.75" customHeight="1">
      <c r="A143" s="4">
        <f>'TN-Liste'!A190</f>
        <v>44127</v>
      </c>
      <c r="B143" s="5" t="str">
        <f>'TN-Liste'!B190</f>
        <v>HCC19_Grp1</v>
      </c>
      <c r="C143" s="5">
        <f>'TN-Liste'!C190</f>
        <v>3</v>
      </c>
      <c r="D143" s="52"/>
      <c r="E143" s="90"/>
      <c r="F143" s="5"/>
      <c r="G143" s="5"/>
      <c r="H143" s="5"/>
      <c r="I143" s="5"/>
      <c r="J143" s="52"/>
      <c r="K143" s="5"/>
      <c r="L143" s="5"/>
      <c r="M143" s="5"/>
      <c r="N143" s="52"/>
      <c r="O143" s="5"/>
    </row>
    <row r="144" ht="15.75" customHeight="1">
      <c r="A144" s="4">
        <f>'TN-Liste'!A191</f>
        <v>44127</v>
      </c>
      <c r="B144" s="5" t="str">
        <f>'TN-Liste'!B191</f>
        <v>HCC19_Grp1</v>
      </c>
      <c r="C144" s="5">
        <f>'TN-Liste'!C191</f>
        <v>4</v>
      </c>
      <c r="D144" s="52"/>
      <c r="E144" s="90"/>
      <c r="F144" s="5"/>
      <c r="G144" s="5"/>
      <c r="H144" s="5"/>
      <c r="I144" s="5"/>
      <c r="J144" s="52"/>
      <c r="K144" s="5"/>
      <c r="L144" s="5"/>
      <c r="M144" s="5"/>
      <c r="N144" s="52"/>
      <c r="O144" s="5"/>
    </row>
    <row r="145" ht="15.75" customHeight="1">
      <c r="A145" s="4">
        <f>'TN-Liste'!A192</f>
        <v>44127</v>
      </c>
      <c r="B145" s="5" t="str">
        <f>'TN-Liste'!B192</f>
        <v>HCC19_Grp1</v>
      </c>
      <c r="C145" s="5">
        <f>'TN-Liste'!C192</f>
        <v>5</v>
      </c>
      <c r="D145" s="52"/>
      <c r="E145" s="90"/>
      <c r="F145" s="5"/>
      <c r="G145" s="5"/>
      <c r="H145" s="5"/>
      <c r="I145" s="5"/>
      <c r="J145" s="52"/>
      <c r="K145" s="5"/>
      <c r="L145" s="5"/>
      <c r="M145" s="5"/>
      <c r="N145" s="52"/>
      <c r="O145" s="5"/>
    </row>
    <row r="146" ht="15.75" customHeight="1">
      <c r="A146" s="4">
        <f>'TN-Liste'!A193</f>
        <v>44127</v>
      </c>
      <c r="B146" s="5" t="str">
        <f>'TN-Liste'!B193</f>
        <v>HCC19_Grp1</v>
      </c>
      <c r="C146" s="5">
        <f>'TN-Liste'!C193</f>
        <v>6</v>
      </c>
      <c r="D146" s="52"/>
      <c r="E146" s="90"/>
      <c r="F146" s="5"/>
      <c r="G146" s="5"/>
      <c r="H146" s="5"/>
      <c r="I146" s="5"/>
      <c r="J146" s="52"/>
      <c r="K146" s="5"/>
      <c r="L146" s="5"/>
      <c r="M146" s="5"/>
      <c r="N146" s="52"/>
      <c r="O146" s="5"/>
    </row>
    <row r="147" ht="15.75" customHeight="1">
      <c r="A147" s="4">
        <f>'TN-Liste'!A194</f>
        <v>44127</v>
      </c>
      <c r="B147" s="5" t="str">
        <f>'TN-Liste'!B194</f>
        <v>HCC19_Grp1</v>
      </c>
      <c r="C147" s="5">
        <f>'TN-Liste'!C194</f>
        <v>7</v>
      </c>
      <c r="D147" s="52"/>
      <c r="E147" s="90"/>
      <c r="F147" s="5"/>
      <c r="G147" s="5"/>
      <c r="H147" s="5"/>
      <c r="I147" s="5"/>
      <c r="J147" s="52"/>
      <c r="K147" s="5"/>
      <c r="L147" s="5"/>
      <c r="M147" s="5"/>
      <c r="N147" s="52"/>
      <c r="O147" s="5"/>
    </row>
    <row r="148" ht="15.75" customHeight="1">
      <c r="A148" s="4">
        <f>'TN-Liste'!A195</f>
        <v>44127</v>
      </c>
      <c r="B148" s="5" t="str">
        <f>'TN-Liste'!B195</f>
        <v>HCC19_Grp1</v>
      </c>
      <c r="C148" s="5">
        <f>'TN-Liste'!C195</f>
        <v>8</v>
      </c>
      <c r="D148" s="52"/>
      <c r="E148" s="90"/>
      <c r="F148" s="5"/>
      <c r="G148" s="5"/>
      <c r="H148" s="5"/>
      <c r="I148" s="5"/>
      <c r="J148" s="52"/>
      <c r="K148" s="5"/>
      <c r="L148" s="5"/>
      <c r="M148" s="5"/>
      <c r="N148" s="52"/>
      <c r="O148" s="5"/>
    </row>
    <row r="149" ht="15.75" customHeight="1">
      <c r="A149" s="4">
        <f>'TN-Liste'!A196</f>
        <v>44127</v>
      </c>
      <c r="B149" s="5" t="str">
        <f>'TN-Liste'!B196</f>
        <v>HCC19_Grp1</v>
      </c>
      <c r="C149" s="5">
        <f>'TN-Liste'!C196</f>
        <v>9</v>
      </c>
      <c r="D149" s="52"/>
      <c r="E149" s="90"/>
      <c r="F149" s="5"/>
      <c r="G149" s="5"/>
      <c r="H149" s="5"/>
      <c r="I149" s="5"/>
      <c r="J149" s="52"/>
      <c r="K149" s="5"/>
      <c r="L149" s="5"/>
      <c r="M149" s="5"/>
      <c r="N149" s="52"/>
      <c r="O149" s="5"/>
    </row>
    <row r="150" ht="15.75" customHeight="1">
      <c r="A150" s="4">
        <f>'TN-Liste'!A197</f>
        <v>44127</v>
      </c>
      <c r="B150" s="5" t="str">
        <f>'TN-Liste'!B197</f>
        <v>HCC19_Grp1</v>
      </c>
      <c r="C150" s="5">
        <f>'TN-Liste'!C197</f>
        <v>10</v>
      </c>
      <c r="D150" s="52"/>
      <c r="E150" s="90"/>
      <c r="F150" s="5"/>
      <c r="G150" s="5"/>
      <c r="H150" s="5"/>
      <c r="I150" s="5"/>
      <c r="J150" s="52"/>
      <c r="K150" s="5"/>
      <c r="L150" s="5"/>
      <c r="M150" s="5"/>
      <c r="N150" s="52"/>
      <c r="O150" s="5"/>
    </row>
    <row r="151" ht="15.75" customHeight="1">
      <c r="A151" s="4">
        <f>'TN-Liste'!A198</f>
        <v>44127</v>
      </c>
      <c r="B151" s="5" t="str">
        <f>'TN-Liste'!B198</f>
        <v>HCC19_Grp1</v>
      </c>
      <c r="C151" s="5">
        <f>'TN-Liste'!C198</f>
        <v>11</v>
      </c>
      <c r="D151" s="52"/>
      <c r="E151" s="90"/>
      <c r="F151" s="5"/>
      <c r="G151" s="5"/>
      <c r="H151" s="5"/>
      <c r="I151" s="5"/>
      <c r="J151" s="52"/>
      <c r="K151" s="5"/>
      <c r="L151" s="5"/>
      <c r="M151" s="5"/>
      <c r="N151" s="52"/>
      <c r="O151" s="5"/>
    </row>
    <row r="152" ht="15.75" customHeight="1">
      <c r="A152" s="4">
        <f>'TN-Liste'!A199</f>
        <v>44127</v>
      </c>
      <c r="B152" s="5" t="str">
        <f>'TN-Liste'!B199</f>
        <v>HCC20_Grp2</v>
      </c>
      <c r="C152" s="5">
        <f>'TN-Liste'!C199</f>
        <v>1</v>
      </c>
      <c r="D152" s="52"/>
      <c r="E152" s="90"/>
      <c r="F152" s="5"/>
      <c r="G152" s="5"/>
      <c r="H152" s="5"/>
      <c r="I152" s="5"/>
      <c r="J152" s="52"/>
      <c r="K152" s="5"/>
      <c r="L152" s="5"/>
      <c r="M152" s="5"/>
      <c r="N152" s="52"/>
      <c r="O152" s="5"/>
    </row>
    <row r="153" ht="15.75" customHeight="1">
      <c r="A153" s="4">
        <f>'TN-Liste'!A200</f>
        <v>44127</v>
      </c>
      <c r="B153" s="5" t="str">
        <f>'TN-Liste'!B200</f>
        <v>HCC20_Grp2</v>
      </c>
      <c r="C153" s="5">
        <f>'TN-Liste'!C200</f>
        <v>2</v>
      </c>
      <c r="D153" s="52"/>
      <c r="E153" s="90"/>
      <c r="F153" s="5"/>
      <c r="G153" s="5"/>
      <c r="H153" s="5"/>
      <c r="I153" s="5"/>
      <c r="J153" s="52"/>
      <c r="K153" s="5"/>
      <c r="L153" s="5"/>
      <c r="M153" s="5"/>
      <c r="N153" s="52"/>
      <c r="O153" s="5"/>
    </row>
    <row r="154" ht="15.75" customHeight="1">
      <c r="A154" s="4">
        <f>'TN-Liste'!A201</f>
        <v>44127</v>
      </c>
      <c r="B154" s="5" t="str">
        <f>'TN-Liste'!B201</f>
        <v>HCC20_Grp2</v>
      </c>
      <c r="C154" s="5">
        <f>'TN-Liste'!C201</f>
        <v>3</v>
      </c>
      <c r="D154" s="52"/>
      <c r="E154" s="90"/>
      <c r="F154" s="5"/>
      <c r="G154" s="5"/>
      <c r="H154" s="5"/>
      <c r="I154" s="5"/>
      <c r="J154" s="52"/>
      <c r="K154" s="5"/>
      <c r="L154" s="5"/>
      <c r="M154" s="5"/>
      <c r="N154" s="52"/>
      <c r="O154" s="5"/>
    </row>
    <row r="155" ht="15.75" customHeight="1">
      <c r="A155" s="4">
        <f>'TN-Liste'!A202</f>
        <v>44127</v>
      </c>
      <c r="B155" s="5" t="str">
        <f>'TN-Liste'!B202</f>
        <v>HCC20_Grp2</v>
      </c>
      <c r="C155" s="5">
        <f>'TN-Liste'!C202</f>
        <v>4</v>
      </c>
      <c r="D155" s="52"/>
      <c r="E155" s="90"/>
      <c r="F155" s="5"/>
      <c r="G155" s="5"/>
      <c r="H155" s="5"/>
      <c r="I155" s="5"/>
      <c r="J155" s="52"/>
      <c r="K155" s="5"/>
      <c r="L155" s="5"/>
      <c r="M155" s="5"/>
      <c r="N155" s="52"/>
      <c r="O155" s="5"/>
    </row>
    <row r="156" ht="15.75" customHeight="1">
      <c r="A156" s="4">
        <f>'TN-Liste'!A203</f>
        <v>44127</v>
      </c>
      <c r="B156" s="5" t="str">
        <f>'TN-Liste'!B203</f>
        <v>HCC20_Grp2</v>
      </c>
      <c r="C156" s="5">
        <f>'TN-Liste'!C203</f>
        <v>5</v>
      </c>
      <c r="D156" s="52"/>
      <c r="E156" s="90"/>
      <c r="F156" s="5"/>
      <c r="G156" s="5"/>
      <c r="H156" s="5"/>
      <c r="I156" s="5"/>
      <c r="J156" s="52"/>
      <c r="K156" s="5"/>
      <c r="L156" s="5"/>
      <c r="M156" s="5"/>
      <c r="N156" s="52"/>
      <c r="O156" s="5"/>
    </row>
    <row r="157" ht="15.75" customHeight="1">
      <c r="A157" s="4">
        <f>'TN-Liste'!A204</f>
        <v>44127</v>
      </c>
      <c r="B157" s="5" t="str">
        <f>'TN-Liste'!B204</f>
        <v>HCC20_Grp2</v>
      </c>
      <c r="C157" s="5">
        <f>'TN-Liste'!C204</f>
        <v>6</v>
      </c>
      <c r="D157" s="52"/>
      <c r="E157" s="90"/>
      <c r="F157" s="5"/>
      <c r="G157" s="5"/>
      <c r="H157" s="5"/>
      <c r="I157" s="5"/>
      <c r="J157" s="52"/>
      <c r="K157" s="5"/>
      <c r="L157" s="5"/>
      <c r="M157" s="5"/>
      <c r="N157" s="52"/>
      <c r="O157" s="5"/>
    </row>
    <row r="158" ht="15.75" customHeight="1">
      <c r="A158" s="4">
        <f>'TN-Liste'!A205</f>
        <v>44127</v>
      </c>
      <c r="B158" s="5" t="str">
        <f>'TN-Liste'!B205</f>
        <v>HCC20_Grp2</v>
      </c>
      <c r="C158" s="5">
        <f>'TN-Liste'!C205</f>
        <v>7</v>
      </c>
      <c r="D158" s="52"/>
      <c r="E158" s="90"/>
      <c r="F158" s="5"/>
      <c r="G158" s="5"/>
      <c r="H158" s="5"/>
      <c r="I158" s="5"/>
      <c r="J158" s="52"/>
      <c r="K158" s="5"/>
      <c r="L158" s="5"/>
      <c r="M158" s="5"/>
      <c r="N158" s="52"/>
      <c r="O158" s="5"/>
    </row>
    <row r="159" ht="15.75" customHeight="1">
      <c r="A159" s="4">
        <f>'TN-Liste'!A206</f>
        <v>44127</v>
      </c>
      <c r="B159" s="5" t="str">
        <f>'TN-Liste'!B206</f>
        <v>HCC20_Grp2</v>
      </c>
      <c r="C159" s="5">
        <f>'TN-Liste'!C206</f>
        <v>8</v>
      </c>
      <c r="D159" s="52"/>
      <c r="E159" s="90"/>
      <c r="F159" s="5"/>
      <c r="G159" s="5"/>
      <c r="H159" s="5"/>
      <c r="I159" s="5"/>
      <c r="J159" s="52"/>
      <c r="K159" s="5"/>
      <c r="L159" s="5"/>
      <c r="M159" s="5"/>
      <c r="N159" s="52"/>
      <c r="O159" s="5"/>
    </row>
    <row r="160" ht="15.75" customHeight="1">
      <c r="A160" s="4">
        <f>'TN-Liste'!A207</f>
        <v>44127</v>
      </c>
      <c r="B160" s="5" t="str">
        <f>'TN-Liste'!B207</f>
        <v>HCC20_Grp2</v>
      </c>
      <c r="C160" s="5">
        <f>'TN-Liste'!C207</f>
        <v>9</v>
      </c>
      <c r="D160" s="52"/>
      <c r="E160" s="90"/>
      <c r="F160" s="5"/>
      <c r="G160" s="5"/>
      <c r="H160" s="5"/>
      <c r="I160" s="5"/>
      <c r="J160" s="52"/>
      <c r="K160" s="5"/>
      <c r="L160" s="5"/>
      <c r="M160" s="5"/>
      <c r="N160" s="52"/>
      <c r="O160" s="5"/>
    </row>
    <row r="161" ht="15.75" customHeight="1">
      <c r="A161" s="5"/>
      <c r="B161" s="5"/>
      <c r="C161" s="5"/>
      <c r="D161" s="52"/>
      <c r="E161" s="90"/>
      <c r="F161" s="5"/>
      <c r="G161" s="5"/>
      <c r="H161" s="5"/>
      <c r="I161" s="5"/>
      <c r="J161" s="52"/>
      <c r="K161" s="5"/>
      <c r="L161" s="5"/>
      <c r="M161" s="5"/>
      <c r="N161" s="52"/>
      <c r="O161" s="5"/>
    </row>
    <row r="162" ht="15.75" customHeight="1">
      <c r="A162" s="5"/>
      <c r="B162" s="5"/>
      <c r="C162" s="5"/>
      <c r="D162" s="52"/>
      <c r="E162" s="90"/>
      <c r="F162" s="5"/>
      <c r="G162" s="5"/>
      <c r="H162" s="5"/>
      <c r="I162" s="5"/>
      <c r="J162" s="52"/>
      <c r="K162" s="5"/>
      <c r="L162" s="5"/>
      <c r="M162" s="5"/>
      <c r="N162" s="52"/>
      <c r="O162" s="5"/>
    </row>
    <row r="163" ht="15.75" customHeight="1">
      <c r="A163" s="5"/>
      <c r="B163" s="5"/>
      <c r="C163" s="5"/>
      <c r="D163" s="52"/>
      <c r="E163" s="90"/>
      <c r="F163" s="5"/>
      <c r="G163" s="5"/>
      <c r="H163" s="5"/>
      <c r="I163" s="5"/>
      <c r="J163" s="52"/>
      <c r="K163" s="5"/>
      <c r="L163" s="5"/>
      <c r="M163" s="5"/>
      <c r="N163" s="52"/>
      <c r="O163" s="5"/>
    </row>
    <row r="164" ht="15.75" customHeight="1">
      <c r="A164" s="5"/>
      <c r="B164" s="5"/>
      <c r="C164" s="5"/>
      <c r="D164" s="52"/>
      <c r="E164" s="90"/>
      <c r="F164" s="5"/>
      <c r="G164" s="5"/>
      <c r="H164" s="5"/>
      <c r="I164" s="5"/>
      <c r="J164" s="52"/>
      <c r="K164" s="5"/>
      <c r="L164" s="5"/>
      <c r="M164" s="5"/>
      <c r="N164" s="52"/>
      <c r="O164" s="5"/>
    </row>
    <row r="165" ht="15.75" customHeight="1">
      <c r="A165" s="5"/>
      <c r="B165" s="5"/>
      <c r="C165" s="5"/>
      <c r="D165" s="52"/>
      <c r="E165" s="90"/>
      <c r="F165" s="5"/>
      <c r="G165" s="5"/>
      <c r="H165" s="5"/>
      <c r="I165" s="5"/>
      <c r="J165" s="52"/>
      <c r="K165" s="5"/>
      <c r="L165" s="5"/>
      <c r="M165" s="5"/>
      <c r="N165" s="52"/>
      <c r="O165" s="5"/>
    </row>
    <row r="166" ht="15.75" customHeight="1">
      <c r="A166" s="5"/>
      <c r="B166" s="5"/>
      <c r="C166" s="5"/>
      <c r="D166" s="52"/>
      <c r="E166" s="90"/>
      <c r="F166" s="5"/>
      <c r="G166" s="5"/>
      <c r="H166" s="5"/>
      <c r="I166" s="5"/>
      <c r="J166" s="52"/>
      <c r="K166" s="5"/>
      <c r="L166" s="5"/>
      <c r="M166" s="5"/>
      <c r="N166" s="52"/>
      <c r="O166" s="5"/>
    </row>
    <row r="167" ht="15.75" customHeight="1">
      <c r="A167" s="5"/>
      <c r="B167" s="5"/>
      <c r="C167" s="5"/>
      <c r="D167" s="52"/>
      <c r="E167" s="90"/>
      <c r="F167" s="5"/>
      <c r="G167" s="5"/>
      <c r="H167" s="5"/>
      <c r="I167" s="5"/>
      <c r="J167" s="52"/>
      <c r="K167" s="5"/>
      <c r="L167" s="5"/>
      <c r="M167" s="5"/>
      <c r="N167" s="52"/>
      <c r="O167" s="5"/>
    </row>
    <row r="168" ht="15.75" customHeight="1">
      <c r="A168" s="5"/>
      <c r="B168" s="5"/>
      <c r="C168" s="5"/>
      <c r="D168" s="52"/>
      <c r="E168" s="90"/>
      <c r="F168" s="5"/>
      <c r="G168" s="5"/>
      <c r="H168" s="5"/>
      <c r="I168" s="5"/>
      <c r="J168" s="52"/>
      <c r="K168" s="5"/>
      <c r="L168" s="5"/>
      <c r="M168" s="5"/>
      <c r="N168" s="52"/>
      <c r="O168" s="5"/>
    </row>
    <row r="169" ht="15.75" customHeight="1">
      <c r="A169" s="5"/>
      <c r="B169" s="5"/>
      <c r="C169" s="5"/>
      <c r="D169" s="52"/>
      <c r="E169" s="90"/>
      <c r="F169" s="5"/>
      <c r="G169" s="5"/>
      <c r="H169" s="5"/>
      <c r="I169" s="5"/>
      <c r="J169" s="52"/>
      <c r="K169" s="5"/>
      <c r="L169" s="5"/>
      <c r="M169" s="5"/>
      <c r="N169" s="52"/>
      <c r="O169" s="5"/>
    </row>
    <row r="170" ht="15.75" customHeight="1">
      <c r="A170" s="5"/>
      <c r="B170" s="5"/>
      <c r="C170" s="5"/>
      <c r="D170" s="52"/>
      <c r="E170" s="90"/>
      <c r="F170" s="5"/>
      <c r="G170" s="5"/>
      <c r="H170" s="5"/>
      <c r="I170" s="5"/>
      <c r="J170" s="52"/>
      <c r="K170" s="5"/>
      <c r="L170" s="5"/>
      <c r="M170" s="5"/>
      <c r="N170" s="52"/>
      <c r="O170" s="5"/>
    </row>
    <row r="171" ht="15.75" customHeight="1">
      <c r="A171" s="5"/>
      <c r="B171" s="5"/>
      <c r="C171" s="5"/>
      <c r="D171" s="52"/>
      <c r="E171" s="90"/>
      <c r="F171" s="5"/>
      <c r="G171" s="5"/>
      <c r="H171" s="5"/>
      <c r="I171" s="5"/>
      <c r="J171" s="52"/>
      <c r="K171" s="5"/>
      <c r="L171" s="5"/>
      <c r="M171" s="5"/>
      <c r="N171" s="52"/>
      <c r="O171" s="5"/>
    </row>
    <row r="172" ht="15.75" customHeight="1">
      <c r="A172" s="5"/>
      <c r="B172" s="5"/>
      <c r="C172" s="5"/>
      <c r="D172" s="52"/>
      <c r="E172" s="90"/>
      <c r="F172" s="5"/>
      <c r="G172" s="5"/>
      <c r="H172" s="5"/>
      <c r="I172" s="5"/>
      <c r="J172" s="52"/>
      <c r="K172" s="5"/>
      <c r="L172" s="5"/>
      <c r="M172" s="5"/>
      <c r="N172" s="52"/>
      <c r="O172" s="5"/>
    </row>
    <row r="173" ht="15.75" customHeight="1">
      <c r="A173" s="5"/>
      <c r="B173" s="5"/>
      <c r="C173" s="5"/>
      <c r="D173" s="52"/>
      <c r="E173" s="90"/>
      <c r="F173" s="5"/>
      <c r="G173" s="5"/>
      <c r="H173" s="5"/>
      <c r="I173" s="5"/>
      <c r="J173" s="52"/>
      <c r="K173" s="5"/>
      <c r="L173" s="5"/>
      <c r="M173" s="5"/>
      <c r="N173" s="52"/>
      <c r="O173" s="5"/>
    </row>
    <row r="174" ht="15.75" customHeight="1">
      <c r="A174" s="5"/>
      <c r="B174" s="5"/>
      <c r="C174" s="5"/>
      <c r="D174" s="52"/>
      <c r="E174" s="90"/>
      <c r="F174" s="5"/>
      <c r="G174" s="5"/>
      <c r="H174" s="5"/>
      <c r="I174" s="5"/>
      <c r="J174" s="52"/>
      <c r="K174" s="5"/>
      <c r="L174" s="5"/>
      <c r="M174" s="5"/>
      <c r="N174" s="52"/>
      <c r="O174" s="5"/>
    </row>
    <row r="175" ht="15.75" customHeight="1">
      <c r="A175" s="5"/>
      <c r="B175" s="5"/>
      <c r="C175" s="5"/>
      <c r="D175" s="52"/>
      <c r="E175" s="90"/>
      <c r="F175" s="5"/>
      <c r="G175" s="5"/>
      <c r="H175" s="5"/>
      <c r="I175" s="5"/>
      <c r="J175" s="52"/>
      <c r="K175" s="5"/>
      <c r="L175" s="5"/>
      <c r="M175" s="5"/>
      <c r="N175" s="52"/>
      <c r="O175" s="5"/>
    </row>
    <row r="176" ht="15.75" customHeight="1">
      <c r="A176" s="5"/>
      <c r="B176" s="5"/>
      <c r="C176" s="5"/>
      <c r="D176" s="52"/>
      <c r="E176" s="90"/>
      <c r="F176" s="5"/>
      <c r="G176" s="5"/>
      <c r="H176" s="5"/>
      <c r="I176" s="5"/>
      <c r="J176" s="52"/>
      <c r="K176" s="5"/>
      <c r="L176" s="5"/>
      <c r="M176" s="5"/>
      <c r="N176" s="52"/>
      <c r="O176" s="5"/>
    </row>
    <row r="177" ht="15.75" customHeight="1">
      <c r="A177" s="5"/>
      <c r="B177" s="5"/>
      <c r="C177" s="5"/>
      <c r="D177" s="52"/>
      <c r="E177" s="90"/>
      <c r="F177" s="5"/>
      <c r="G177" s="5"/>
      <c r="H177" s="5"/>
      <c r="I177" s="5"/>
      <c r="J177" s="52"/>
      <c r="K177" s="5"/>
      <c r="L177" s="5"/>
      <c r="M177" s="5"/>
      <c r="N177" s="52"/>
      <c r="O177" s="5"/>
    </row>
    <row r="178" ht="15.75" customHeight="1">
      <c r="A178" s="5"/>
      <c r="B178" s="5"/>
      <c r="C178" s="5"/>
      <c r="D178" s="52"/>
      <c r="E178" s="90"/>
      <c r="F178" s="5"/>
      <c r="G178" s="5"/>
      <c r="H178" s="5"/>
      <c r="I178" s="5"/>
      <c r="J178" s="52"/>
      <c r="K178" s="5"/>
      <c r="L178" s="5"/>
      <c r="M178" s="5"/>
      <c r="N178" s="52"/>
      <c r="O178" s="5"/>
    </row>
    <row r="179" ht="15.75" customHeight="1">
      <c r="A179" s="5"/>
      <c r="B179" s="5"/>
      <c r="C179" s="5"/>
      <c r="D179" s="52"/>
      <c r="E179" s="90"/>
      <c r="F179" s="5"/>
      <c r="G179" s="5"/>
      <c r="H179" s="5"/>
      <c r="I179" s="5"/>
      <c r="J179" s="52"/>
      <c r="K179" s="5"/>
      <c r="L179" s="5"/>
      <c r="M179" s="5"/>
      <c r="N179" s="52"/>
      <c r="O179" s="5"/>
    </row>
    <row r="180" ht="15.75" customHeight="1">
      <c r="A180" s="5"/>
      <c r="B180" s="5"/>
      <c r="C180" s="5"/>
      <c r="D180" s="52"/>
      <c r="E180" s="90"/>
      <c r="F180" s="5"/>
      <c r="G180" s="5"/>
      <c r="H180" s="5"/>
      <c r="I180" s="5"/>
      <c r="J180" s="52"/>
      <c r="K180" s="5"/>
      <c r="L180" s="5"/>
      <c r="M180" s="5"/>
      <c r="N180" s="52"/>
      <c r="O180" s="5"/>
    </row>
    <row r="181" ht="15.75" customHeight="1">
      <c r="A181" s="5"/>
      <c r="B181" s="5"/>
      <c r="C181" s="5"/>
      <c r="D181" s="52"/>
      <c r="E181" s="90"/>
      <c r="F181" s="5"/>
      <c r="G181" s="5"/>
      <c r="H181" s="5"/>
      <c r="I181" s="5"/>
      <c r="J181" s="52"/>
      <c r="K181" s="5"/>
      <c r="L181" s="5"/>
      <c r="M181" s="5"/>
      <c r="N181" s="52"/>
      <c r="O181" s="5"/>
    </row>
    <row r="182" ht="15.75" customHeight="1">
      <c r="A182" s="5"/>
      <c r="B182" s="5"/>
      <c r="C182" s="5"/>
      <c r="D182" s="52"/>
      <c r="E182" s="90"/>
      <c r="F182" s="5"/>
      <c r="G182" s="5"/>
      <c r="H182" s="5"/>
      <c r="I182" s="5"/>
      <c r="J182" s="52"/>
      <c r="K182" s="5"/>
      <c r="L182" s="5"/>
      <c r="M182" s="5"/>
      <c r="N182" s="52"/>
      <c r="O182" s="5"/>
    </row>
    <row r="183" ht="15.75" customHeight="1">
      <c r="A183" s="5"/>
      <c r="B183" s="5"/>
      <c r="C183" s="5"/>
      <c r="D183" s="52"/>
      <c r="E183" s="90"/>
      <c r="F183" s="5"/>
      <c r="G183" s="5"/>
      <c r="H183" s="5"/>
      <c r="I183" s="5"/>
      <c r="J183" s="52"/>
      <c r="K183" s="5"/>
      <c r="L183" s="5"/>
      <c r="M183" s="5"/>
      <c r="N183" s="52"/>
      <c r="O183" s="5"/>
    </row>
    <row r="184" ht="15.75" customHeight="1">
      <c r="A184" s="5"/>
      <c r="B184" s="5"/>
      <c r="C184" s="5"/>
      <c r="D184" s="52"/>
      <c r="E184" s="90"/>
      <c r="F184" s="5"/>
      <c r="G184" s="5"/>
      <c r="H184" s="5"/>
      <c r="I184" s="5"/>
      <c r="J184" s="52"/>
      <c r="K184" s="5"/>
      <c r="L184" s="5"/>
      <c r="M184" s="5"/>
      <c r="N184" s="52"/>
      <c r="O184" s="5"/>
    </row>
    <row r="185" ht="15.75" customHeight="1">
      <c r="A185" s="5"/>
      <c r="B185" s="5"/>
      <c r="C185" s="5"/>
      <c r="D185" s="52"/>
      <c r="E185" s="90"/>
      <c r="F185" s="5"/>
      <c r="G185" s="5"/>
      <c r="H185" s="5"/>
      <c r="I185" s="5"/>
      <c r="J185" s="52"/>
      <c r="K185" s="5"/>
      <c r="L185" s="5"/>
      <c r="M185" s="5"/>
      <c r="N185" s="52"/>
      <c r="O185" s="5"/>
    </row>
    <row r="186" ht="15.75" customHeight="1">
      <c r="A186" s="5"/>
      <c r="B186" s="5"/>
      <c r="C186" s="5"/>
      <c r="D186" s="52"/>
      <c r="E186" s="90"/>
      <c r="F186" s="5"/>
      <c r="G186" s="5"/>
      <c r="H186" s="5"/>
      <c r="I186" s="5"/>
      <c r="J186" s="52"/>
      <c r="K186" s="5"/>
      <c r="L186" s="5"/>
      <c r="M186" s="5"/>
      <c r="N186" s="52"/>
      <c r="O186" s="5"/>
    </row>
    <row r="187" ht="15.75" customHeight="1">
      <c r="A187" s="5"/>
      <c r="B187" s="5"/>
      <c r="C187" s="5"/>
      <c r="D187" s="52"/>
      <c r="E187" s="90"/>
      <c r="F187" s="5"/>
      <c r="G187" s="5"/>
      <c r="H187" s="5"/>
      <c r="I187" s="5"/>
      <c r="J187" s="52"/>
      <c r="K187" s="5"/>
      <c r="L187" s="5"/>
      <c r="M187" s="5"/>
      <c r="N187" s="52"/>
      <c r="O187" s="5"/>
    </row>
    <row r="188" ht="15.75" customHeight="1">
      <c r="A188" s="5"/>
      <c r="B188" s="5"/>
      <c r="C188" s="5"/>
      <c r="D188" s="52"/>
      <c r="E188" s="90"/>
      <c r="F188" s="5"/>
      <c r="G188" s="5"/>
      <c r="H188" s="5"/>
      <c r="I188" s="5"/>
      <c r="J188" s="52"/>
      <c r="K188" s="5"/>
      <c r="L188" s="5"/>
      <c r="M188" s="5"/>
      <c r="N188" s="52"/>
      <c r="O188" s="5"/>
    </row>
    <row r="189" ht="15.75" customHeight="1">
      <c r="A189" s="5"/>
      <c r="B189" s="5"/>
      <c r="C189" s="5"/>
      <c r="D189" s="52"/>
      <c r="E189" s="90"/>
      <c r="F189" s="5"/>
      <c r="G189" s="5"/>
      <c r="H189" s="5"/>
      <c r="I189" s="5"/>
      <c r="J189" s="52"/>
      <c r="K189" s="5"/>
      <c r="L189" s="5"/>
      <c r="M189" s="5"/>
      <c r="N189" s="52"/>
      <c r="O189" s="5"/>
    </row>
    <row r="190" ht="15.75" customHeight="1">
      <c r="A190" s="5"/>
      <c r="B190" s="5"/>
      <c r="C190" s="5"/>
      <c r="D190" s="52"/>
      <c r="E190" s="90"/>
      <c r="F190" s="5"/>
      <c r="G190" s="5"/>
      <c r="H190" s="5"/>
      <c r="I190" s="5"/>
      <c r="J190" s="52"/>
      <c r="K190" s="5"/>
      <c r="L190" s="5"/>
      <c r="M190" s="5"/>
      <c r="N190" s="52"/>
      <c r="O190" s="5"/>
    </row>
    <row r="191" ht="15.75" customHeight="1">
      <c r="A191" s="5"/>
      <c r="B191" s="5"/>
      <c r="C191" s="5"/>
      <c r="D191" s="52"/>
      <c r="E191" s="90"/>
      <c r="F191" s="5"/>
      <c r="G191" s="5"/>
      <c r="H191" s="5"/>
      <c r="I191" s="5"/>
      <c r="J191" s="52"/>
      <c r="K191" s="5"/>
      <c r="L191" s="5"/>
      <c r="M191" s="5"/>
      <c r="N191" s="52"/>
      <c r="O191" s="5"/>
    </row>
    <row r="192" ht="15.75" customHeight="1">
      <c r="A192" s="5"/>
      <c r="B192" s="5"/>
      <c r="C192" s="5"/>
      <c r="D192" s="52"/>
      <c r="E192" s="90"/>
      <c r="F192" s="5"/>
      <c r="G192" s="5"/>
      <c r="H192" s="5"/>
      <c r="I192" s="5"/>
      <c r="J192" s="52"/>
      <c r="K192" s="5"/>
      <c r="L192" s="5"/>
      <c r="M192" s="5"/>
      <c r="N192" s="52"/>
      <c r="O192" s="5"/>
    </row>
    <row r="193" ht="15.75" customHeight="1">
      <c r="A193" s="5"/>
      <c r="B193" s="5"/>
      <c r="C193" s="5"/>
      <c r="D193" s="52"/>
      <c r="E193" s="90"/>
      <c r="F193" s="5"/>
      <c r="G193" s="5"/>
      <c r="H193" s="5"/>
      <c r="I193" s="5"/>
      <c r="J193" s="52"/>
      <c r="K193" s="5"/>
      <c r="L193" s="5"/>
      <c r="M193" s="5"/>
      <c r="N193" s="52"/>
      <c r="O193" s="5"/>
    </row>
    <row r="194" ht="15.75" customHeight="1">
      <c r="A194" s="5"/>
      <c r="B194" s="5"/>
      <c r="C194" s="5"/>
      <c r="D194" s="52"/>
      <c r="E194" s="90"/>
      <c r="F194" s="5"/>
      <c r="G194" s="5"/>
      <c r="H194" s="5"/>
      <c r="I194" s="5"/>
      <c r="J194" s="52"/>
      <c r="K194" s="5"/>
      <c r="L194" s="5"/>
      <c r="M194" s="5"/>
      <c r="N194" s="52"/>
      <c r="O194" s="5"/>
    </row>
    <row r="195" ht="15.75" customHeight="1">
      <c r="A195" s="5"/>
      <c r="B195" s="5"/>
      <c r="C195" s="5"/>
      <c r="D195" s="52"/>
      <c r="E195" s="90"/>
      <c r="F195" s="5"/>
      <c r="G195" s="5"/>
      <c r="H195" s="5"/>
      <c r="I195" s="5"/>
      <c r="J195" s="52"/>
      <c r="K195" s="5"/>
      <c r="L195" s="5"/>
      <c r="M195" s="5"/>
      <c r="N195" s="52"/>
      <c r="O195" s="5"/>
    </row>
    <row r="196" ht="15.75" customHeight="1">
      <c r="A196" s="5"/>
      <c r="B196" s="5"/>
      <c r="C196" s="5"/>
      <c r="D196" s="52"/>
      <c r="E196" s="90"/>
      <c r="F196" s="5"/>
      <c r="G196" s="5"/>
      <c r="H196" s="5"/>
      <c r="I196" s="5"/>
      <c r="J196" s="52"/>
      <c r="K196" s="5"/>
      <c r="L196" s="5"/>
      <c r="M196" s="5"/>
      <c r="N196" s="52"/>
      <c r="O196" s="5"/>
    </row>
    <row r="197" ht="15.75" customHeight="1">
      <c r="A197" s="5"/>
      <c r="B197" s="5"/>
      <c r="C197" s="5"/>
      <c r="D197" s="52"/>
      <c r="E197" s="90"/>
      <c r="F197" s="5"/>
      <c r="G197" s="5"/>
      <c r="H197" s="5"/>
      <c r="I197" s="5"/>
      <c r="J197" s="52"/>
      <c r="K197" s="5"/>
      <c r="L197" s="5"/>
      <c r="M197" s="5"/>
      <c r="N197" s="52"/>
      <c r="O197" s="5"/>
    </row>
    <row r="198" ht="15.75" customHeight="1">
      <c r="A198" s="5"/>
      <c r="B198" s="5"/>
      <c r="C198" s="5"/>
      <c r="D198" s="52"/>
      <c r="E198" s="90"/>
      <c r="F198" s="5"/>
      <c r="G198" s="5"/>
      <c r="H198" s="5"/>
      <c r="I198" s="5"/>
      <c r="J198" s="52"/>
      <c r="K198" s="5"/>
      <c r="L198" s="5"/>
      <c r="M198" s="5"/>
      <c r="N198" s="52"/>
      <c r="O198" s="5"/>
    </row>
    <row r="199" ht="15.75" customHeight="1">
      <c r="A199" s="5"/>
      <c r="B199" s="5"/>
      <c r="C199" s="5"/>
      <c r="D199" s="52"/>
      <c r="E199" s="90"/>
      <c r="F199" s="5"/>
      <c r="G199" s="5"/>
      <c r="H199" s="5"/>
      <c r="I199" s="5"/>
      <c r="J199" s="52"/>
      <c r="K199" s="5"/>
      <c r="L199" s="5"/>
      <c r="M199" s="5"/>
      <c r="N199" s="52"/>
      <c r="O199" s="5"/>
    </row>
    <row r="200" ht="15.75" customHeight="1">
      <c r="A200" s="5"/>
      <c r="B200" s="5"/>
      <c r="C200" s="5"/>
      <c r="D200" s="52"/>
      <c r="E200" s="90"/>
      <c r="F200" s="5"/>
      <c r="G200" s="5"/>
      <c r="H200" s="5"/>
      <c r="I200" s="5"/>
      <c r="J200" s="52"/>
      <c r="K200" s="5"/>
      <c r="L200" s="5"/>
      <c r="M200" s="5"/>
      <c r="N200" s="52"/>
      <c r="O200" s="5"/>
    </row>
    <row r="201" ht="15.75" customHeight="1">
      <c r="A201" s="5"/>
      <c r="B201" s="5"/>
      <c r="C201" s="5"/>
      <c r="D201" s="52"/>
      <c r="E201" s="90"/>
      <c r="F201" s="5"/>
      <c r="G201" s="5"/>
      <c r="H201" s="5"/>
      <c r="I201" s="5"/>
      <c r="J201" s="52"/>
      <c r="K201" s="5"/>
      <c r="L201" s="5"/>
      <c r="M201" s="5"/>
      <c r="N201" s="52"/>
      <c r="O201" s="5"/>
    </row>
    <row r="202" ht="15.75" customHeight="1">
      <c r="A202" s="5"/>
      <c r="B202" s="5"/>
      <c r="C202" s="5"/>
      <c r="D202" s="52"/>
      <c r="E202" s="90"/>
      <c r="F202" s="5"/>
      <c r="G202" s="5"/>
      <c r="H202" s="5"/>
      <c r="I202" s="5"/>
      <c r="J202" s="52"/>
      <c r="K202" s="5"/>
      <c r="L202" s="5"/>
      <c r="M202" s="5"/>
      <c r="N202" s="52"/>
      <c r="O202" s="5"/>
    </row>
    <row r="203" ht="15.75" customHeight="1">
      <c r="A203" s="5"/>
      <c r="B203" s="5"/>
      <c r="C203" s="5"/>
      <c r="D203" s="52"/>
      <c r="E203" s="90"/>
      <c r="F203" s="5"/>
      <c r="G203" s="5"/>
      <c r="H203" s="5"/>
      <c r="I203" s="5"/>
      <c r="J203" s="52"/>
      <c r="K203" s="5"/>
      <c r="L203" s="5"/>
      <c r="M203" s="5"/>
      <c r="N203" s="52"/>
      <c r="O203" s="5"/>
    </row>
    <row r="204" ht="15.75" customHeight="1">
      <c r="A204" s="5"/>
      <c r="B204" s="5"/>
      <c r="C204" s="5"/>
      <c r="D204" s="52"/>
      <c r="E204" s="90"/>
      <c r="F204" s="5"/>
      <c r="G204" s="5"/>
      <c r="H204" s="5"/>
      <c r="I204" s="5"/>
      <c r="J204" s="52"/>
      <c r="K204" s="5"/>
      <c r="L204" s="5"/>
      <c r="M204" s="5"/>
      <c r="N204" s="52"/>
      <c r="O204" s="5"/>
    </row>
    <row r="205" ht="15.75" customHeight="1">
      <c r="A205" s="5"/>
      <c r="B205" s="5"/>
      <c r="C205" s="5"/>
      <c r="D205" s="52"/>
      <c r="E205" s="90"/>
      <c r="F205" s="5"/>
      <c r="G205" s="5"/>
      <c r="H205" s="5"/>
      <c r="I205" s="5"/>
      <c r="J205" s="52"/>
      <c r="K205" s="5"/>
      <c r="L205" s="5"/>
      <c r="M205" s="5"/>
      <c r="N205" s="52"/>
      <c r="O205" s="5"/>
    </row>
    <row r="206" ht="15.75" customHeight="1">
      <c r="A206" s="5"/>
      <c r="B206" s="5"/>
      <c r="C206" s="5"/>
      <c r="D206" s="52"/>
      <c r="E206" s="90"/>
      <c r="F206" s="5"/>
      <c r="G206" s="5"/>
      <c r="H206" s="5"/>
      <c r="I206" s="5"/>
      <c r="J206" s="52"/>
      <c r="K206" s="5"/>
      <c r="L206" s="5"/>
      <c r="M206" s="5"/>
      <c r="N206" s="52"/>
      <c r="O206" s="5"/>
    </row>
    <row r="207" ht="15.75" customHeight="1">
      <c r="A207" s="5"/>
      <c r="B207" s="5"/>
      <c r="C207" s="5"/>
      <c r="D207" s="52"/>
      <c r="E207" s="90"/>
      <c r="F207" s="5"/>
      <c r="G207" s="5"/>
      <c r="H207" s="5"/>
      <c r="I207" s="5"/>
      <c r="J207" s="52"/>
      <c r="K207" s="5"/>
      <c r="L207" s="5"/>
      <c r="M207" s="5"/>
      <c r="N207" s="52"/>
      <c r="O207" s="5"/>
    </row>
    <row r="208" ht="15.75" customHeight="1">
      <c r="A208" s="5"/>
      <c r="B208" s="5"/>
      <c r="C208" s="5"/>
      <c r="D208" s="52"/>
      <c r="E208" s="90"/>
      <c r="F208" s="5"/>
      <c r="G208" s="5"/>
      <c r="H208" s="5"/>
      <c r="I208" s="5"/>
      <c r="J208" s="52"/>
      <c r="K208" s="5"/>
      <c r="L208" s="5"/>
      <c r="M208" s="5"/>
      <c r="N208" s="52"/>
      <c r="O208" s="5"/>
    </row>
    <row r="209" ht="15.75" customHeight="1">
      <c r="A209" s="5"/>
      <c r="B209" s="5"/>
      <c r="C209" s="5"/>
      <c r="D209" s="52"/>
      <c r="E209" s="90"/>
      <c r="F209" s="5"/>
      <c r="G209" s="5"/>
      <c r="H209" s="5"/>
      <c r="I209" s="5"/>
      <c r="J209" s="52"/>
      <c r="K209" s="5"/>
      <c r="L209" s="5"/>
      <c r="M209" s="5"/>
      <c r="N209" s="52"/>
      <c r="O209" s="5"/>
    </row>
    <row r="210" ht="15.75" customHeight="1">
      <c r="A210" s="5"/>
      <c r="B210" s="5"/>
      <c r="C210" s="5"/>
      <c r="D210" s="52"/>
      <c r="E210" s="90"/>
      <c r="F210" s="5"/>
      <c r="G210" s="5"/>
      <c r="H210" s="5"/>
      <c r="I210" s="5"/>
      <c r="J210" s="52"/>
      <c r="K210" s="5"/>
      <c r="L210" s="5"/>
      <c r="M210" s="5"/>
      <c r="N210" s="52"/>
      <c r="O210" s="5"/>
    </row>
    <row r="211" ht="15.75" customHeight="1">
      <c r="A211" s="5"/>
      <c r="B211" s="5"/>
      <c r="C211" s="5"/>
      <c r="D211" s="52"/>
      <c r="E211" s="90"/>
      <c r="F211" s="5"/>
      <c r="G211" s="5"/>
      <c r="H211" s="5"/>
      <c r="I211" s="5"/>
      <c r="J211" s="52"/>
      <c r="K211" s="5"/>
      <c r="L211" s="5"/>
      <c r="M211" s="5"/>
      <c r="N211" s="52"/>
      <c r="O211" s="5"/>
    </row>
    <row r="212" ht="15.75" customHeight="1">
      <c r="A212" s="5"/>
      <c r="B212" s="5"/>
      <c r="C212" s="5"/>
      <c r="D212" s="52"/>
      <c r="E212" s="90"/>
      <c r="F212" s="5"/>
      <c r="G212" s="5"/>
      <c r="H212" s="5"/>
      <c r="I212" s="5"/>
      <c r="J212" s="52"/>
      <c r="K212" s="5"/>
      <c r="L212" s="5"/>
      <c r="M212" s="5"/>
      <c r="N212" s="52"/>
      <c r="O212" s="5"/>
    </row>
    <row r="213" ht="15.75" customHeight="1">
      <c r="A213" s="5"/>
      <c r="B213" s="5"/>
      <c r="C213" s="5"/>
      <c r="D213" s="52"/>
      <c r="E213" s="90"/>
      <c r="F213" s="5"/>
      <c r="G213" s="5"/>
      <c r="H213" s="5"/>
      <c r="I213" s="5"/>
      <c r="J213" s="52"/>
      <c r="K213" s="5"/>
      <c r="L213" s="5"/>
      <c r="M213" s="5"/>
      <c r="N213" s="52"/>
      <c r="O213" s="5"/>
    </row>
    <row r="214" ht="15.75" customHeight="1">
      <c r="A214" s="5"/>
      <c r="B214" s="5"/>
      <c r="C214" s="5"/>
      <c r="D214" s="52"/>
      <c r="E214" s="90"/>
      <c r="F214" s="5"/>
      <c r="G214" s="5"/>
      <c r="H214" s="5"/>
      <c r="I214" s="5"/>
      <c r="J214" s="52"/>
      <c r="K214" s="5"/>
      <c r="L214" s="5"/>
      <c r="M214" s="5"/>
      <c r="N214" s="52"/>
      <c r="O214" s="5"/>
    </row>
    <row r="215" ht="15.75" customHeight="1">
      <c r="A215" s="5"/>
      <c r="B215" s="5"/>
      <c r="C215" s="5"/>
      <c r="D215" s="52"/>
      <c r="E215" s="90"/>
      <c r="F215" s="5"/>
      <c r="G215" s="5"/>
      <c r="H215" s="5"/>
      <c r="I215" s="5"/>
      <c r="J215" s="52"/>
      <c r="K215" s="5"/>
      <c r="L215" s="5"/>
      <c r="M215" s="5"/>
      <c r="N215" s="52"/>
      <c r="O215" s="5"/>
    </row>
    <row r="216" ht="15.75" customHeight="1">
      <c r="A216" s="5"/>
      <c r="B216" s="5"/>
      <c r="C216" s="5"/>
      <c r="D216" s="52"/>
      <c r="E216" s="90"/>
      <c r="F216" s="5"/>
      <c r="G216" s="5"/>
      <c r="H216" s="5"/>
      <c r="I216" s="5"/>
      <c r="J216" s="52"/>
      <c r="K216" s="5"/>
      <c r="L216" s="5"/>
      <c r="M216" s="5"/>
      <c r="N216" s="52"/>
      <c r="O216" s="5"/>
    </row>
    <row r="217" ht="15.75" customHeight="1">
      <c r="A217" s="5"/>
      <c r="B217" s="5"/>
      <c r="C217" s="5"/>
      <c r="D217" s="52"/>
      <c r="E217" s="90"/>
      <c r="F217" s="5"/>
      <c r="G217" s="5"/>
      <c r="H217" s="5"/>
      <c r="I217" s="5"/>
      <c r="J217" s="52"/>
      <c r="K217" s="5"/>
      <c r="L217" s="5"/>
      <c r="M217" s="5"/>
      <c r="N217" s="52"/>
      <c r="O217" s="5"/>
    </row>
    <row r="218" ht="15.75" customHeight="1">
      <c r="A218" s="5"/>
      <c r="B218" s="5"/>
      <c r="C218" s="5"/>
      <c r="D218" s="52"/>
      <c r="E218" s="90"/>
      <c r="F218" s="5"/>
      <c r="G218" s="5"/>
      <c r="H218" s="5"/>
      <c r="I218" s="5"/>
      <c r="J218" s="52"/>
      <c r="K218" s="5"/>
      <c r="L218" s="5"/>
      <c r="M218" s="5"/>
      <c r="N218" s="52"/>
      <c r="O218" s="5"/>
    </row>
    <row r="219" ht="15.75" customHeight="1">
      <c r="A219" s="5"/>
      <c r="B219" s="5"/>
      <c r="C219" s="5"/>
      <c r="D219" s="52"/>
      <c r="E219" s="90"/>
      <c r="F219" s="5"/>
      <c r="G219" s="5"/>
      <c r="H219" s="5"/>
      <c r="I219" s="5"/>
      <c r="J219" s="52"/>
      <c r="K219" s="5"/>
      <c r="L219" s="5"/>
      <c r="M219" s="5"/>
      <c r="N219" s="52"/>
      <c r="O219" s="5"/>
    </row>
    <row r="220" ht="15.75" customHeight="1">
      <c r="A220" s="5"/>
      <c r="B220" s="5"/>
      <c r="C220" s="5"/>
      <c r="D220" s="52"/>
      <c r="E220" s="90"/>
      <c r="F220" s="5"/>
      <c r="G220" s="5"/>
      <c r="H220" s="5"/>
      <c r="I220" s="5"/>
      <c r="J220" s="52"/>
      <c r="K220" s="5"/>
      <c r="L220" s="5"/>
      <c r="M220" s="5"/>
      <c r="N220" s="52"/>
      <c r="O220" s="5"/>
    </row>
    <row r="221" ht="15.75" customHeight="1">
      <c r="A221" s="5"/>
      <c r="B221" s="5"/>
      <c r="C221" s="5"/>
      <c r="D221" s="52"/>
      <c r="E221" s="90"/>
      <c r="F221" s="5"/>
      <c r="G221" s="5"/>
      <c r="H221" s="5"/>
      <c r="I221" s="5"/>
      <c r="J221" s="52"/>
      <c r="K221" s="5"/>
      <c r="L221" s="5"/>
      <c r="M221" s="5"/>
      <c r="N221" s="52"/>
      <c r="O221" s="5"/>
    </row>
    <row r="222" ht="15.75" customHeight="1">
      <c r="A222" s="5"/>
      <c r="B222" s="5"/>
      <c r="C222" s="5"/>
      <c r="D222" s="52"/>
      <c r="E222" s="90"/>
      <c r="F222" s="5"/>
      <c r="G222" s="5"/>
      <c r="H222" s="5"/>
      <c r="I222" s="5"/>
      <c r="J222" s="52"/>
      <c r="K222" s="5"/>
      <c r="L222" s="5"/>
      <c r="M222" s="5"/>
      <c r="N222" s="52"/>
      <c r="O222" s="5"/>
    </row>
    <row r="223" ht="15.75" customHeight="1">
      <c r="A223" s="5"/>
      <c r="B223" s="5"/>
      <c r="C223" s="5"/>
      <c r="D223" s="52"/>
      <c r="E223" s="90"/>
      <c r="F223" s="5"/>
      <c r="G223" s="5"/>
      <c r="H223" s="5"/>
      <c r="I223" s="5"/>
      <c r="J223" s="52"/>
      <c r="K223" s="5"/>
      <c r="L223" s="5"/>
      <c r="M223" s="5"/>
      <c r="N223" s="52"/>
      <c r="O223" s="5"/>
    </row>
    <row r="224" ht="15.75" customHeight="1">
      <c r="A224" s="5"/>
      <c r="B224" s="5"/>
      <c r="C224" s="5"/>
      <c r="D224" s="52"/>
      <c r="E224" s="90"/>
      <c r="F224" s="5"/>
      <c r="G224" s="5"/>
      <c r="H224" s="5"/>
      <c r="I224" s="5"/>
      <c r="J224" s="52"/>
      <c r="K224" s="5"/>
      <c r="L224" s="5"/>
      <c r="M224" s="5"/>
      <c r="N224" s="52"/>
      <c r="O224" s="5"/>
    </row>
    <row r="225" ht="15.75" customHeight="1">
      <c r="A225" s="5"/>
      <c r="B225" s="5"/>
      <c r="C225" s="5"/>
      <c r="D225" s="52"/>
      <c r="E225" s="90"/>
      <c r="F225" s="5"/>
      <c r="G225" s="5"/>
      <c r="H225" s="5"/>
      <c r="I225" s="5"/>
      <c r="J225" s="52"/>
      <c r="K225" s="5"/>
      <c r="L225" s="5"/>
      <c r="M225" s="5"/>
      <c r="N225" s="52"/>
      <c r="O225" s="5"/>
    </row>
    <row r="226" ht="15.75" customHeight="1">
      <c r="A226" s="5"/>
      <c r="B226" s="5"/>
      <c r="C226" s="5"/>
      <c r="D226" s="52"/>
      <c r="E226" s="90"/>
      <c r="F226" s="5"/>
      <c r="G226" s="5"/>
      <c r="H226" s="5"/>
      <c r="I226" s="5"/>
      <c r="J226" s="52"/>
      <c r="K226" s="5"/>
      <c r="L226" s="5"/>
      <c r="M226" s="5"/>
      <c r="N226" s="52"/>
      <c r="O226" s="5"/>
    </row>
    <row r="227" ht="15.75" customHeight="1">
      <c r="A227" s="5"/>
      <c r="B227" s="5"/>
      <c r="C227" s="5"/>
      <c r="D227" s="52"/>
      <c r="E227" s="90"/>
      <c r="F227" s="5"/>
      <c r="G227" s="5"/>
      <c r="H227" s="5"/>
      <c r="I227" s="5"/>
      <c r="J227" s="52"/>
      <c r="K227" s="5"/>
      <c r="L227" s="5"/>
      <c r="M227" s="5"/>
      <c r="N227" s="52"/>
      <c r="O227" s="5"/>
    </row>
    <row r="228" ht="15.75" customHeight="1">
      <c r="A228" s="5"/>
      <c r="B228" s="5"/>
      <c r="C228" s="5"/>
      <c r="D228" s="52"/>
      <c r="E228" s="90"/>
      <c r="F228" s="5"/>
      <c r="G228" s="5"/>
      <c r="H228" s="5"/>
      <c r="I228" s="5"/>
      <c r="J228" s="52"/>
      <c r="K228" s="5"/>
      <c r="L228" s="5"/>
      <c r="M228" s="5"/>
      <c r="N228" s="52"/>
      <c r="O228" s="5"/>
    </row>
    <row r="229" ht="15.75" customHeight="1">
      <c r="A229" s="5"/>
      <c r="B229" s="5"/>
      <c r="C229" s="5"/>
      <c r="D229" s="52"/>
      <c r="E229" s="90"/>
      <c r="F229" s="5"/>
      <c r="G229" s="5"/>
      <c r="H229" s="5"/>
      <c r="I229" s="5"/>
      <c r="J229" s="52"/>
      <c r="K229" s="5"/>
      <c r="L229" s="5"/>
      <c r="M229" s="5"/>
      <c r="N229" s="52"/>
      <c r="O229" s="5"/>
    </row>
    <row r="230" ht="15.75" customHeight="1">
      <c r="A230" s="5"/>
      <c r="B230" s="5"/>
      <c r="C230" s="5"/>
      <c r="D230" s="52"/>
      <c r="E230" s="90"/>
      <c r="F230" s="5"/>
      <c r="G230" s="5"/>
      <c r="H230" s="5"/>
      <c r="I230" s="5"/>
      <c r="J230" s="52"/>
      <c r="K230" s="5"/>
      <c r="L230" s="5"/>
      <c r="M230" s="5"/>
      <c r="N230" s="52"/>
      <c r="O230" s="5"/>
    </row>
    <row r="231" ht="15.75" customHeight="1">
      <c r="A231" s="5"/>
      <c r="B231" s="5"/>
      <c r="C231" s="5"/>
      <c r="D231" s="52"/>
      <c r="E231" s="90"/>
      <c r="F231" s="5"/>
      <c r="G231" s="5"/>
      <c r="H231" s="5"/>
      <c r="I231" s="5"/>
      <c r="J231" s="52"/>
      <c r="K231" s="5"/>
      <c r="L231" s="5"/>
      <c r="M231" s="5"/>
      <c r="N231" s="52"/>
      <c r="O231" s="5"/>
    </row>
    <row r="232" ht="15.75" customHeight="1">
      <c r="A232" s="5"/>
      <c r="B232" s="5"/>
      <c r="C232" s="5"/>
      <c r="D232" s="52"/>
      <c r="E232" s="90"/>
      <c r="F232" s="5"/>
      <c r="G232" s="5"/>
      <c r="H232" s="5"/>
      <c r="I232" s="5"/>
      <c r="J232" s="52"/>
      <c r="K232" s="5"/>
      <c r="L232" s="5"/>
      <c r="M232" s="5"/>
      <c r="N232" s="52"/>
      <c r="O232" s="5"/>
    </row>
    <row r="233" ht="15.75" customHeight="1">
      <c r="A233" s="5"/>
      <c r="B233" s="5"/>
      <c r="C233" s="5"/>
      <c r="D233" s="52"/>
      <c r="E233" s="90"/>
      <c r="F233" s="5"/>
      <c r="G233" s="5"/>
      <c r="H233" s="5"/>
      <c r="I233" s="5"/>
      <c r="J233" s="52"/>
      <c r="K233" s="5"/>
      <c r="L233" s="5"/>
      <c r="M233" s="5"/>
      <c r="N233" s="52"/>
      <c r="O233" s="5"/>
    </row>
    <row r="234" ht="15.75" customHeight="1">
      <c r="A234" s="5"/>
      <c r="B234" s="5"/>
      <c r="C234" s="5"/>
      <c r="D234" s="52"/>
      <c r="E234" s="90"/>
      <c r="F234" s="5"/>
      <c r="G234" s="5"/>
      <c r="H234" s="5"/>
      <c r="I234" s="5"/>
      <c r="J234" s="52"/>
      <c r="K234" s="5"/>
      <c r="L234" s="5"/>
      <c r="M234" s="5"/>
      <c r="N234" s="52"/>
      <c r="O234" s="5"/>
    </row>
    <row r="235" ht="15.75" customHeight="1">
      <c r="A235" s="5"/>
      <c r="B235" s="5"/>
      <c r="C235" s="5"/>
      <c r="D235" s="52"/>
      <c r="E235" s="90"/>
      <c r="F235" s="5"/>
      <c r="G235" s="5"/>
      <c r="H235" s="5"/>
      <c r="I235" s="5"/>
      <c r="J235" s="52"/>
      <c r="K235" s="5"/>
      <c r="L235" s="5"/>
      <c r="M235" s="5"/>
      <c r="N235" s="52"/>
      <c r="O235" s="5"/>
    </row>
    <row r="236" ht="15.75" customHeight="1">
      <c r="A236" s="5"/>
      <c r="B236" s="5"/>
      <c r="C236" s="5"/>
      <c r="D236" s="52"/>
      <c r="E236" s="90"/>
      <c r="F236" s="5"/>
      <c r="G236" s="5"/>
      <c r="H236" s="5"/>
      <c r="I236" s="5"/>
      <c r="J236" s="52"/>
      <c r="K236" s="5"/>
      <c r="L236" s="5"/>
      <c r="M236" s="5"/>
      <c r="N236" s="52"/>
      <c r="O236" s="5"/>
    </row>
    <row r="237" ht="15.75" customHeight="1">
      <c r="A237" s="5"/>
      <c r="B237" s="5"/>
      <c r="C237" s="5"/>
      <c r="D237" s="52"/>
      <c r="E237" s="90"/>
      <c r="F237" s="5"/>
      <c r="G237" s="5"/>
      <c r="H237" s="5"/>
      <c r="I237" s="5"/>
      <c r="J237" s="52"/>
      <c r="K237" s="5"/>
      <c r="L237" s="5"/>
      <c r="M237" s="5"/>
      <c r="N237" s="52"/>
      <c r="O237" s="5"/>
    </row>
    <row r="238" ht="15.75" customHeight="1">
      <c r="A238" s="5"/>
      <c r="B238" s="5"/>
      <c r="C238" s="5"/>
      <c r="D238" s="52"/>
      <c r="E238" s="90"/>
      <c r="F238" s="5"/>
      <c r="G238" s="5"/>
      <c r="H238" s="5"/>
      <c r="I238" s="5"/>
      <c r="J238" s="52"/>
      <c r="K238" s="5"/>
      <c r="L238" s="5"/>
      <c r="M238" s="5"/>
      <c r="N238" s="52"/>
      <c r="O238" s="5"/>
    </row>
    <row r="239" ht="15.75" customHeight="1">
      <c r="A239" s="5"/>
      <c r="B239" s="5"/>
      <c r="C239" s="5"/>
      <c r="D239" s="52"/>
      <c r="E239" s="90"/>
      <c r="F239" s="5"/>
      <c r="G239" s="5"/>
      <c r="H239" s="5"/>
      <c r="I239" s="5"/>
      <c r="J239" s="52"/>
      <c r="K239" s="5"/>
      <c r="L239" s="5"/>
      <c r="M239" s="5"/>
      <c r="N239" s="52"/>
      <c r="O239" s="5"/>
    </row>
    <row r="240" ht="15.75" customHeight="1">
      <c r="A240" s="5"/>
      <c r="B240" s="5"/>
      <c r="C240" s="5"/>
      <c r="D240" s="52"/>
      <c r="E240" s="90"/>
      <c r="F240" s="5"/>
      <c r="G240" s="5"/>
      <c r="H240" s="5"/>
      <c r="I240" s="5"/>
      <c r="J240" s="52"/>
      <c r="K240" s="5"/>
      <c r="L240" s="5"/>
      <c r="M240" s="5"/>
      <c r="N240" s="52"/>
      <c r="O240" s="5"/>
    </row>
    <row r="241" ht="15.75" customHeight="1">
      <c r="A241" s="5"/>
      <c r="B241" s="5"/>
      <c r="C241" s="5"/>
      <c r="D241" s="52"/>
      <c r="E241" s="90"/>
      <c r="F241" s="5"/>
      <c r="G241" s="5"/>
      <c r="H241" s="5"/>
      <c r="I241" s="5"/>
      <c r="J241" s="52"/>
      <c r="K241" s="5"/>
      <c r="L241" s="5"/>
      <c r="M241" s="5"/>
      <c r="N241" s="52"/>
      <c r="O241" s="5"/>
    </row>
    <row r="242" ht="15.75" customHeight="1">
      <c r="A242" s="5"/>
      <c r="B242" s="5"/>
      <c r="C242" s="5"/>
      <c r="D242" s="52"/>
      <c r="E242" s="90"/>
      <c r="F242" s="5"/>
      <c r="G242" s="5"/>
      <c r="H242" s="5"/>
      <c r="I242" s="5"/>
      <c r="J242" s="52"/>
      <c r="K242" s="5"/>
      <c r="L242" s="5"/>
      <c r="M242" s="5"/>
      <c r="N242" s="52"/>
      <c r="O242" s="5"/>
    </row>
    <row r="243" ht="15.75" customHeight="1">
      <c r="A243" s="5"/>
      <c r="B243" s="5"/>
      <c r="C243" s="5"/>
      <c r="D243" s="52"/>
      <c r="E243" s="90"/>
      <c r="F243" s="5"/>
      <c r="G243" s="5"/>
      <c r="H243" s="5"/>
      <c r="I243" s="5"/>
      <c r="J243" s="52"/>
      <c r="K243" s="5"/>
      <c r="L243" s="5"/>
      <c r="M243" s="5"/>
      <c r="N243" s="52"/>
      <c r="O243" s="5"/>
    </row>
    <row r="244" ht="15.75" customHeight="1">
      <c r="A244" s="5"/>
      <c r="B244" s="5"/>
      <c r="C244" s="5"/>
      <c r="D244" s="52"/>
      <c r="E244" s="90"/>
      <c r="F244" s="5"/>
      <c r="G244" s="5"/>
      <c r="H244" s="5"/>
      <c r="I244" s="5"/>
      <c r="J244" s="52"/>
      <c r="K244" s="5"/>
      <c r="L244" s="5"/>
      <c r="M244" s="5"/>
      <c r="N244" s="52"/>
      <c r="O244" s="5"/>
    </row>
    <row r="245" ht="15.75" customHeight="1">
      <c r="A245" s="5"/>
      <c r="B245" s="5"/>
      <c r="C245" s="5"/>
      <c r="D245" s="52"/>
      <c r="E245" s="90"/>
      <c r="F245" s="5"/>
      <c r="G245" s="5"/>
      <c r="H245" s="5"/>
      <c r="I245" s="5"/>
      <c r="J245" s="52"/>
      <c r="K245" s="5"/>
      <c r="L245" s="5"/>
      <c r="M245" s="5"/>
      <c r="N245" s="52"/>
      <c r="O245" s="5"/>
    </row>
    <row r="246" ht="15.75" customHeight="1">
      <c r="A246" s="5"/>
      <c r="B246" s="5"/>
      <c r="C246" s="5"/>
      <c r="D246" s="52"/>
      <c r="E246" s="90"/>
      <c r="F246" s="5"/>
      <c r="G246" s="5"/>
      <c r="H246" s="5"/>
      <c r="I246" s="5"/>
      <c r="J246" s="52"/>
      <c r="K246" s="5"/>
      <c r="L246" s="5"/>
      <c r="M246" s="5"/>
      <c r="N246" s="52"/>
      <c r="O246" s="5"/>
    </row>
    <row r="247" ht="15.75" customHeight="1">
      <c r="A247" s="5"/>
      <c r="B247" s="5"/>
      <c r="C247" s="5"/>
      <c r="D247" s="52"/>
      <c r="E247" s="90"/>
      <c r="F247" s="5"/>
      <c r="G247" s="5"/>
      <c r="H247" s="5"/>
      <c r="I247" s="5"/>
      <c r="J247" s="52"/>
      <c r="K247" s="5"/>
      <c r="L247" s="5"/>
      <c r="M247" s="5"/>
      <c r="N247" s="52"/>
      <c r="O247" s="5"/>
    </row>
    <row r="248" ht="15.75" customHeight="1">
      <c r="A248" s="5"/>
      <c r="B248" s="5"/>
      <c r="C248" s="5"/>
      <c r="D248" s="52"/>
      <c r="E248" s="90"/>
      <c r="F248" s="5"/>
      <c r="G248" s="5"/>
      <c r="H248" s="5"/>
      <c r="I248" s="5"/>
      <c r="J248" s="52"/>
      <c r="K248" s="5"/>
      <c r="L248" s="5"/>
      <c r="M248" s="5"/>
      <c r="N248" s="52"/>
      <c r="O248" s="5"/>
    </row>
    <row r="249" ht="15.75" customHeight="1">
      <c r="A249" s="5"/>
      <c r="B249" s="5"/>
      <c r="C249" s="5"/>
      <c r="D249" s="52"/>
      <c r="E249" s="90"/>
      <c r="F249" s="5"/>
      <c r="G249" s="5"/>
      <c r="H249" s="5"/>
      <c r="I249" s="5"/>
      <c r="J249" s="52"/>
      <c r="K249" s="5"/>
      <c r="L249" s="5"/>
      <c r="M249" s="5"/>
      <c r="N249" s="52"/>
      <c r="O249" s="5"/>
    </row>
    <row r="250" ht="15.75" customHeight="1">
      <c r="A250" s="5"/>
      <c r="B250" s="5"/>
      <c r="C250" s="5"/>
      <c r="D250" s="52"/>
      <c r="E250" s="90"/>
      <c r="F250" s="5"/>
      <c r="G250" s="5"/>
      <c r="H250" s="5"/>
      <c r="I250" s="5"/>
      <c r="J250" s="52"/>
      <c r="K250" s="5"/>
      <c r="L250" s="5"/>
      <c r="M250" s="5"/>
      <c r="N250" s="52"/>
      <c r="O250" s="5"/>
    </row>
    <row r="251" ht="15.75" customHeight="1">
      <c r="A251" s="5"/>
      <c r="B251" s="5"/>
      <c r="C251" s="5"/>
      <c r="D251" s="52"/>
      <c r="E251" s="90"/>
      <c r="F251" s="5"/>
      <c r="G251" s="5"/>
      <c r="H251" s="5"/>
      <c r="I251" s="5"/>
      <c r="J251" s="52"/>
      <c r="K251" s="5"/>
      <c r="L251" s="5"/>
      <c r="M251" s="5"/>
      <c r="N251" s="52"/>
      <c r="O251" s="5"/>
    </row>
    <row r="252" ht="15.75" customHeight="1">
      <c r="A252" s="5"/>
      <c r="B252" s="5"/>
      <c r="C252" s="5"/>
      <c r="D252" s="52"/>
      <c r="E252" s="90"/>
      <c r="F252" s="5"/>
      <c r="G252" s="5"/>
      <c r="H252" s="5"/>
      <c r="I252" s="5"/>
      <c r="J252" s="52"/>
      <c r="K252" s="5"/>
      <c r="L252" s="5"/>
      <c r="M252" s="5"/>
      <c r="N252" s="52"/>
      <c r="O252" s="5"/>
    </row>
    <row r="253" ht="15.75" customHeight="1">
      <c r="A253" s="5"/>
      <c r="B253" s="5"/>
      <c r="C253" s="5"/>
      <c r="D253" s="52"/>
      <c r="E253" s="90"/>
      <c r="F253" s="5"/>
      <c r="G253" s="5"/>
      <c r="H253" s="5"/>
      <c r="I253" s="5"/>
      <c r="J253" s="52"/>
      <c r="K253" s="5"/>
      <c r="L253" s="5"/>
      <c r="M253" s="5"/>
      <c r="N253" s="52"/>
      <c r="O253" s="5"/>
    </row>
    <row r="254" ht="15.75" customHeight="1">
      <c r="A254" s="5"/>
      <c r="B254" s="5"/>
      <c r="C254" s="5"/>
      <c r="D254" s="52"/>
      <c r="E254" s="90"/>
      <c r="F254" s="5"/>
      <c r="G254" s="5"/>
      <c r="H254" s="5"/>
      <c r="I254" s="5"/>
      <c r="J254" s="52"/>
      <c r="K254" s="5"/>
      <c r="L254" s="5"/>
      <c r="M254" s="5"/>
      <c r="N254" s="52"/>
      <c r="O254" s="5"/>
    </row>
    <row r="255" ht="15.75" customHeight="1">
      <c r="A255" s="5"/>
      <c r="B255" s="5"/>
      <c r="C255" s="5"/>
      <c r="D255" s="52"/>
      <c r="E255" s="90"/>
      <c r="F255" s="5"/>
      <c r="G255" s="5"/>
      <c r="H255" s="5"/>
      <c r="I255" s="5"/>
      <c r="J255" s="52"/>
      <c r="K255" s="5"/>
      <c r="L255" s="5"/>
      <c r="M255" s="5"/>
      <c r="N255" s="52"/>
      <c r="O255" s="5"/>
    </row>
    <row r="256" ht="15.75" customHeight="1">
      <c r="A256" s="5"/>
      <c r="B256" s="5"/>
      <c r="C256" s="5"/>
      <c r="D256" s="52"/>
      <c r="E256" s="90"/>
      <c r="F256" s="5"/>
      <c r="G256" s="5"/>
      <c r="H256" s="5"/>
      <c r="I256" s="5"/>
      <c r="J256" s="52"/>
      <c r="K256" s="5"/>
      <c r="L256" s="5"/>
      <c r="M256" s="5"/>
      <c r="N256" s="52"/>
      <c r="O256" s="5"/>
    </row>
    <row r="257" ht="15.75" customHeight="1">
      <c r="A257" s="5"/>
      <c r="B257" s="5"/>
      <c r="C257" s="5"/>
      <c r="D257" s="52"/>
      <c r="E257" s="90"/>
      <c r="F257" s="5"/>
      <c r="G257" s="5"/>
      <c r="H257" s="5"/>
      <c r="I257" s="5"/>
      <c r="J257" s="52"/>
      <c r="K257" s="5"/>
      <c r="L257" s="5"/>
      <c r="M257" s="5"/>
      <c r="N257" s="52"/>
      <c r="O257" s="5"/>
    </row>
    <row r="258" ht="15.75" customHeight="1">
      <c r="A258" s="5"/>
      <c r="B258" s="5"/>
      <c r="C258" s="5"/>
      <c r="D258" s="52"/>
      <c r="E258" s="90"/>
      <c r="F258" s="5"/>
      <c r="G258" s="5"/>
      <c r="H258" s="5"/>
      <c r="I258" s="5"/>
      <c r="J258" s="52"/>
      <c r="K258" s="5"/>
      <c r="L258" s="5"/>
      <c r="M258" s="5"/>
      <c r="N258" s="52"/>
      <c r="O258" s="5"/>
    </row>
    <row r="259" ht="15.75" customHeight="1">
      <c r="A259" s="5"/>
      <c r="B259" s="5"/>
      <c r="C259" s="5"/>
      <c r="D259" s="52"/>
      <c r="E259" s="90"/>
      <c r="F259" s="5"/>
      <c r="G259" s="5"/>
      <c r="H259" s="5"/>
      <c r="I259" s="5"/>
      <c r="J259" s="52"/>
      <c r="K259" s="5"/>
      <c r="L259" s="5"/>
      <c r="M259" s="5"/>
      <c r="N259" s="52"/>
      <c r="O259" s="5"/>
    </row>
    <row r="260" ht="15.75" customHeight="1">
      <c r="A260" s="5"/>
      <c r="B260" s="5"/>
      <c r="C260" s="5"/>
      <c r="D260" s="52"/>
      <c r="E260" s="90"/>
      <c r="F260" s="5"/>
      <c r="G260" s="5"/>
      <c r="H260" s="5"/>
      <c r="I260" s="5"/>
      <c r="J260" s="52"/>
      <c r="K260" s="5"/>
      <c r="L260" s="5"/>
      <c r="M260" s="5"/>
      <c r="N260" s="52"/>
      <c r="O260" s="5"/>
    </row>
    <row r="261" ht="15.75" customHeight="1">
      <c r="A261" s="5"/>
      <c r="B261" s="5"/>
      <c r="C261" s="5"/>
      <c r="D261" s="52"/>
      <c r="E261" s="90"/>
      <c r="F261" s="5"/>
      <c r="G261" s="5"/>
      <c r="H261" s="5"/>
      <c r="I261" s="5"/>
      <c r="J261" s="52"/>
      <c r="K261" s="5"/>
      <c r="L261" s="5"/>
      <c r="M261" s="5"/>
      <c r="N261" s="52"/>
      <c r="O261" s="5"/>
    </row>
    <row r="262" ht="15.75" customHeight="1">
      <c r="A262" s="5"/>
      <c r="B262" s="5"/>
      <c r="C262" s="5"/>
      <c r="D262" s="52"/>
      <c r="E262" s="90"/>
      <c r="F262" s="5"/>
      <c r="G262" s="5"/>
      <c r="H262" s="5"/>
      <c r="I262" s="5"/>
      <c r="J262" s="52"/>
      <c r="K262" s="5"/>
      <c r="L262" s="5"/>
      <c r="M262" s="5"/>
      <c r="N262" s="52"/>
      <c r="O262" s="5"/>
    </row>
    <row r="263" ht="15.75" customHeight="1">
      <c r="A263" s="5"/>
      <c r="B263" s="5"/>
      <c r="C263" s="5"/>
      <c r="D263" s="52"/>
      <c r="E263" s="90"/>
      <c r="F263" s="5"/>
      <c r="G263" s="5"/>
      <c r="H263" s="5"/>
      <c r="I263" s="5"/>
      <c r="J263" s="52"/>
      <c r="K263" s="5"/>
      <c r="L263" s="5"/>
      <c r="M263" s="5"/>
      <c r="N263" s="52"/>
      <c r="O263" s="5"/>
    </row>
    <row r="264" ht="15.75" customHeight="1">
      <c r="A264" s="5"/>
      <c r="B264" s="5"/>
      <c r="C264" s="5"/>
      <c r="D264" s="52"/>
      <c r="E264" s="90"/>
      <c r="F264" s="5"/>
      <c r="G264" s="5"/>
      <c r="H264" s="5"/>
      <c r="I264" s="5"/>
      <c r="J264" s="52"/>
      <c r="K264" s="5"/>
      <c r="L264" s="5"/>
      <c r="M264" s="5"/>
      <c r="N264" s="52"/>
      <c r="O264" s="5"/>
    </row>
    <row r="265" ht="15.75" customHeight="1">
      <c r="A265" s="5"/>
      <c r="B265" s="5"/>
      <c r="C265" s="5"/>
      <c r="D265" s="52"/>
      <c r="E265" s="90"/>
      <c r="F265" s="5"/>
      <c r="G265" s="5"/>
      <c r="H265" s="5"/>
      <c r="I265" s="5"/>
      <c r="J265" s="52"/>
      <c r="K265" s="5"/>
      <c r="L265" s="5"/>
      <c r="M265" s="5"/>
      <c r="N265" s="52"/>
      <c r="O265" s="5"/>
    </row>
    <row r="266" ht="15.75" customHeight="1">
      <c r="A266" s="5"/>
      <c r="B266" s="5"/>
      <c r="C266" s="5"/>
      <c r="D266" s="52"/>
      <c r="E266" s="90"/>
      <c r="F266" s="5"/>
      <c r="G266" s="5"/>
      <c r="H266" s="5"/>
      <c r="I266" s="5"/>
      <c r="J266" s="52"/>
      <c r="K266" s="5"/>
      <c r="L266" s="5"/>
      <c r="M266" s="5"/>
      <c r="N266" s="52"/>
      <c r="O266" s="5"/>
    </row>
    <row r="267" ht="15.75" customHeight="1">
      <c r="A267" s="5"/>
      <c r="B267" s="5"/>
      <c r="C267" s="5"/>
      <c r="D267" s="52"/>
      <c r="E267" s="90"/>
      <c r="F267" s="5"/>
      <c r="G267" s="5"/>
      <c r="H267" s="5"/>
      <c r="I267" s="5"/>
      <c r="J267" s="52"/>
      <c r="K267" s="5"/>
      <c r="L267" s="5"/>
      <c r="M267" s="5"/>
      <c r="N267" s="52"/>
      <c r="O267" s="5"/>
    </row>
    <row r="268" ht="15.75" customHeight="1">
      <c r="A268" s="5"/>
      <c r="B268" s="5"/>
      <c r="C268" s="5"/>
      <c r="D268" s="52"/>
      <c r="E268" s="90"/>
      <c r="F268" s="5"/>
      <c r="G268" s="5"/>
      <c r="H268" s="5"/>
      <c r="I268" s="5"/>
      <c r="J268" s="52"/>
      <c r="K268" s="5"/>
      <c r="L268" s="5"/>
      <c r="M268" s="5"/>
      <c r="N268" s="52"/>
      <c r="O268" s="5"/>
    </row>
    <row r="269" ht="15.75" customHeight="1">
      <c r="A269" s="5"/>
      <c r="B269" s="5"/>
      <c r="C269" s="5"/>
      <c r="D269" s="52"/>
      <c r="E269" s="90"/>
      <c r="F269" s="5"/>
      <c r="G269" s="5"/>
      <c r="H269" s="5"/>
      <c r="I269" s="5"/>
      <c r="J269" s="52"/>
      <c r="K269" s="5"/>
      <c r="L269" s="5"/>
      <c r="M269" s="5"/>
      <c r="N269" s="52"/>
      <c r="O269" s="5"/>
    </row>
    <row r="270" ht="15.75" customHeight="1">
      <c r="A270" s="5"/>
      <c r="B270" s="5"/>
      <c r="C270" s="5"/>
      <c r="D270" s="52"/>
      <c r="E270" s="90"/>
      <c r="F270" s="5"/>
      <c r="G270" s="5"/>
      <c r="H270" s="5"/>
      <c r="I270" s="5"/>
      <c r="J270" s="52"/>
      <c r="K270" s="5"/>
      <c r="L270" s="5"/>
      <c r="M270" s="5"/>
      <c r="N270" s="52"/>
      <c r="O270" s="5"/>
    </row>
    <row r="271" ht="15.75" customHeight="1">
      <c r="A271" s="5"/>
      <c r="B271" s="5"/>
      <c r="C271" s="5"/>
      <c r="D271" s="52"/>
      <c r="E271" s="90"/>
      <c r="F271" s="5"/>
      <c r="G271" s="5"/>
      <c r="H271" s="5"/>
      <c r="I271" s="5"/>
      <c r="J271" s="52"/>
      <c r="K271" s="5"/>
      <c r="L271" s="5"/>
      <c r="M271" s="5"/>
      <c r="N271" s="52"/>
      <c r="O271" s="5"/>
    </row>
    <row r="272" ht="15.75" customHeight="1">
      <c r="A272" s="5"/>
      <c r="B272" s="5"/>
      <c r="C272" s="5"/>
      <c r="D272" s="52"/>
      <c r="E272" s="90"/>
      <c r="F272" s="5"/>
      <c r="G272" s="5"/>
      <c r="H272" s="5"/>
      <c r="I272" s="5"/>
      <c r="J272" s="52"/>
      <c r="K272" s="5"/>
      <c r="L272" s="5"/>
      <c r="M272" s="5"/>
      <c r="N272" s="52"/>
      <c r="O272" s="5"/>
    </row>
    <row r="273" ht="15.75" customHeight="1">
      <c r="A273" s="5"/>
      <c r="B273" s="5"/>
      <c r="C273" s="5"/>
      <c r="D273" s="52"/>
      <c r="E273" s="90"/>
      <c r="F273" s="5"/>
      <c r="G273" s="5"/>
      <c r="H273" s="5"/>
      <c r="I273" s="5"/>
      <c r="J273" s="52"/>
      <c r="K273" s="5"/>
      <c r="L273" s="5"/>
      <c r="M273" s="5"/>
      <c r="N273" s="52"/>
      <c r="O273" s="5"/>
    </row>
    <row r="274" ht="15.75" customHeight="1">
      <c r="A274" s="5"/>
      <c r="B274" s="5"/>
      <c r="C274" s="5"/>
      <c r="D274" s="52"/>
      <c r="E274" s="90"/>
      <c r="F274" s="5"/>
      <c r="G274" s="5"/>
      <c r="H274" s="5"/>
      <c r="I274" s="5"/>
      <c r="J274" s="52"/>
      <c r="K274" s="5"/>
      <c r="L274" s="5"/>
      <c r="M274" s="5"/>
      <c r="N274" s="52"/>
      <c r="O274" s="5"/>
    </row>
    <row r="275" ht="15.75" customHeight="1">
      <c r="A275" s="5"/>
      <c r="B275" s="5"/>
      <c r="C275" s="5"/>
      <c r="D275" s="52"/>
      <c r="E275" s="90"/>
      <c r="F275" s="5"/>
      <c r="G275" s="5"/>
      <c r="H275" s="5"/>
      <c r="I275" s="5"/>
      <c r="J275" s="52"/>
      <c r="K275" s="5"/>
      <c r="L275" s="5"/>
      <c r="M275" s="5"/>
      <c r="N275" s="52"/>
      <c r="O275" s="5"/>
    </row>
    <row r="276" ht="15.75" customHeight="1">
      <c r="A276" s="5"/>
      <c r="B276" s="5"/>
      <c r="C276" s="5"/>
      <c r="D276" s="52"/>
      <c r="E276" s="90"/>
      <c r="F276" s="5"/>
      <c r="G276" s="5"/>
      <c r="H276" s="5"/>
      <c r="I276" s="5"/>
      <c r="J276" s="52"/>
      <c r="K276" s="5"/>
      <c r="L276" s="5"/>
      <c r="M276" s="5"/>
      <c r="N276" s="52"/>
      <c r="O276" s="5"/>
    </row>
    <row r="277" ht="15.75" customHeight="1">
      <c r="A277" s="5"/>
      <c r="B277" s="5"/>
      <c r="C277" s="5"/>
      <c r="D277" s="52"/>
      <c r="E277" s="90"/>
      <c r="F277" s="5"/>
      <c r="G277" s="5"/>
      <c r="H277" s="5"/>
      <c r="I277" s="5"/>
      <c r="J277" s="52"/>
      <c r="K277" s="5"/>
      <c r="L277" s="5"/>
      <c r="M277" s="5"/>
      <c r="N277" s="52"/>
      <c r="O277" s="5"/>
    </row>
    <row r="278" ht="15.75" customHeight="1">
      <c r="A278" s="5"/>
      <c r="B278" s="5"/>
      <c r="C278" s="5"/>
      <c r="D278" s="52"/>
      <c r="E278" s="90"/>
      <c r="F278" s="5"/>
      <c r="G278" s="5"/>
      <c r="H278" s="5"/>
      <c r="I278" s="5"/>
      <c r="J278" s="52"/>
      <c r="K278" s="5"/>
      <c r="L278" s="5"/>
      <c r="M278" s="5"/>
      <c r="N278" s="52"/>
      <c r="O278" s="5"/>
    </row>
    <row r="279" ht="15.75" customHeight="1">
      <c r="A279" s="5"/>
      <c r="B279" s="5"/>
      <c r="C279" s="5"/>
      <c r="D279" s="52"/>
      <c r="E279" s="90"/>
      <c r="F279" s="5"/>
      <c r="G279" s="5"/>
      <c r="H279" s="5"/>
      <c r="I279" s="5"/>
      <c r="J279" s="52"/>
      <c r="K279" s="5"/>
      <c r="L279" s="5"/>
      <c r="M279" s="5"/>
      <c r="N279" s="52"/>
      <c r="O279" s="5"/>
    </row>
    <row r="280" ht="15.75" customHeight="1">
      <c r="A280" s="5"/>
      <c r="B280" s="5"/>
      <c r="C280" s="5"/>
      <c r="D280" s="52"/>
      <c r="E280" s="90"/>
      <c r="F280" s="5"/>
      <c r="G280" s="5"/>
      <c r="H280" s="5"/>
      <c r="I280" s="5"/>
      <c r="J280" s="52"/>
      <c r="K280" s="5"/>
      <c r="L280" s="5"/>
      <c r="M280" s="5"/>
      <c r="N280" s="52"/>
      <c r="O280" s="5"/>
    </row>
    <row r="281" ht="15.75" customHeight="1">
      <c r="A281" s="5"/>
      <c r="B281" s="5"/>
      <c r="C281" s="5"/>
      <c r="D281" s="52"/>
      <c r="E281" s="90"/>
      <c r="F281" s="5"/>
      <c r="G281" s="5"/>
      <c r="H281" s="5"/>
      <c r="I281" s="5"/>
      <c r="J281" s="52"/>
      <c r="K281" s="5"/>
      <c r="L281" s="5"/>
      <c r="M281" s="5"/>
      <c r="N281" s="52"/>
      <c r="O281" s="5"/>
    </row>
    <row r="282" ht="15.75" customHeight="1">
      <c r="A282" s="5"/>
      <c r="B282" s="5"/>
      <c r="C282" s="5"/>
      <c r="D282" s="52"/>
      <c r="E282" s="90"/>
      <c r="F282" s="5"/>
      <c r="G282" s="5"/>
      <c r="H282" s="5"/>
      <c r="I282" s="5"/>
      <c r="J282" s="52"/>
      <c r="K282" s="5"/>
      <c r="L282" s="5"/>
      <c r="M282" s="5"/>
      <c r="N282" s="52"/>
      <c r="O282" s="5"/>
    </row>
    <row r="283" ht="15.75" customHeight="1">
      <c r="A283" s="5"/>
      <c r="B283" s="5"/>
      <c r="C283" s="5"/>
      <c r="D283" s="52"/>
      <c r="E283" s="90"/>
      <c r="F283" s="5"/>
      <c r="G283" s="5"/>
      <c r="H283" s="5"/>
      <c r="I283" s="5"/>
      <c r="J283" s="52"/>
      <c r="K283" s="5"/>
      <c r="L283" s="5"/>
      <c r="M283" s="5"/>
      <c r="N283" s="52"/>
      <c r="O283" s="5"/>
    </row>
    <row r="284" ht="15.75" customHeight="1">
      <c r="A284" s="5"/>
      <c r="B284" s="5"/>
      <c r="C284" s="5"/>
      <c r="D284" s="52"/>
      <c r="E284" s="90"/>
      <c r="F284" s="5"/>
      <c r="G284" s="5"/>
      <c r="H284" s="5"/>
      <c r="I284" s="5"/>
      <c r="J284" s="52"/>
      <c r="K284" s="5"/>
      <c r="L284" s="5"/>
      <c r="M284" s="5"/>
      <c r="N284" s="52"/>
      <c r="O284" s="5"/>
    </row>
    <row r="285" ht="15.75" customHeight="1">
      <c r="A285" s="5"/>
      <c r="B285" s="5"/>
      <c r="C285" s="5"/>
      <c r="D285" s="52"/>
      <c r="E285" s="90"/>
      <c r="F285" s="5"/>
      <c r="G285" s="5"/>
      <c r="H285" s="5"/>
      <c r="I285" s="5"/>
      <c r="J285" s="52"/>
      <c r="K285" s="5"/>
      <c r="L285" s="5"/>
      <c r="M285" s="5"/>
      <c r="N285" s="52"/>
      <c r="O285" s="5"/>
    </row>
    <row r="286" ht="15.75" customHeight="1">
      <c r="A286" s="5"/>
      <c r="B286" s="5"/>
      <c r="C286" s="5"/>
      <c r="D286" s="52"/>
      <c r="E286" s="90"/>
      <c r="F286" s="5"/>
      <c r="G286" s="5"/>
      <c r="H286" s="5"/>
      <c r="I286" s="5"/>
      <c r="J286" s="52"/>
      <c r="K286" s="5"/>
      <c r="L286" s="5"/>
      <c r="M286" s="5"/>
      <c r="N286" s="52"/>
      <c r="O286" s="5"/>
    </row>
    <row r="287" ht="15.75" customHeight="1">
      <c r="A287" s="5"/>
      <c r="B287" s="5"/>
      <c r="C287" s="5"/>
      <c r="D287" s="52"/>
      <c r="E287" s="90"/>
      <c r="F287" s="5"/>
      <c r="G287" s="5"/>
      <c r="H287" s="5"/>
      <c r="I287" s="5"/>
      <c r="J287" s="52"/>
      <c r="K287" s="5"/>
      <c r="L287" s="5"/>
      <c r="M287" s="5"/>
      <c r="N287" s="52"/>
      <c r="O287" s="5"/>
    </row>
    <row r="288" ht="15.75" customHeight="1">
      <c r="A288" s="5"/>
      <c r="B288" s="5"/>
      <c r="C288" s="5"/>
      <c r="D288" s="52"/>
      <c r="E288" s="90"/>
      <c r="F288" s="5"/>
      <c r="G288" s="5"/>
      <c r="H288" s="5"/>
      <c r="I288" s="5"/>
      <c r="J288" s="52"/>
      <c r="K288" s="5"/>
      <c r="L288" s="5"/>
      <c r="M288" s="5"/>
      <c r="N288" s="52"/>
      <c r="O288" s="5"/>
    </row>
    <row r="289" ht="15.75" customHeight="1">
      <c r="A289" s="5"/>
      <c r="B289" s="5"/>
      <c r="C289" s="5"/>
      <c r="D289" s="52"/>
      <c r="E289" s="90"/>
      <c r="F289" s="5"/>
      <c r="G289" s="5"/>
      <c r="H289" s="5"/>
      <c r="I289" s="5"/>
      <c r="J289" s="52"/>
      <c r="K289" s="5"/>
      <c r="L289" s="5"/>
      <c r="M289" s="5"/>
      <c r="N289" s="52"/>
      <c r="O289" s="5"/>
    </row>
    <row r="290" ht="15.75" customHeight="1">
      <c r="A290" s="5"/>
      <c r="B290" s="5"/>
      <c r="C290" s="5"/>
      <c r="D290" s="52"/>
      <c r="E290" s="90"/>
      <c r="F290" s="5"/>
      <c r="G290" s="5"/>
      <c r="H290" s="5"/>
      <c r="I290" s="5"/>
      <c r="J290" s="52"/>
      <c r="K290" s="5"/>
      <c r="L290" s="5"/>
      <c r="M290" s="5"/>
      <c r="N290" s="52"/>
      <c r="O290" s="5"/>
    </row>
    <row r="291" ht="15.75" customHeight="1">
      <c r="A291" s="5"/>
      <c r="B291" s="5"/>
      <c r="C291" s="5"/>
      <c r="D291" s="52"/>
      <c r="E291" s="90"/>
      <c r="F291" s="5"/>
      <c r="G291" s="5"/>
      <c r="H291" s="5"/>
      <c r="I291" s="5"/>
      <c r="J291" s="52"/>
      <c r="K291" s="5"/>
      <c r="L291" s="5"/>
      <c r="M291" s="5"/>
      <c r="N291" s="52"/>
      <c r="O291" s="5"/>
    </row>
    <row r="292" ht="15.75" customHeight="1">
      <c r="A292" s="5"/>
      <c r="B292" s="5"/>
      <c r="C292" s="5"/>
      <c r="D292" s="52"/>
      <c r="E292" s="90"/>
      <c r="F292" s="5"/>
      <c r="G292" s="5"/>
      <c r="H292" s="5"/>
      <c r="I292" s="5"/>
      <c r="J292" s="52"/>
      <c r="K292" s="5"/>
      <c r="L292" s="5"/>
      <c r="M292" s="5"/>
      <c r="N292" s="52"/>
      <c r="O292" s="5"/>
    </row>
    <row r="293" ht="15.75" customHeight="1">
      <c r="A293" s="5"/>
      <c r="B293" s="5"/>
      <c r="C293" s="5"/>
      <c r="D293" s="52"/>
      <c r="E293" s="90"/>
      <c r="F293" s="5"/>
      <c r="G293" s="5"/>
      <c r="H293" s="5"/>
      <c r="I293" s="5"/>
      <c r="J293" s="52"/>
      <c r="K293" s="5"/>
      <c r="L293" s="5"/>
      <c r="M293" s="5"/>
      <c r="N293" s="52"/>
      <c r="O293" s="5"/>
    </row>
    <row r="294" ht="15.75" customHeight="1">
      <c r="A294" s="5"/>
      <c r="B294" s="5"/>
      <c r="C294" s="5"/>
      <c r="D294" s="52"/>
      <c r="E294" s="90"/>
      <c r="F294" s="5"/>
      <c r="G294" s="5"/>
      <c r="H294" s="5"/>
      <c r="I294" s="5"/>
      <c r="J294" s="52"/>
      <c r="K294" s="5"/>
      <c r="L294" s="5"/>
      <c r="M294" s="5"/>
      <c r="N294" s="52"/>
      <c r="O294" s="5"/>
    </row>
    <row r="295" ht="15.75" customHeight="1">
      <c r="A295" s="5"/>
      <c r="B295" s="5"/>
      <c r="C295" s="5"/>
      <c r="D295" s="52"/>
      <c r="E295" s="90"/>
      <c r="F295" s="5"/>
      <c r="G295" s="5"/>
      <c r="H295" s="5"/>
      <c r="I295" s="5"/>
      <c r="J295" s="52"/>
      <c r="K295" s="5"/>
      <c r="L295" s="5"/>
      <c r="M295" s="5"/>
      <c r="N295" s="52"/>
      <c r="O295" s="5"/>
    </row>
    <row r="296" ht="15.75" customHeight="1">
      <c r="A296" s="5"/>
      <c r="B296" s="5"/>
      <c r="C296" s="5"/>
      <c r="D296" s="52"/>
      <c r="E296" s="90"/>
      <c r="F296" s="5"/>
      <c r="G296" s="5"/>
      <c r="H296" s="5"/>
      <c r="I296" s="5"/>
      <c r="J296" s="52"/>
      <c r="K296" s="5"/>
      <c r="L296" s="5"/>
      <c r="M296" s="5"/>
      <c r="N296" s="52"/>
      <c r="O296" s="5"/>
    </row>
    <row r="297" ht="15.75" customHeight="1">
      <c r="A297" s="5"/>
      <c r="B297" s="5"/>
      <c r="C297" s="5"/>
      <c r="D297" s="52"/>
      <c r="E297" s="90"/>
      <c r="F297" s="5"/>
      <c r="G297" s="5"/>
      <c r="H297" s="5"/>
      <c r="I297" s="5"/>
      <c r="J297" s="52"/>
      <c r="K297" s="5"/>
      <c r="L297" s="5"/>
      <c r="M297" s="5"/>
      <c r="N297" s="52"/>
      <c r="O297" s="5"/>
    </row>
    <row r="298" ht="15.75" customHeight="1">
      <c r="A298" s="5"/>
      <c r="B298" s="5"/>
      <c r="C298" s="5"/>
      <c r="D298" s="52"/>
      <c r="E298" s="90"/>
      <c r="F298" s="5"/>
      <c r="G298" s="5"/>
      <c r="H298" s="5"/>
      <c r="I298" s="5"/>
      <c r="J298" s="52"/>
      <c r="K298" s="5"/>
      <c r="L298" s="5"/>
      <c r="M298" s="5"/>
      <c r="N298" s="52"/>
      <c r="O298" s="5"/>
    </row>
    <row r="299" ht="15.75" customHeight="1">
      <c r="A299" s="5"/>
      <c r="B299" s="5"/>
      <c r="C299" s="5"/>
      <c r="D299" s="52"/>
      <c r="E299" s="90"/>
      <c r="F299" s="5"/>
      <c r="G299" s="5"/>
      <c r="H299" s="5"/>
      <c r="I299" s="5"/>
      <c r="J299" s="52"/>
      <c r="K299" s="5"/>
      <c r="L299" s="5"/>
      <c r="M299" s="5"/>
      <c r="N299" s="52"/>
      <c r="O299" s="5"/>
    </row>
    <row r="300" ht="15.75" customHeight="1">
      <c r="A300" s="5"/>
      <c r="B300" s="5"/>
      <c r="C300" s="5"/>
      <c r="D300" s="52"/>
      <c r="E300" s="90"/>
      <c r="F300" s="5"/>
      <c r="G300" s="5"/>
      <c r="H300" s="5"/>
      <c r="I300" s="5"/>
      <c r="J300" s="52"/>
      <c r="K300" s="5"/>
      <c r="L300" s="5"/>
      <c r="M300" s="5"/>
      <c r="N300" s="52"/>
      <c r="O300" s="5"/>
    </row>
    <row r="301" ht="15.75" customHeight="1">
      <c r="A301" s="5"/>
      <c r="B301" s="5"/>
      <c r="C301" s="5"/>
      <c r="D301" s="52"/>
      <c r="E301" s="90"/>
      <c r="F301" s="5"/>
      <c r="G301" s="5"/>
      <c r="H301" s="5"/>
      <c r="I301" s="5"/>
      <c r="J301" s="52"/>
      <c r="K301" s="5"/>
      <c r="L301" s="5"/>
      <c r="M301" s="5"/>
      <c r="N301" s="52"/>
      <c r="O301" s="5"/>
    </row>
    <row r="302" ht="15.75" customHeight="1">
      <c r="A302" s="5"/>
      <c r="B302" s="5"/>
      <c r="C302" s="5"/>
      <c r="D302" s="52"/>
      <c r="E302" s="90"/>
      <c r="F302" s="5"/>
      <c r="G302" s="5"/>
      <c r="H302" s="5"/>
      <c r="I302" s="5"/>
      <c r="J302" s="52"/>
      <c r="K302" s="5"/>
      <c r="L302" s="5"/>
      <c r="M302" s="5"/>
      <c r="N302" s="52"/>
      <c r="O302" s="5"/>
    </row>
    <row r="303" ht="15.75" customHeight="1">
      <c r="A303" s="5"/>
      <c r="B303" s="5"/>
      <c r="C303" s="5"/>
      <c r="D303" s="52"/>
      <c r="E303" s="90"/>
      <c r="F303" s="5"/>
      <c r="G303" s="5"/>
      <c r="H303" s="5"/>
      <c r="I303" s="5"/>
      <c r="J303" s="52"/>
      <c r="K303" s="5"/>
      <c r="L303" s="5"/>
      <c r="M303" s="5"/>
      <c r="N303" s="52"/>
      <c r="O303" s="5"/>
    </row>
    <row r="304" ht="15.75" customHeight="1">
      <c r="A304" s="5"/>
      <c r="B304" s="5"/>
      <c r="C304" s="5"/>
      <c r="D304" s="52"/>
      <c r="E304" s="90"/>
      <c r="F304" s="5"/>
      <c r="G304" s="5"/>
      <c r="H304" s="5"/>
      <c r="I304" s="5"/>
      <c r="J304" s="52"/>
      <c r="K304" s="5"/>
      <c r="L304" s="5"/>
      <c r="M304" s="5"/>
      <c r="N304" s="52"/>
      <c r="O304" s="5"/>
    </row>
    <row r="305" ht="15.75" customHeight="1">
      <c r="A305" s="5"/>
      <c r="B305" s="5"/>
      <c r="C305" s="5"/>
      <c r="D305" s="52"/>
      <c r="E305" s="90"/>
      <c r="F305" s="5"/>
      <c r="G305" s="5"/>
      <c r="H305" s="5"/>
      <c r="I305" s="5"/>
      <c r="J305" s="52"/>
      <c r="K305" s="5"/>
      <c r="L305" s="5"/>
      <c r="M305" s="5"/>
      <c r="N305" s="52"/>
      <c r="O305" s="5"/>
    </row>
    <row r="306" ht="15.75" customHeight="1">
      <c r="A306" s="5"/>
      <c r="B306" s="5"/>
      <c r="C306" s="5"/>
      <c r="D306" s="52"/>
      <c r="E306" s="90"/>
      <c r="F306" s="5"/>
      <c r="G306" s="5"/>
      <c r="H306" s="5"/>
      <c r="I306" s="5"/>
      <c r="J306" s="52"/>
      <c r="K306" s="5"/>
      <c r="L306" s="5"/>
      <c r="M306" s="5"/>
      <c r="N306" s="52"/>
      <c r="O306" s="5"/>
    </row>
    <row r="307" ht="15.75" customHeight="1">
      <c r="A307" s="5"/>
      <c r="B307" s="5"/>
      <c r="C307" s="5"/>
      <c r="D307" s="52"/>
      <c r="E307" s="90"/>
      <c r="F307" s="5"/>
      <c r="G307" s="5"/>
      <c r="H307" s="5"/>
      <c r="I307" s="5"/>
      <c r="J307" s="52"/>
      <c r="K307" s="5"/>
      <c r="L307" s="5"/>
      <c r="M307" s="5"/>
      <c r="N307" s="52"/>
      <c r="O307" s="5"/>
    </row>
    <row r="308" ht="15.75" customHeight="1">
      <c r="A308" s="5"/>
      <c r="B308" s="5"/>
      <c r="C308" s="5"/>
      <c r="D308" s="52"/>
      <c r="E308" s="90"/>
      <c r="F308" s="5"/>
      <c r="G308" s="5"/>
      <c r="H308" s="5"/>
      <c r="I308" s="5"/>
      <c r="J308" s="52"/>
      <c r="K308" s="5"/>
      <c r="L308" s="5"/>
      <c r="M308" s="5"/>
      <c r="N308" s="52"/>
      <c r="O308" s="5"/>
    </row>
    <row r="309" ht="15.75" customHeight="1">
      <c r="A309" s="5"/>
      <c r="B309" s="5"/>
      <c r="C309" s="5"/>
      <c r="D309" s="52"/>
      <c r="E309" s="90"/>
      <c r="F309" s="5"/>
      <c r="G309" s="5"/>
      <c r="H309" s="5"/>
      <c r="I309" s="5"/>
      <c r="J309" s="52"/>
      <c r="K309" s="5"/>
      <c r="L309" s="5"/>
      <c r="M309" s="5"/>
      <c r="N309" s="52"/>
      <c r="O309" s="5"/>
    </row>
    <row r="310" ht="15.75" customHeight="1">
      <c r="A310" s="5"/>
      <c r="B310" s="5"/>
      <c r="C310" s="5"/>
      <c r="D310" s="52"/>
      <c r="E310" s="90"/>
      <c r="F310" s="5"/>
      <c r="G310" s="5"/>
      <c r="H310" s="5"/>
      <c r="I310" s="5"/>
      <c r="J310" s="52"/>
      <c r="K310" s="5"/>
      <c r="L310" s="5"/>
      <c r="M310" s="5"/>
      <c r="N310" s="52"/>
      <c r="O310" s="5"/>
    </row>
    <row r="311" ht="15.75" customHeight="1">
      <c r="A311" s="5"/>
      <c r="B311" s="5"/>
      <c r="C311" s="5"/>
      <c r="D311" s="52"/>
      <c r="E311" s="90"/>
      <c r="F311" s="5"/>
      <c r="G311" s="5"/>
      <c r="H311" s="5"/>
      <c r="I311" s="5"/>
      <c r="J311" s="52"/>
      <c r="K311" s="5"/>
      <c r="L311" s="5"/>
      <c r="M311" s="5"/>
      <c r="N311" s="52"/>
      <c r="O311" s="5"/>
    </row>
    <row r="312" ht="15.75" customHeight="1">
      <c r="A312" s="5"/>
      <c r="B312" s="5"/>
      <c r="C312" s="5"/>
      <c r="D312" s="52"/>
      <c r="E312" s="90"/>
      <c r="F312" s="5"/>
      <c r="G312" s="5"/>
      <c r="H312" s="5"/>
      <c r="I312" s="5"/>
      <c r="J312" s="52"/>
      <c r="K312" s="5"/>
      <c r="L312" s="5"/>
      <c r="M312" s="5"/>
      <c r="N312" s="52"/>
      <c r="O312" s="5"/>
    </row>
    <row r="313" ht="15.75" customHeight="1">
      <c r="A313" s="5"/>
      <c r="B313" s="5"/>
      <c r="C313" s="5"/>
      <c r="D313" s="52"/>
      <c r="E313" s="90"/>
      <c r="F313" s="5"/>
      <c r="G313" s="5"/>
      <c r="H313" s="5"/>
      <c r="I313" s="5"/>
      <c r="J313" s="52"/>
      <c r="K313" s="5"/>
      <c r="L313" s="5"/>
      <c r="M313" s="5"/>
      <c r="N313" s="52"/>
      <c r="O313" s="5"/>
    </row>
    <row r="314" ht="15.75" customHeight="1">
      <c r="A314" s="5"/>
      <c r="B314" s="5"/>
      <c r="C314" s="5"/>
      <c r="D314" s="52"/>
      <c r="E314" s="90"/>
      <c r="F314" s="5"/>
      <c r="G314" s="5"/>
      <c r="H314" s="5"/>
      <c r="I314" s="5"/>
      <c r="J314" s="52"/>
      <c r="K314" s="5"/>
      <c r="L314" s="5"/>
      <c r="M314" s="5"/>
      <c r="N314" s="52"/>
      <c r="O314" s="5"/>
    </row>
    <row r="315" ht="15.75" customHeight="1">
      <c r="A315" s="5"/>
      <c r="B315" s="5"/>
      <c r="C315" s="5"/>
      <c r="D315" s="52"/>
      <c r="E315" s="90"/>
      <c r="F315" s="5"/>
      <c r="G315" s="5"/>
      <c r="H315" s="5"/>
      <c r="I315" s="5"/>
      <c r="J315" s="52"/>
      <c r="K315" s="5"/>
      <c r="L315" s="5"/>
      <c r="M315" s="5"/>
      <c r="N315" s="52"/>
      <c r="O315" s="5"/>
    </row>
    <row r="316" ht="15.75" customHeight="1">
      <c r="A316" s="5"/>
      <c r="B316" s="5"/>
      <c r="C316" s="5"/>
      <c r="D316" s="52"/>
      <c r="E316" s="90"/>
      <c r="F316" s="5"/>
      <c r="G316" s="5"/>
      <c r="H316" s="5"/>
      <c r="I316" s="5"/>
      <c r="J316" s="52"/>
      <c r="K316" s="5"/>
      <c r="L316" s="5"/>
      <c r="M316" s="5"/>
      <c r="N316" s="52"/>
      <c r="O316" s="5"/>
    </row>
    <row r="317" ht="15.75" customHeight="1">
      <c r="A317" s="5"/>
      <c r="B317" s="5"/>
      <c r="C317" s="5"/>
      <c r="D317" s="52"/>
      <c r="E317" s="90"/>
      <c r="F317" s="5"/>
      <c r="G317" s="5"/>
      <c r="H317" s="5"/>
      <c r="I317" s="5"/>
      <c r="J317" s="52"/>
      <c r="K317" s="5"/>
      <c r="L317" s="5"/>
      <c r="M317" s="5"/>
      <c r="N317" s="52"/>
      <c r="O317" s="5"/>
    </row>
    <row r="318" ht="15.75" customHeight="1">
      <c r="A318" s="5"/>
      <c r="B318" s="5"/>
      <c r="C318" s="5"/>
      <c r="D318" s="52"/>
      <c r="E318" s="90"/>
      <c r="F318" s="5"/>
      <c r="G318" s="5"/>
      <c r="H318" s="5"/>
      <c r="I318" s="5"/>
      <c r="J318" s="52"/>
      <c r="K318" s="5"/>
      <c r="L318" s="5"/>
      <c r="M318" s="5"/>
      <c r="N318" s="52"/>
      <c r="O318" s="5"/>
    </row>
    <row r="319" ht="15.75" customHeight="1">
      <c r="A319" s="5"/>
      <c r="B319" s="5"/>
      <c r="C319" s="5"/>
      <c r="D319" s="52"/>
      <c r="E319" s="90"/>
      <c r="F319" s="5"/>
      <c r="G319" s="5"/>
      <c r="H319" s="5"/>
      <c r="I319" s="5"/>
      <c r="J319" s="52"/>
      <c r="K319" s="5"/>
      <c r="L319" s="5"/>
      <c r="M319" s="5"/>
      <c r="N319" s="52"/>
      <c r="O319" s="5"/>
    </row>
    <row r="320" ht="15.75" customHeight="1">
      <c r="A320" s="5"/>
      <c r="B320" s="5"/>
      <c r="C320" s="5"/>
      <c r="D320" s="52"/>
      <c r="E320" s="90"/>
      <c r="F320" s="5"/>
      <c r="G320" s="5"/>
      <c r="H320" s="5"/>
      <c r="I320" s="5"/>
      <c r="J320" s="52"/>
      <c r="K320" s="5"/>
      <c r="L320" s="5"/>
      <c r="M320" s="5"/>
      <c r="N320" s="52"/>
      <c r="O320" s="5"/>
    </row>
    <row r="321" ht="15.75" customHeight="1">
      <c r="A321" s="5"/>
      <c r="B321" s="5"/>
      <c r="C321" s="5"/>
      <c r="D321" s="52"/>
      <c r="E321" s="90"/>
      <c r="F321" s="5"/>
      <c r="G321" s="5"/>
      <c r="H321" s="5"/>
      <c r="I321" s="5"/>
      <c r="J321" s="52"/>
      <c r="K321" s="5"/>
      <c r="L321" s="5"/>
      <c r="M321" s="5"/>
      <c r="N321" s="52"/>
      <c r="O321" s="5"/>
    </row>
    <row r="322" ht="15.75" customHeight="1">
      <c r="A322" s="5"/>
      <c r="B322" s="5"/>
      <c r="C322" s="5"/>
      <c r="D322" s="52"/>
      <c r="E322" s="90"/>
      <c r="F322" s="5"/>
      <c r="G322" s="5"/>
      <c r="H322" s="5"/>
      <c r="I322" s="5"/>
      <c r="J322" s="52"/>
      <c r="K322" s="5"/>
      <c r="L322" s="5"/>
      <c r="M322" s="5"/>
      <c r="N322" s="52"/>
      <c r="O322" s="5"/>
    </row>
    <row r="323" ht="15.75" customHeight="1">
      <c r="A323" s="5"/>
      <c r="B323" s="5"/>
      <c r="C323" s="5"/>
      <c r="D323" s="52"/>
      <c r="E323" s="90"/>
      <c r="F323" s="5"/>
      <c r="G323" s="5"/>
      <c r="H323" s="5"/>
      <c r="I323" s="5"/>
      <c r="J323" s="52"/>
      <c r="K323" s="5"/>
      <c r="L323" s="5"/>
      <c r="M323" s="5"/>
      <c r="N323" s="52"/>
      <c r="O323" s="5"/>
    </row>
    <row r="324" ht="15.75" customHeight="1">
      <c r="A324" s="5"/>
      <c r="B324" s="5"/>
      <c r="C324" s="5"/>
      <c r="D324" s="52"/>
      <c r="E324" s="90"/>
      <c r="F324" s="5"/>
      <c r="G324" s="5"/>
      <c r="H324" s="5"/>
      <c r="I324" s="5"/>
      <c r="J324" s="52"/>
      <c r="K324" s="5"/>
      <c r="L324" s="5"/>
      <c r="M324" s="5"/>
      <c r="N324" s="52"/>
      <c r="O324" s="5"/>
    </row>
    <row r="325" ht="15.75" customHeight="1">
      <c r="A325" s="5"/>
      <c r="B325" s="5"/>
      <c r="C325" s="5"/>
      <c r="D325" s="52"/>
      <c r="E325" s="90"/>
      <c r="F325" s="5"/>
      <c r="G325" s="5"/>
      <c r="H325" s="5"/>
      <c r="I325" s="5"/>
      <c r="J325" s="52"/>
      <c r="K325" s="5"/>
      <c r="L325" s="5"/>
      <c r="M325" s="5"/>
      <c r="N325" s="52"/>
      <c r="O325" s="5"/>
    </row>
    <row r="326" ht="15.75" customHeight="1">
      <c r="A326" s="5"/>
      <c r="B326" s="5"/>
      <c r="C326" s="5"/>
      <c r="D326" s="52"/>
      <c r="E326" s="90"/>
      <c r="F326" s="5"/>
      <c r="G326" s="5"/>
      <c r="H326" s="5"/>
      <c r="I326" s="5"/>
      <c r="J326" s="52"/>
      <c r="K326" s="5"/>
      <c r="L326" s="5"/>
      <c r="M326" s="5"/>
      <c r="N326" s="52"/>
      <c r="O326" s="5"/>
    </row>
    <row r="327" ht="15.75" customHeight="1">
      <c r="A327" s="5"/>
      <c r="B327" s="5"/>
      <c r="C327" s="5"/>
      <c r="D327" s="52"/>
      <c r="E327" s="90"/>
      <c r="F327" s="5"/>
      <c r="G327" s="5"/>
      <c r="H327" s="5"/>
      <c r="I327" s="5"/>
      <c r="J327" s="52"/>
      <c r="K327" s="5"/>
      <c r="L327" s="5"/>
      <c r="M327" s="5"/>
      <c r="N327" s="52"/>
      <c r="O327" s="5"/>
    </row>
    <row r="328" ht="15.75" customHeight="1">
      <c r="A328" s="5"/>
      <c r="B328" s="5"/>
      <c r="C328" s="5"/>
      <c r="D328" s="52"/>
      <c r="E328" s="90"/>
      <c r="F328" s="5"/>
      <c r="G328" s="5"/>
      <c r="H328" s="5"/>
      <c r="I328" s="5"/>
      <c r="J328" s="52"/>
      <c r="K328" s="5"/>
      <c r="L328" s="5"/>
      <c r="M328" s="5"/>
      <c r="N328" s="52"/>
      <c r="O328" s="5"/>
    </row>
    <row r="329" ht="15.75" customHeight="1">
      <c r="A329" s="5"/>
      <c r="B329" s="5"/>
      <c r="C329" s="5"/>
      <c r="D329" s="52"/>
      <c r="E329" s="90"/>
      <c r="F329" s="5"/>
      <c r="G329" s="5"/>
      <c r="H329" s="5"/>
      <c r="I329" s="5"/>
      <c r="J329" s="52"/>
      <c r="K329" s="5"/>
      <c r="L329" s="5"/>
      <c r="M329" s="5"/>
      <c r="N329" s="52"/>
      <c r="O329" s="5"/>
    </row>
    <row r="330" ht="15.75" customHeight="1">
      <c r="A330" s="5"/>
      <c r="B330" s="5"/>
      <c r="C330" s="5"/>
      <c r="D330" s="52"/>
      <c r="E330" s="90"/>
      <c r="F330" s="5"/>
      <c r="G330" s="5"/>
      <c r="H330" s="5"/>
      <c r="I330" s="5"/>
      <c r="J330" s="52"/>
      <c r="K330" s="5"/>
      <c r="L330" s="5"/>
      <c r="M330" s="5"/>
      <c r="N330" s="52"/>
      <c r="O330" s="5"/>
    </row>
    <row r="331" ht="15.75" customHeight="1">
      <c r="A331" s="5"/>
      <c r="B331" s="5"/>
      <c r="C331" s="5"/>
      <c r="D331" s="52"/>
      <c r="E331" s="90"/>
      <c r="F331" s="5"/>
      <c r="G331" s="5"/>
      <c r="H331" s="5"/>
      <c r="I331" s="5"/>
      <c r="J331" s="52"/>
      <c r="K331" s="5"/>
      <c r="L331" s="5"/>
      <c r="M331" s="5"/>
      <c r="N331" s="52"/>
      <c r="O331" s="5"/>
    </row>
    <row r="332" ht="15.75" customHeight="1">
      <c r="A332" s="5"/>
      <c r="B332" s="5"/>
      <c r="C332" s="5"/>
      <c r="D332" s="52"/>
      <c r="E332" s="90"/>
      <c r="F332" s="5"/>
      <c r="G332" s="5"/>
      <c r="H332" s="5"/>
      <c r="I332" s="5"/>
      <c r="J332" s="52"/>
      <c r="K332" s="5"/>
      <c r="L332" s="5"/>
      <c r="M332" s="5"/>
      <c r="N332" s="52"/>
      <c r="O332" s="5"/>
    </row>
    <row r="333" ht="15.75" customHeight="1">
      <c r="A333" s="5"/>
      <c r="B333" s="5"/>
      <c r="C333" s="5"/>
      <c r="D333" s="52"/>
      <c r="E333" s="90"/>
      <c r="F333" s="5"/>
      <c r="G333" s="5"/>
      <c r="H333" s="5"/>
      <c r="I333" s="5"/>
      <c r="J333" s="52"/>
      <c r="K333" s="5"/>
      <c r="L333" s="5"/>
      <c r="M333" s="5"/>
      <c r="N333" s="52"/>
      <c r="O333" s="5"/>
    </row>
    <row r="334" ht="15.75" customHeight="1">
      <c r="A334" s="5"/>
      <c r="B334" s="5"/>
      <c r="C334" s="5"/>
      <c r="D334" s="52"/>
      <c r="E334" s="90"/>
      <c r="F334" s="5"/>
      <c r="G334" s="5"/>
      <c r="H334" s="5"/>
      <c r="I334" s="5"/>
      <c r="J334" s="52"/>
      <c r="K334" s="5"/>
      <c r="L334" s="5"/>
      <c r="M334" s="5"/>
      <c r="N334" s="52"/>
      <c r="O334" s="5"/>
    </row>
    <row r="335" ht="15.75" customHeight="1">
      <c r="A335" s="5"/>
      <c r="B335" s="5"/>
      <c r="C335" s="5"/>
      <c r="D335" s="52"/>
      <c r="E335" s="90"/>
      <c r="F335" s="5"/>
      <c r="G335" s="5"/>
      <c r="H335" s="5"/>
      <c r="I335" s="5"/>
      <c r="J335" s="52"/>
      <c r="K335" s="5"/>
      <c r="L335" s="5"/>
      <c r="M335" s="5"/>
      <c r="N335" s="52"/>
      <c r="O335" s="5"/>
    </row>
    <row r="336" ht="15.75" customHeight="1">
      <c r="A336" s="5"/>
      <c r="B336" s="5"/>
      <c r="C336" s="5"/>
      <c r="D336" s="52"/>
      <c r="E336" s="90"/>
      <c r="F336" s="5"/>
      <c r="G336" s="5"/>
      <c r="H336" s="5"/>
      <c r="I336" s="5"/>
      <c r="J336" s="52"/>
      <c r="K336" s="5"/>
      <c r="L336" s="5"/>
      <c r="M336" s="5"/>
      <c r="N336" s="52"/>
      <c r="O336" s="5"/>
    </row>
    <row r="337" ht="15.75" customHeight="1">
      <c r="A337" s="5"/>
      <c r="B337" s="5"/>
      <c r="C337" s="5"/>
      <c r="D337" s="52"/>
      <c r="E337" s="90"/>
      <c r="F337" s="5"/>
      <c r="G337" s="5"/>
      <c r="H337" s="5"/>
      <c r="I337" s="5"/>
      <c r="J337" s="52"/>
      <c r="K337" s="5"/>
      <c r="L337" s="5"/>
      <c r="M337" s="5"/>
      <c r="N337" s="52"/>
      <c r="O337" s="5"/>
    </row>
    <row r="338" ht="15.75" customHeight="1">
      <c r="A338" s="5"/>
      <c r="B338" s="5"/>
      <c r="C338" s="5"/>
      <c r="D338" s="52"/>
      <c r="E338" s="90"/>
      <c r="F338" s="5"/>
      <c r="G338" s="5"/>
      <c r="H338" s="5"/>
      <c r="I338" s="5"/>
      <c r="J338" s="52"/>
      <c r="K338" s="5"/>
      <c r="L338" s="5"/>
      <c r="M338" s="5"/>
      <c r="N338" s="52"/>
      <c r="O338" s="5"/>
    </row>
    <row r="339" ht="15.75" customHeight="1">
      <c r="A339" s="5"/>
      <c r="B339" s="5"/>
      <c r="C339" s="5"/>
      <c r="D339" s="52"/>
      <c r="E339" s="90"/>
      <c r="F339" s="5"/>
      <c r="G339" s="5"/>
      <c r="H339" s="5"/>
      <c r="I339" s="5"/>
      <c r="J339" s="52"/>
      <c r="K339" s="5"/>
      <c r="L339" s="5"/>
      <c r="M339" s="5"/>
      <c r="N339" s="52"/>
      <c r="O339" s="5"/>
    </row>
    <row r="340" ht="15.75" customHeight="1">
      <c r="A340" s="5"/>
      <c r="B340" s="5"/>
      <c r="C340" s="5"/>
      <c r="D340" s="52"/>
      <c r="E340" s="90"/>
      <c r="F340" s="5"/>
      <c r="G340" s="5"/>
      <c r="H340" s="5"/>
      <c r="I340" s="5"/>
      <c r="J340" s="52"/>
      <c r="K340" s="5"/>
      <c r="L340" s="5"/>
      <c r="M340" s="5"/>
      <c r="N340" s="52"/>
      <c r="O340" s="5"/>
    </row>
    <row r="341" ht="15.75" customHeight="1">
      <c r="A341" s="5"/>
      <c r="B341" s="5"/>
      <c r="C341" s="5"/>
      <c r="D341" s="52"/>
      <c r="E341" s="90"/>
      <c r="F341" s="5"/>
      <c r="G341" s="5"/>
      <c r="H341" s="5"/>
      <c r="I341" s="5"/>
      <c r="J341" s="52"/>
      <c r="K341" s="5"/>
      <c r="L341" s="5"/>
      <c r="M341" s="5"/>
      <c r="N341" s="52"/>
      <c r="O341" s="5"/>
    </row>
    <row r="342" ht="15.75" customHeight="1">
      <c r="A342" s="5"/>
      <c r="B342" s="5"/>
      <c r="C342" s="5"/>
      <c r="D342" s="52"/>
      <c r="E342" s="90"/>
      <c r="F342" s="5"/>
      <c r="G342" s="5"/>
      <c r="H342" s="5"/>
      <c r="I342" s="5"/>
      <c r="J342" s="52"/>
      <c r="K342" s="5"/>
      <c r="L342" s="5"/>
      <c r="M342" s="5"/>
      <c r="N342" s="52"/>
      <c r="O342" s="5"/>
    </row>
    <row r="343" ht="15.75" customHeight="1">
      <c r="A343" s="5"/>
      <c r="B343" s="5"/>
      <c r="C343" s="5"/>
      <c r="D343" s="52"/>
      <c r="E343" s="90"/>
      <c r="F343" s="5"/>
      <c r="G343" s="5"/>
      <c r="H343" s="5"/>
      <c r="I343" s="5"/>
      <c r="J343" s="52"/>
      <c r="K343" s="5"/>
      <c r="L343" s="5"/>
      <c r="M343" s="5"/>
      <c r="N343" s="52"/>
      <c r="O343" s="5"/>
    </row>
    <row r="344" ht="15.75" customHeight="1">
      <c r="A344" s="5"/>
      <c r="B344" s="5"/>
      <c r="C344" s="5"/>
      <c r="D344" s="52"/>
      <c r="E344" s="90"/>
      <c r="F344" s="5"/>
      <c r="G344" s="5"/>
      <c r="H344" s="5"/>
      <c r="I344" s="5"/>
      <c r="J344" s="52"/>
      <c r="K344" s="5"/>
      <c r="L344" s="5"/>
      <c r="M344" s="5"/>
      <c r="N344" s="52"/>
      <c r="O344" s="5"/>
    </row>
    <row r="345" ht="15.75" customHeight="1">
      <c r="A345" s="5"/>
      <c r="B345" s="5"/>
      <c r="C345" s="5"/>
      <c r="D345" s="52"/>
      <c r="E345" s="90"/>
      <c r="F345" s="5"/>
      <c r="G345" s="5"/>
      <c r="H345" s="5"/>
      <c r="I345" s="5"/>
      <c r="J345" s="52"/>
      <c r="K345" s="5"/>
      <c r="L345" s="5"/>
      <c r="M345" s="5"/>
      <c r="N345" s="52"/>
      <c r="O345" s="5"/>
    </row>
    <row r="346" ht="15.75" customHeight="1">
      <c r="A346" s="5"/>
      <c r="B346" s="5"/>
      <c r="C346" s="5"/>
      <c r="D346" s="52"/>
      <c r="E346" s="90"/>
      <c r="F346" s="5"/>
      <c r="G346" s="5"/>
      <c r="H346" s="5"/>
      <c r="I346" s="5"/>
      <c r="J346" s="52"/>
      <c r="K346" s="5"/>
      <c r="L346" s="5"/>
      <c r="M346" s="5"/>
      <c r="N346" s="52"/>
      <c r="O346" s="5"/>
    </row>
    <row r="347" ht="15.75" customHeight="1">
      <c r="A347" s="5"/>
      <c r="B347" s="5"/>
      <c r="C347" s="5"/>
      <c r="D347" s="52"/>
      <c r="E347" s="90"/>
      <c r="F347" s="5"/>
      <c r="G347" s="5"/>
      <c r="H347" s="5"/>
      <c r="I347" s="5"/>
      <c r="J347" s="52"/>
      <c r="K347" s="5"/>
      <c r="L347" s="5"/>
      <c r="M347" s="5"/>
      <c r="N347" s="52"/>
      <c r="O347" s="5"/>
    </row>
    <row r="348" ht="15.75" customHeight="1">
      <c r="A348" s="5"/>
      <c r="B348" s="5"/>
      <c r="C348" s="5"/>
      <c r="D348" s="52"/>
      <c r="E348" s="90"/>
      <c r="F348" s="5"/>
      <c r="G348" s="5"/>
      <c r="H348" s="5"/>
      <c r="I348" s="5"/>
      <c r="J348" s="52"/>
      <c r="K348" s="5"/>
      <c r="L348" s="5"/>
      <c r="M348" s="5"/>
      <c r="N348" s="52"/>
      <c r="O348" s="5"/>
    </row>
    <row r="349" ht="15.75" customHeight="1">
      <c r="A349" s="5"/>
      <c r="B349" s="5"/>
      <c r="C349" s="5"/>
      <c r="D349" s="52"/>
      <c r="E349" s="90"/>
      <c r="F349" s="5"/>
      <c r="G349" s="5"/>
      <c r="H349" s="5"/>
      <c r="I349" s="5"/>
      <c r="J349" s="52"/>
      <c r="K349" s="5"/>
      <c r="L349" s="5"/>
      <c r="M349" s="5"/>
      <c r="N349" s="52"/>
      <c r="O349" s="5"/>
    </row>
    <row r="350" ht="15.75" customHeight="1">
      <c r="A350" s="5"/>
      <c r="B350" s="5"/>
      <c r="C350" s="5"/>
      <c r="D350" s="52"/>
      <c r="E350" s="90"/>
      <c r="F350" s="5"/>
      <c r="G350" s="5"/>
      <c r="H350" s="5"/>
      <c r="I350" s="5"/>
      <c r="J350" s="52"/>
      <c r="K350" s="5"/>
      <c r="L350" s="5"/>
      <c r="M350" s="5"/>
      <c r="N350" s="52"/>
      <c r="O350" s="5"/>
    </row>
    <row r="351" ht="15.75" customHeight="1">
      <c r="A351" s="5"/>
      <c r="B351" s="5"/>
      <c r="C351" s="5"/>
      <c r="D351" s="52"/>
      <c r="E351" s="90"/>
      <c r="F351" s="5"/>
      <c r="G351" s="5"/>
      <c r="H351" s="5"/>
      <c r="I351" s="5"/>
      <c r="J351" s="52"/>
      <c r="K351" s="5"/>
      <c r="L351" s="5"/>
      <c r="M351" s="5"/>
      <c r="N351" s="52"/>
      <c r="O351" s="5"/>
    </row>
    <row r="352" ht="15.75" customHeight="1">
      <c r="A352" s="5"/>
      <c r="B352" s="5"/>
      <c r="C352" s="5"/>
      <c r="D352" s="52"/>
      <c r="E352" s="90"/>
      <c r="F352" s="5"/>
      <c r="G352" s="5"/>
      <c r="H352" s="5"/>
      <c r="I352" s="5"/>
      <c r="J352" s="52"/>
      <c r="K352" s="5"/>
      <c r="L352" s="5"/>
      <c r="M352" s="5"/>
      <c r="N352" s="52"/>
      <c r="O352" s="5"/>
    </row>
    <row r="353" ht="15.75" customHeight="1">
      <c r="A353" s="5"/>
      <c r="B353" s="5"/>
      <c r="C353" s="5"/>
      <c r="D353" s="52"/>
      <c r="E353" s="90"/>
      <c r="F353" s="5"/>
      <c r="G353" s="5"/>
      <c r="H353" s="5"/>
      <c r="I353" s="5"/>
      <c r="J353" s="52"/>
      <c r="K353" s="5"/>
      <c r="L353" s="5"/>
      <c r="M353" s="5"/>
      <c r="N353" s="52"/>
      <c r="O353" s="5"/>
    </row>
    <row r="354" ht="15.75" customHeight="1">
      <c r="A354" s="5"/>
      <c r="B354" s="5"/>
      <c r="C354" s="5"/>
      <c r="D354" s="52"/>
      <c r="E354" s="90"/>
      <c r="F354" s="5"/>
      <c r="G354" s="5"/>
      <c r="H354" s="5"/>
      <c r="I354" s="5"/>
      <c r="J354" s="52"/>
      <c r="K354" s="5"/>
      <c r="L354" s="5"/>
      <c r="M354" s="5"/>
      <c r="N354" s="52"/>
      <c r="O354" s="5"/>
    </row>
    <row r="355" ht="15.75" customHeight="1">
      <c r="A355" s="5"/>
      <c r="B355" s="5"/>
      <c r="C355" s="5"/>
      <c r="D355" s="52"/>
      <c r="E355" s="90"/>
      <c r="F355" s="5"/>
      <c r="G355" s="5"/>
      <c r="H355" s="5"/>
      <c r="I355" s="5"/>
      <c r="J355" s="52"/>
      <c r="K355" s="5"/>
      <c r="L355" s="5"/>
      <c r="M355" s="5"/>
      <c r="N355" s="52"/>
      <c r="O355" s="5"/>
    </row>
    <row r="356" ht="15.75" customHeight="1">
      <c r="A356" s="5"/>
      <c r="B356" s="5"/>
      <c r="C356" s="5"/>
      <c r="D356" s="52"/>
      <c r="E356" s="90"/>
      <c r="F356" s="5"/>
      <c r="G356" s="5"/>
      <c r="H356" s="5"/>
      <c r="I356" s="5"/>
      <c r="J356" s="52"/>
      <c r="K356" s="5"/>
      <c r="L356" s="5"/>
      <c r="M356" s="5"/>
      <c r="N356" s="52"/>
      <c r="O356" s="5"/>
    </row>
    <row r="357" ht="15.75" customHeight="1">
      <c r="A357" s="5"/>
      <c r="B357" s="5"/>
      <c r="C357" s="5"/>
      <c r="D357" s="52"/>
      <c r="E357" s="90"/>
      <c r="F357" s="5"/>
      <c r="G357" s="5"/>
      <c r="H357" s="5"/>
      <c r="I357" s="5"/>
      <c r="J357" s="52"/>
      <c r="K357" s="5"/>
      <c r="L357" s="5"/>
      <c r="M357" s="5"/>
      <c r="N357" s="52"/>
      <c r="O357" s="5"/>
    </row>
    <row r="358" ht="15.75" customHeight="1">
      <c r="A358" s="5"/>
      <c r="B358" s="5"/>
      <c r="C358" s="5"/>
      <c r="D358" s="52"/>
      <c r="E358" s="90"/>
      <c r="F358" s="5"/>
      <c r="G358" s="5"/>
      <c r="H358" s="5"/>
      <c r="I358" s="5"/>
      <c r="J358" s="52"/>
      <c r="K358" s="5"/>
      <c r="L358" s="5"/>
      <c r="M358" s="5"/>
      <c r="N358" s="52"/>
      <c r="O358" s="5"/>
    </row>
    <row r="359" ht="15.75" customHeight="1">
      <c r="A359" s="5"/>
      <c r="B359" s="5"/>
      <c r="C359" s="5"/>
      <c r="D359" s="52"/>
      <c r="E359" s="90"/>
      <c r="F359" s="5"/>
      <c r="G359" s="5"/>
      <c r="H359" s="5"/>
      <c r="I359" s="5"/>
      <c r="J359" s="52"/>
      <c r="K359" s="5"/>
      <c r="L359" s="5"/>
      <c r="M359" s="5"/>
      <c r="N359" s="52"/>
      <c r="O359" s="5"/>
    </row>
    <row r="360" ht="15.75" customHeight="1">
      <c r="A360" s="5"/>
      <c r="B360" s="5"/>
      <c r="C360" s="5"/>
      <c r="D360" s="52"/>
      <c r="E360" s="90"/>
      <c r="F360" s="5"/>
      <c r="G360" s="5"/>
      <c r="H360" s="5"/>
      <c r="I360" s="5"/>
      <c r="J360" s="52"/>
      <c r="K360" s="5"/>
      <c r="L360" s="5"/>
      <c r="M360" s="5"/>
      <c r="N360" s="52"/>
      <c r="O360" s="5"/>
    </row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1:J1"/>
    <mergeCell ref="K1:N1"/>
    <mergeCell ref="O1:R1"/>
    <mergeCell ref="G2:H2"/>
    <mergeCell ref="L2:M2"/>
    <mergeCell ref="P2:Q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0.14"/>
    <col customWidth="1" min="2" max="2" width="11.57"/>
    <col customWidth="1" min="3" max="3" width="19.14"/>
    <col customWidth="1" min="4" max="4" width="12.86"/>
    <col customWidth="1" min="5" max="5" width="14.86"/>
    <col customWidth="1" min="6" max="6" width="10.43"/>
    <col customWidth="1" min="7" max="7" width="10.71"/>
    <col customWidth="1" min="8" max="8" width="10.29"/>
    <col customWidth="1" min="9" max="9" width="10.71"/>
    <col customWidth="1" min="10" max="10" width="9.14"/>
    <col customWidth="1" min="11" max="11" width="10.71"/>
    <col customWidth="1" min="12" max="26" width="9.14"/>
  </cols>
  <sheetData>
    <row r="1">
      <c r="A1" s="5"/>
      <c r="B1" s="5"/>
      <c r="C1" s="5"/>
      <c r="D1" s="90"/>
      <c r="E1" s="90"/>
      <c r="F1" s="52"/>
      <c r="G1" s="5"/>
      <c r="H1" s="52"/>
      <c r="I1" s="5"/>
      <c r="J1" s="5"/>
      <c r="K1" s="5"/>
      <c r="L1" s="5"/>
      <c r="M1" s="5"/>
    </row>
    <row r="2">
      <c r="A2" s="2" t="s">
        <v>53</v>
      </c>
      <c r="B2" s="2" t="s">
        <v>0</v>
      </c>
      <c r="C2" s="2" t="s">
        <v>2</v>
      </c>
      <c r="D2" s="96" t="s">
        <v>355</v>
      </c>
      <c r="E2" s="96" t="s">
        <v>84</v>
      </c>
      <c r="F2" s="54" t="s">
        <v>78</v>
      </c>
      <c r="G2" s="2" t="s">
        <v>356</v>
      </c>
      <c r="H2" s="54" t="s">
        <v>357</v>
      </c>
      <c r="I2" s="2"/>
      <c r="J2" s="2"/>
      <c r="K2" s="2"/>
      <c r="L2" s="6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7">
        <v>42524.0</v>
      </c>
      <c r="B3" s="7" t="s">
        <v>10</v>
      </c>
      <c r="C3" s="5" t="s">
        <v>14</v>
      </c>
      <c r="D3" s="90">
        <v>200.0</v>
      </c>
      <c r="E3" s="90"/>
      <c r="F3" s="52">
        <v>0.0</v>
      </c>
      <c r="G3" s="5">
        <v>9.8</v>
      </c>
      <c r="H3" s="52">
        <v>9.8</v>
      </c>
      <c r="I3" s="5"/>
      <c r="J3" s="5"/>
      <c r="K3" s="5"/>
      <c r="L3" s="5"/>
      <c r="M3" s="5"/>
    </row>
    <row r="4">
      <c r="A4" s="57"/>
      <c r="B4" s="5"/>
      <c r="C4" s="5"/>
      <c r="D4" s="90"/>
      <c r="E4" s="90"/>
      <c r="F4" s="52">
        <v>0.5</v>
      </c>
      <c r="G4" s="5">
        <v>10.0</v>
      </c>
      <c r="H4" s="52">
        <v>9.6</v>
      </c>
      <c r="I4" s="5"/>
      <c r="J4" s="5"/>
      <c r="K4" s="5"/>
      <c r="L4" s="5"/>
      <c r="M4" s="5"/>
    </row>
    <row r="5">
      <c r="A5" s="57"/>
      <c r="B5" s="5"/>
      <c r="C5" s="5"/>
      <c r="D5" s="90"/>
      <c r="E5" s="90"/>
      <c r="F5" s="52">
        <v>1.5</v>
      </c>
      <c r="G5" s="5">
        <v>10.0</v>
      </c>
      <c r="H5" s="52">
        <v>9.8</v>
      </c>
      <c r="I5" s="5"/>
      <c r="J5" s="5"/>
      <c r="K5" s="5"/>
      <c r="L5" s="5"/>
      <c r="M5" s="5"/>
    </row>
    <row r="6">
      <c r="A6" s="57"/>
      <c r="B6" s="5"/>
      <c r="C6" s="5"/>
      <c r="D6" s="90"/>
      <c r="E6" s="90"/>
      <c r="F6" s="52">
        <v>12.0</v>
      </c>
      <c r="G6" s="5">
        <v>9.8</v>
      </c>
      <c r="H6" s="52">
        <v>9.7</v>
      </c>
      <c r="I6" s="5"/>
      <c r="J6" s="5"/>
      <c r="K6" s="5"/>
      <c r="L6" s="5"/>
      <c r="M6" s="5"/>
    </row>
    <row r="7">
      <c r="A7" s="57"/>
      <c r="B7" s="5"/>
      <c r="C7" s="5"/>
      <c r="D7" s="90"/>
      <c r="E7" s="90"/>
      <c r="F7" s="52">
        <v>27.0</v>
      </c>
      <c r="G7" s="5">
        <v>9.8</v>
      </c>
      <c r="H7" s="52">
        <v>9.7</v>
      </c>
      <c r="I7" s="5"/>
      <c r="J7" s="5"/>
      <c r="K7" s="5"/>
      <c r="L7" s="5"/>
      <c r="M7" s="5"/>
    </row>
    <row r="8">
      <c r="A8" s="57"/>
      <c r="B8" s="5"/>
      <c r="C8" s="5"/>
      <c r="D8" s="90"/>
      <c r="E8" s="90"/>
      <c r="F8" s="52">
        <v>70.0</v>
      </c>
      <c r="G8" s="5">
        <v>9.3</v>
      </c>
      <c r="H8" s="52">
        <v>9.45</v>
      </c>
      <c r="I8" s="5"/>
      <c r="J8" s="5"/>
      <c r="K8" s="5"/>
      <c r="L8" s="5"/>
      <c r="M8" s="5"/>
    </row>
    <row r="9">
      <c r="A9" s="111">
        <v>42524.0</v>
      </c>
      <c r="B9" s="7" t="s">
        <v>10</v>
      </c>
      <c r="C9" s="7" t="s">
        <v>16</v>
      </c>
      <c r="D9" s="150">
        <v>350.0</v>
      </c>
      <c r="E9" s="150" t="s">
        <v>358</v>
      </c>
      <c r="F9" s="120">
        <v>0.0</v>
      </c>
      <c r="G9" s="7">
        <v>10.22</v>
      </c>
      <c r="H9" s="120">
        <v>10.6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7"/>
      <c r="B10" s="5"/>
      <c r="C10" s="5"/>
      <c r="D10" s="90"/>
      <c r="E10" s="90"/>
      <c r="F10" s="52">
        <v>0.5</v>
      </c>
      <c r="G10" s="5">
        <v>10.4</v>
      </c>
      <c r="H10" s="52">
        <v>10.7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7"/>
      <c r="B11" s="5"/>
      <c r="C11" s="5"/>
      <c r="D11" s="90"/>
      <c r="E11" s="90"/>
      <c r="F11" s="52">
        <v>1.5</v>
      </c>
      <c r="G11" s="5">
        <v>11.0</v>
      </c>
      <c r="H11" s="52">
        <v>10.94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7"/>
      <c r="B12" s="5"/>
      <c r="C12" s="5"/>
      <c r="D12" s="90"/>
      <c r="E12" s="90"/>
      <c r="F12" s="52">
        <v>10.0</v>
      </c>
      <c r="G12" s="5">
        <v>10.9</v>
      </c>
      <c r="H12" s="52">
        <v>10.88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7"/>
      <c r="B13" s="5"/>
      <c r="C13" s="5"/>
      <c r="D13" s="90"/>
      <c r="E13" s="90"/>
      <c r="F13" s="52">
        <v>45.0</v>
      </c>
      <c r="G13" s="5">
        <v>10.88</v>
      </c>
      <c r="H13" s="52">
        <v>10.75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7"/>
      <c r="B14" s="5"/>
      <c r="C14" s="5"/>
      <c r="D14" s="90"/>
      <c r="E14" s="90"/>
      <c r="F14" s="52">
        <v>66.0</v>
      </c>
      <c r="G14" s="5">
        <v>9.43</v>
      </c>
      <c r="H14" s="52">
        <v>10.32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1">
        <v>42524.0</v>
      </c>
      <c r="B15" s="7" t="s">
        <v>10</v>
      </c>
      <c r="C15" s="7" t="s">
        <v>17</v>
      </c>
      <c r="D15" s="150">
        <v>500.0</v>
      </c>
      <c r="E15" s="150"/>
      <c r="F15" s="120">
        <v>0.0</v>
      </c>
      <c r="G15" s="7">
        <v>10.3</v>
      </c>
      <c r="H15" s="120">
        <v>10.5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7"/>
      <c r="B16" s="5"/>
      <c r="C16" s="5"/>
      <c r="D16" s="90"/>
      <c r="E16" s="90"/>
      <c r="F16" s="52">
        <v>0.5</v>
      </c>
      <c r="G16" s="5">
        <v>10.3</v>
      </c>
      <c r="H16" s="52">
        <v>10.5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7"/>
      <c r="B17" s="5"/>
      <c r="C17" s="5"/>
      <c r="D17" s="90"/>
      <c r="E17" s="90"/>
      <c r="F17" s="52">
        <v>2.0</v>
      </c>
      <c r="G17" s="5">
        <v>10.3</v>
      </c>
      <c r="H17" s="52">
        <v>10.5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7"/>
      <c r="B18" s="5"/>
      <c r="C18" s="5"/>
      <c r="D18" s="90"/>
      <c r="E18" s="90"/>
      <c r="F18" s="52">
        <v>10.0</v>
      </c>
      <c r="G18" s="5">
        <v>10.2</v>
      </c>
      <c r="H18" s="52">
        <v>10.22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7"/>
      <c r="B19" s="5"/>
      <c r="C19" s="5"/>
      <c r="D19" s="90"/>
      <c r="E19" s="90"/>
      <c r="F19" s="52">
        <v>20.0</v>
      </c>
      <c r="G19" s="5">
        <v>10.23</v>
      </c>
      <c r="H19" s="52">
        <v>10.0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7"/>
      <c r="B20" s="5"/>
      <c r="C20" s="5"/>
      <c r="D20" s="90"/>
      <c r="E20" s="90"/>
      <c r="F20" s="52">
        <v>30.0</v>
      </c>
      <c r="G20" s="5">
        <v>10.2</v>
      </c>
      <c r="H20" s="52">
        <v>9.5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7"/>
      <c r="B21" s="5"/>
      <c r="C21" s="5"/>
      <c r="D21" s="90"/>
      <c r="E21" s="90"/>
      <c r="F21" s="52">
        <v>40.0</v>
      </c>
      <c r="G21" s="5">
        <v>10.31</v>
      </c>
      <c r="H21" s="52">
        <v>9.32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7"/>
      <c r="B22" s="5"/>
      <c r="C22" s="5"/>
      <c r="D22" s="90"/>
      <c r="E22" s="90"/>
      <c r="F22" s="52">
        <v>50.0</v>
      </c>
      <c r="G22" s="5">
        <v>10.4</v>
      </c>
      <c r="H22" s="52">
        <v>9.2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7"/>
      <c r="B23" s="5"/>
      <c r="C23" s="5"/>
      <c r="D23" s="90"/>
      <c r="E23" s="90"/>
      <c r="F23" s="52">
        <v>75.0</v>
      </c>
      <c r="G23" s="5">
        <v>10.33</v>
      </c>
      <c r="H23" s="52">
        <v>8.47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7"/>
      <c r="B24" s="5"/>
      <c r="C24" s="5"/>
      <c r="D24" s="90"/>
      <c r="E24" s="90"/>
      <c r="F24" s="52">
        <v>135.0</v>
      </c>
      <c r="G24" s="5">
        <v>10.33</v>
      </c>
      <c r="H24" s="52">
        <v>6.9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11">
        <v>42524.0</v>
      </c>
      <c r="B25" s="7" t="s">
        <v>10</v>
      </c>
      <c r="C25" s="7" t="s">
        <v>15</v>
      </c>
      <c r="D25" s="150">
        <v>500.0</v>
      </c>
      <c r="E25" s="150"/>
      <c r="F25" s="120">
        <v>0.0</v>
      </c>
      <c r="G25" s="7">
        <v>10.4</v>
      </c>
      <c r="H25" s="120">
        <v>10.2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7"/>
      <c r="B26" s="5"/>
      <c r="C26" s="5"/>
      <c r="D26" s="90"/>
      <c r="E26" s="90"/>
      <c r="F26" s="52">
        <v>0.5</v>
      </c>
      <c r="G26" s="5">
        <v>10.4</v>
      </c>
      <c r="H26" s="52">
        <v>10.3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7"/>
      <c r="B27" s="5"/>
      <c r="C27" s="5"/>
      <c r="D27" s="90"/>
      <c r="E27" s="90"/>
      <c r="F27" s="52">
        <v>2.0</v>
      </c>
      <c r="G27" s="5">
        <v>10.4</v>
      </c>
      <c r="H27" s="52">
        <v>10.15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7"/>
      <c r="B28" s="5"/>
      <c r="C28" s="5"/>
      <c r="D28" s="90"/>
      <c r="E28" s="90"/>
      <c r="F28" s="52">
        <v>9.0</v>
      </c>
      <c r="G28" s="5">
        <v>10.4</v>
      </c>
      <c r="H28" s="52">
        <v>9.95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7"/>
      <c r="B29" s="5"/>
      <c r="C29" s="5"/>
      <c r="D29" s="90"/>
      <c r="E29" s="90"/>
      <c r="F29" s="52">
        <v>20.0</v>
      </c>
      <c r="G29" s="5">
        <v>10.3</v>
      </c>
      <c r="H29" s="52">
        <v>8.55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7"/>
      <c r="B30" s="5"/>
      <c r="C30" s="5"/>
      <c r="D30" s="90"/>
      <c r="E30" s="90"/>
      <c r="F30" s="52">
        <v>28.0</v>
      </c>
      <c r="G30" s="5">
        <v>10.4</v>
      </c>
      <c r="H30" s="52">
        <v>7.9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7"/>
      <c r="B31" s="5"/>
      <c r="C31" s="5"/>
      <c r="D31" s="90"/>
      <c r="E31" s="90"/>
      <c r="F31" s="52">
        <v>47.0</v>
      </c>
      <c r="G31" s="5">
        <v>10.3</v>
      </c>
      <c r="H31" s="52">
        <v>7.3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7"/>
      <c r="B32" s="5"/>
      <c r="C32" s="5"/>
      <c r="D32" s="90"/>
      <c r="E32" s="90"/>
      <c r="F32" s="52">
        <v>65.0</v>
      </c>
      <c r="G32" s="5">
        <v>10.3</v>
      </c>
      <c r="H32" s="52">
        <v>7.05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7"/>
      <c r="B33" s="5"/>
      <c r="C33" s="5"/>
      <c r="D33" s="90"/>
      <c r="E33" s="90"/>
      <c r="F33" s="52">
        <v>110.0</v>
      </c>
      <c r="G33" s="5">
        <v>10.4</v>
      </c>
      <c r="H33" s="52">
        <v>6.8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11">
        <v>42524.0</v>
      </c>
      <c r="B34" s="7" t="s">
        <v>10</v>
      </c>
      <c r="C34" s="7" t="s">
        <v>11</v>
      </c>
      <c r="D34" s="150">
        <v>350.0</v>
      </c>
      <c r="E34" s="150" t="s">
        <v>358</v>
      </c>
      <c r="F34" s="120">
        <v>0.0</v>
      </c>
      <c r="G34" s="7">
        <v>10.0</v>
      </c>
      <c r="H34" s="120">
        <v>11.0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57"/>
      <c r="B35" s="5"/>
      <c r="C35" s="5"/>
      <c r="D35" s="90"/>
      <c r="E35" s="90"/>
      <c r="F35" s="52">
        <v>0.5</v>
      </c>
      <c r="G35" s="5">
        <v>10.5</v>
      </c>
      <c r="H35" s="52">
        <v>11.1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7"/>
      <c r="B36" s="5"/>
      <c r="C36" s="5"/>
      <c r="D36" s="90"/>
      <c r="E36" s="90"/>
      <c r="F36" s="52">
        <v>0.5</v>
      </c>
      <c r="G36" s="5">
        <v>10.8</v>
      </c>
      <c r="H36" s="52">
        <v>11.3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7"/>
      <c r="B37" s="5"/>
      <c r="C37" s="5"/>
      <c r="D37" s="90"/>
      <c r="E37" s="90"/>
      <c r="F37" s="52">
        <v>10.0</v>
      </c>
      <c r="G37" s="5">
        <v>10.6</v>
      </c>
      <c r="H37" s="52">
        <v>11.2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02"/>
      <c r="B38" s="103"/>
      <c r="C38" s="103"/>
      <c r="D38" s="108"/>
      <c r="E38" s="108"/>
      <c r="F38" s="107">
        <v>35.0</v>
      </c>
      <c r="G38" s="103">
        <v>10.87</v>
      </c>
      <c r="H38" s="107">
        <v>11.15</v>
      </c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ht="15.75" customHeight="1">
      <c r="A39" s="57">
        <v>42531.0</v>
      </c>
      <c r="B39" s="5" t="s">
        <v>18</v>
      </c>
      <c r="C39" s="5" t="s">
        <v>14</v>
      </c>
      <c r="D39" s="52">
        <v>200.0</v>
      </c>
      <c r="E39" s="90"/>
      <c r="F39" s="52">
        <v>0.0</v>
      </c>
      <c r="G39" s="5">
        <v>10.6</v>
      </c>
      <c r="H39" s="52">
        <v>10.5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2"/>
      <c r="E40" s="90"/>
      <c r="F40" s="52">
        <v>3.0</v>
      </c>
      <c r="G40" s="5">
        <v>10.75</v>
      </c>
      <c r="H40" s="52">
        <v>10.8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2"/>
      <c r="E41" s="90"/>
      <c r="F41" s="52">
        <v>15.0</v>
      </c>
      <c r="G41" s="5">
        <v>10.85</v>
      </c>
      <c r="H41" s="52">
        <v>10.81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2"/>
      <c r="E42" s="90"/>
      <c r="F42" s="52">
        <v>55.0</v>
      </c>
      <c r="G42" s="5">
        <v>10.78</v>
      </c>
      <c r="H42" s="52">
        <v>10.42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2"/>
      <c r="E43" s="90"/>
      <c r="F43" s="52">
        <v>105.0</v>
      </c>
      <c r="G43" s="5">
        <v>10.77</v>
      </c>
      <c r="H43" s="52">
        <v>10.06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"/>
      <c r="B44" s="2"/>
      <c r="C44" s="2"/>
      <c r="D44" s="96"/>
      <c r="E44" s="96"/>
      <c r="F44" s="54">
        <v>190.0</v>
      </c>
      <c r="G44" s="2">
        <v>10.65</v>
      </c>
      <c r="H44" s="54">
        <v>9.24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7">
        <v>42531.0</v>
      </c>
      <c r="B45" s="5" t="s">
        <v>18</v>
      </c>
      <c r="C45" s="5" t="s">
        <v>16</v>
      </c>
      <c r="D45" s="90">
        <v>350.0</v>
      </c>
      <c r="E45" s="90"/>
      <c r="F45" s="52">
        <v>0.0</v>
      </c>
      <c r="G45" s="5">
        <v>10.9</v>
      </c>
      <c r="H45" s="52">
        <v>10.75</v>
      </c>
      <c r="I45" s="5"/>
      <c r="J45" s="5"/>
      <c r="K45" s="5"/>
      <c r="L45" s="5"/>
      <c r="M45" s="5"/>
    </row>
    <row r="46" ht="15.75" customHeight="1">
      <c r="A46" s="5"/>
      <c r="B46" s="5"/>
      <c r="C46" s="5"/>
      <c r="D46" s="90"/>
      <c r="E46" s="90"/>
      <c r="F46" s="52">
        <v>3.0</v>
      </c>
      <c r="G46" s="5">
        <v>10.75</v>
      </c>
      <c r="H46" s="52">
        <v>10.76</v>
      </c>
      <c r="I46" s="5"/>
      <c r="J46" s="5"/>
      <c r="K46" s="5"/>
      <c r="L46" s="5"/>
      <c r="M46" s="5"/>
    </row>
    <row r="47" ht="15.75" customHeight="1">
      <c r="A47" s="5"/>
      <c r="B47" s="5"/>
      <c r="C47" s="5"/>
      <c r="D47" s="90"/>
      <c r="E47" s="90"/>
      <c r="F47" s="52">
        <v>23.0</v>
      </c>
      <c r="G47" s="5">
        <v>10.95</v>
      </c>
      <c r="H47" s="52">
        <v>10.75</v>
      </c>
      <c r="I47" s="5"/>
      <c r="J47" s="5"/>
      <c r="K47" s="5"/>
      <c r="L47" s="5"/>
      <c r="M47" s="5"/>
    </row>
    <row r="48" ht="15.75" customHeight="1">
      <c r="A48" s="5"/>
      <c r="B48" s="5"/>
      <c r="C48" s="5"/>
      <c r="D48" s="90"/>
      <c r="E48" s="90"/>
      <c r="F48" s="52">
        <v>43.0</v>
      </c>
      <c r="G48" s="5">
        <v>10.96</v>
      </c>
      <c r="H48" s="52">
        <v>10.05</v>
      </c>
      <c r="I48" s="5"/>
      <c r="J48" s="5"/>
      <c r="K48" s="5"/>
      <c r="L48" s="5"/>
      <c r="M48" s="5"/>
    </row>
    <row r="49" ht="15.75" customHeight="1">
      <c r="A49" s="5"/>
      <c r="B49" s="5"/>
      <c r="C49" s="5"/>
      <c r="D49" s="90"/>
      <c r="E49" s="90"/>
      <c r="F49" s="52">
        <v>73.0</v>
      </c>
      <c r="G49" s="5">
        <v>10.89</v>
      </c>
      <c r="H49" s="52">
        <v>9.75</v>
      </c>
      <c r="I49" s="5"/>
      <c r="J49" s="5"/>
      <c r="K49" s="5"/>
      <c r="L49" s="5"/>
      <c r="M49" s="5"/>
    </row>
    <row r="50" ht="15.75" customHeight="1">
      <c r="A50" s="2"/>
      <c r="B50" s="2"/>
      <c r="C50" s="2"/>
      <c r="D50" s="96"/>
      <c r="E50" s="96"/>
      <c r="F50" s="54">
        <v>120.0</v>
      </c>
      <c r="G50" s="2">
        <v>10.86</v>
      </c>
      <c r="H50" s="54">
        <v>8.5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7">
        <v>42531.0</v>
      </c>
      <c r="B51" s="5" t="s">
        <v>18</v>
      </c>
      <c r="C51" s="5" t="s">
        <v>17</v>
      </c>
      <c r="D51" s="90">
        <v>500.0</v>
      </c>
      <c r="E51" s="90"/>
      <c r="F51" s="52">
        <v>0.0</v>
      </c>
      <c r="G51" s="5">
        <v>10.7</v>
      </c>
      <c r="H51" s="52">
        <v>10.39</v>
      </c>
      <c r="I51" s="5"/>
      <c r="J51" s="5"/>
      <c r="K51" s="5"/>
      <c r="L51" s="5"/>
      <c r="M51" s="5"/>
    </row>
    <row r="52" ht="15.75" customHeight="1">
      <c r="A52" s="5"/>
      <c r="B52" s="5"/>
      <c r="C52" s="5"/>
      <c r="D52" s="90"/>
      <c r="E52" s="90"/>
      <c r="F52" s="52">
        <v>9.0</v>
      </c>
      <c r="G52" s="5">
        <v>10.87</v>
      </c>
      <c r="H52" s="52">
        <v>10.2</v>
      </c>
      <c r="I52" s="5"/>
      <c r="J52" s="5"/>
      <c r="K52" s="5"/>
      <c r="L52" s="5"/>
      <c r="M52" s="5"/>
    </row>
    <row r="53" ht="15.75" customHeight="1">
      <c r="A53" s="5"/>
      <c r="B53" s="5"/>
      <c r="C53" s="5"/>
      <c r="D53" s="90"/>
      <c r="E53" s="90"/>
      <c r="F53" s="52">
        <v>24.0</v>
      </c>
      <c r="G53" s="5">
        <v>10.81</v>
      </c>
      <c r="H53" s="52">
        <v>9.46</v>
      </c>
      <c r="I53" s="5"/>
      <c r="J53" s="5"/>
      <c r="K53" s="5"/>
      <c r="L53" s="5"/>
      <c r="M53" s="5"/>
    </row>
    <row r="54" ht="15.75" customHeight="1">
      <c r="A54" s="5"/>
      <c r="B54" s="5"/>
      <c r="C54" s="5"/>
      <c r="D54" s="90"/>
      <c r="E54" s="90"/>
      <c r="F54" s="52">
        <v>44.0</v>
      </c>
      <c r="G54" s="5">
        <v>10.78</v>
      </c>
      <c r="H54" s="52">
        <v>8.06</v>
      </c>
      <c r="I54" s="5"/>
      <c r="J54" s="5"/>
      <c r="K54" s="5"/>
      <c r="L54" s="5"/>
      <c r="M54" s="5"/>
    </row>
    <row r="55" ht="15.75" customHeight="1">
      <c r="A55" s="5"/>
      <c r="B55" s="5"/>
      <c r="C55" s="5"/>
      <c r="D55" s="90"/>
      <c r="E55" s="90"/>
      <c r="F55" s="52">
        <v>104.0</v>
      </c>
      <c r="G55" s="5">
        <v>10.78</v>
      </c>
      <c r="H55" s="52">
        <v>6.7</v>
      </c>
      <c r="I55" s="5"/>
      <c r="J55" s="5"/>
      <c r="K55" s="5"/>
      <c r="L55" s="5"/>
      <c r="M55" s="5"/>
    </row>
    <row r="56" ht="15.75" customHeight="1">
      <c r="A56" s="5"/>
      <c r="B56" s="5"/>
      <c r="C56" s="5"/>
      <c r="D56" s="90"/>
      <c r="E56" s="90"/>
      <c r="F56" s="52">
        <v>134.0</v>
      </c>
      <c r="G56" s="5">
        <v>10.56</v>
      </c>
      <c r="H56" s="52">
        <v>6.38</v>
      </c>
      <c r="I56" s="5"/>
      <c r="J56" s="5"/>
      <c r="K56" s="5"/>
      <c r="L56" s="5"/>
      <c r="M56" s="5"/>
    </row>
    <row r="57" ht="15.75" customHeight="1">
      <c r="A57" s="2"/>
      <c r="B57" s="2"/>
      <c r="C57" s="2"/>
      <c r="D57" s="96"/>
      <c r="E57" s="96"/>
      <c r="F57" s="54">
        <v>183.0</v>
      </c>
      <c r="G57" s="2">
        <v>10.57</v>
      </c>
      <c r="H57" s="54">
        <v>6.35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7">
        <v>42531.0</v>
      </c>
      <c r="B58" s="5" t="s">
        <v>18</v>
      </c>
      <c r="C58" s="5" t="s">
        <v>15</v>
      </c>
      <c r="D58" s="90">
        <v>500.0</v>
      </c>
      <c r="E58" s="90"/>
      <c r="F58" s="52">
        <v>0.0</v>
      </c>
      <c r="G58" s="5">
        <v>10.4</v>
      </c>
      <c r="H58" s="52">
        <v>10.45</v>
      </c>
      <c r="I58" s="5"/>
      <c r="J58" s="5"/>
      <c r="K58" s="5"/>
      <c r="L58" s="5"/>
      <c r="M58" s="5"/>
    </row>
    <row r="59" ht="15.75" customHeight="1">
      <c r="A59" s="5"/>
      <c r="B59" s="5"/>
      <c r="C59" s="5"/>
      <c r="D59" s="90"/>
      <c r="E59" s="90"/>
      <c r="F59" s="52">
        <v>4.0</v>
      </c>
      <c r="G59" s="5">
        <v>10.82</v>
      </c>
      <c r="H59" s="52">
        <v>10.57</v>
      </c>
      <c r="I59" s="5"/>
      <c r="J59" s="5"/>
      <c r="K59" s="5"/>
      <c r="L59" s="5"/>
      <c r="M59" s="5"/>
    </row>
    <row r="60" ht="15.75" customHeight="1">
      <c r="A60" s="5"/>
      <c r="B60" s="5"/>
      <c r="C60" s="5"/>
      <c r="D60" s="90"/>
      <c r="E60" s="90"/>
      <c r="F60" s="52">
        <v>14.0</v>
      </c>
      <c r="G60" s="5">
        <v>11.1</v>
      </c>
      <c r="H60" s="52">
        <v>10.45</v>
      </c>
      <c r="I60" s="5"/>
      <c r="J60" s="5"/>
      <c r="K60" s="5"/>
      <c r="L60" s="5"/>
      <c r="M60" s="5"/>
    </row>
    <row r="61" ht="15.75" customHeight="1">
      <c r="A61" s="5"/>
      <c r="B61" s="5"/>
      <c r="C61" s="5"/>
      <c r="D61" s="90"/>
      <c r="E61" s="90"/>
      <c r="F61" s="52">
        <v>32.0</v>
      </c>
      <c r="G61" s="5">
        <v>11.13</v>
      </c>
      <c r="H61" s="52">
        <v>10.11</v>
      </c>
      <c r="I61" s="5"/>
      <c r="J61" s="5"/>
      <c r="K61" s="5"/>
      <c r="L61" s="5"/>
      <c r="M61" s="5"/>
    </row>
    <row r="62" ht="15.75" customHeight="1">
      <c r="A62" s="5"/>
      <c r="B62" s="5"/>
      <c r="C62" s="5"/>
      <c r="D62" s="90"/>
      <c r="E62" s="90"/>
      <c r="F62" s="52">
        <v>43.0</v>
      </c>
      <c r="G62" s="5">
        <v>11.14</v>
      </c>
      <c r="H62" s="52">
        <v>9.93</v>
      </c>
      <c r="I62" s="5"/>
      <c r="J62" s="5"/>
      <c r="K62" s="5"/>
      <c r="L62" s="5"/>
      <c r="M62" s="5"/>
    </row>
    <row r="63" ht="15.75" customHeight="1">
      <c r="A63" s="5"/>
      <c r="B63" s="5"/>
      <c r="C63" s="5"/>
      <c r="D63" s="90"/>
      <c r="E63" s="90"/>
      <c r="F63" s="52">
        <v>57.0</v>
      </c>
      <c r="G63" s="5">
        <v>11.16</v>
      </c>
      <c r="H63" s="52">
        <v>9.55</v>
      </c>
      <c r="I63" s="5"/>
      <c r="J63" s="5"/>
      <c r="K63" s="5"/>
      <c r="L63" s="5"/>
      <c r="M63" s="5"/>
    </row>
    <row r="64" ht="15.75" customHeight="1">
      <c r="A64" s="2"/>
      <c r="B64" s="2"/>
      <c r="C64" s="2"/>
      <c r="D64" s="96"/>
      <c r="E64" s="96"/>
      <c r="F64" s="54">
        <v>74.0</v>
      </c>
      <c r="G64" s="2">
        <v>11.1</v>
      </c>
      <c r="H64" s="54">
        <v>8.36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57">
        <v>42531.0</v>
      </c>
      <c r="B65" s="5" t="s">
        <v>18</v>
      </c>
      <c r="C65" s="5" t="s">
        <v>11</v>
      </c>
      <c r="D65" s="90">
        <v>350.0</v>
      </c>
      <c r="E65" s="90"/>
      <c r="F65" s="52">
        <v>0.0</v>
      </c>
      <c r="G65" s="5">
        <v>11.3</v>
      </c>
      <c r="H65" s="52">
        <v>11.2</v>
      </c>
      <c r="I65" s="5"/>
      <c r="J65" s="5"/>
      <c r="K65" s="5"/>
      <c r="L65" s="5"/>
      <c r="M65" s="5"/>
    </row>
    <row r="66" ht="15.75" customHeight="1">
      <c r="A66" s="5"/>
      <c r="B66" s="5"/>
      <c r="C66" s="5"/>
      <c r="D66" s="90"/>
      <c r="E66" s="90"/>
      <c r="F66" s="52">
        <v>1.0</v>
      </c>
      <c r="G66" s="5">
        <v>11.5</v>
      </c>
      <c r="H66" s="52">
        <v>11.2</v>
      </c>
      <c r="I66" s="5"/>
      <c r="J66" s="5"/>
      <c r="K66" s="5"/>
      <c r="L66" s="5"/>
      <c r="M66" s="5"/>
    </row>
    <row r="67" ht="15.75" customHeight="1">
      <c r="A67" s="5"/>
      <c r="B67" s="5"/>
      <c r="C67" s="5"/>
      <c r="D67" s="90"/>
      <c r="E67" s="90"/>
      <c r="F67" s="52">
        <v>10.0</v>
      </c>
      <c r="G67" s="5">
        <v>11.7</v>
      </c>
      <c r="H67" s="52">
        <v>11.2</v>
      </c>
      <c r="I67" s="5"/>
      <c r="J67" s="5"/>
      <c r="K67" s="5"/>
      <c r="L67" s="5"/>
      <c r="M67" s="5"/>
    </row>
    <row r="68" ht="15.75" customHeight="1">
      <c r="A68" s="5"/>
      <c r="B68" s="5"/>
      <c r="C68" s="5"/>
      <c r="D68" s="90"/>
      <c r="E68" s="90"/>
      <c r="F68" s="52">
        <v>25.0</v>
      </c>
      <c r="G68" s="5">
        <v>11.4</v>
      </c>
      <c r="H68" s="52">
        <v>11.0</v>
      </c>
      <c r="I68" s="5"/>
      <c r="J68" s="5"/>
      <c r="K68" s="5"/>
      <c r="L68" s="5"/>
      <c r="M68" s="5"/>
    </row>
    <row r="69" ht="15.75" customHeight="1">
      <c r="A69" s="5"/>
      <c r="B69" s="5"/>
      <c r="C69" s="5"/>
      <c r="D69" s="90"/>
      <c r="E69" s="90"/>
      <c r="F69" s="52">
        <v>45.0</v>
      </c>
      <c r="G69" s="5">
        <v>11.3</v>
      </c>
      <c r="H69" s="52">
        <v>10.8</v>
      </c>
      <c r="I69" s="5"/>
      <c r="J69" s="5"/>
      <c r="K69" s="5"/>
      <c r="L69" s="5"/>
      <c r="M69" s="5"/>
    </row>
    <row r="70" ht="15.75" customHeight="1">
      <c r="A70" s="5"/>
      <c r="B70" s="5"/>
      <c r="C70" s="5"/>
      <c r="D70" s="90"/>
      <c r="E70" s="90"/>
      <c r="F70" s="52">
        <v>58.0</v>
      </c>
      <c r="G70" s="5">
        <v>11.3</v>
      </c>
      <c r="H70" s="52">
        <v>11.0</v>
      </c>
      <c r="I70" s="5"/>
      <c r="J70" s="5"/>
      <c r="K70" s="5"/>
      <c r="L70" s="5"/>
      <c r="M70" s="5"/>
    </row>
    <row r="71" ht="15.75" customHeight="1">
      <c r="A71" s="103"/>
      <c r="B71" s="103"/>
      <c r="C71" s="103"/>
      <c r="D71" s="108"/>
      <c r="E71" s="108"/>
      <c r="F71" s="107">
        <v>73.0</v>
      </c>
      <c r="G71" s="103">
        <v>10.9</v>
      </c>
      <c r="H71" s="107">
        <v>11.3</v>
      </c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</row>
    <row r="72" ht="15.75" customHeight="1">
      <c r="D72" s="73"/>
      <c r="E72" s="73"/>
      <c r="F72" s="73" t="s">
        <v>359</v>
      </c>
      <c r="G72" s="5"/>
      <c r="H72" s="52"/>
      <c r="I72" s="5"/>
      <c r="J72" s="5"/>
      <c r="K72" s="5"/>
      <c r="L72" s="5"/>
      <c r="M72" s="5"/>
    </row>
    <row r="73" ht="15.75" customHeight="1">
      <c r="A73" s="193">
        <v>42984.0</v>
      </c>
      <c r="B73" s="5" t="s">
        <v>22</v>
      </c>
      <c r="C73" s="5" t="s">
        <v>14</v>
      </c>
      <c r="D73" s="90">
        <v>200.0</v>
      </c>
      <c r="E73" s="90"/>
      <c r="F73" s="52">
        <v>0.0</v>
      </c>
      <c r="G73" s="5">
        <v>7.48</v>
      </c>
      <c r="H73" s="52">
        <v>7.41</v>
      </c>
      <c r="I73" s="5"/>
      <c r="J73" s="5"/>
      <c r="K73" s="5"/>
      <c r="L73" s="5"/>
      <c r="M73" s="5"/>
    </row>
    <row r="74" ht="15.75" customHeight="1">
      <c r="A74" s="5"/>
      <c r="B74" s="5"/>
      <c r="C74" s="5"/>
      <c r="D74" s="90"/>
      <c r="E74" s="90"/>
      <c r="F74" s="52">
        <v>10.0</v>
      </c>
      <c r="G74" s="5">
        <v>7.49</v>
      </c>
      <c r="H74" s="52">
        <v>7.26</v>
      </c>
      <c r="I74" s="5"/>
      <c r="J74" s="5"/>
      <c r="K74" s="5"/>
      <c r="L74" s="5"/>
      <c r="M74" s="5"/>
    </row>
    <row r="75" ht="15.75" customHeight="1">
      <c r="A75" s="5"/>
      <c r="B75" s="5"/>
      <c r="C75" s="5"/>
      <c r="D75" s="90"/>
      <c r="E75" s="90"/>
      <c r="F75" s="52">
        <v>20.0</v>
      </c>
      <c r="G75" s="5">
        <v>7.47</v>
      </c>
      <c r="H75" s="52">
        <v>7.18</v>
      </c>
      <c r="I75" s="5"/>
      <c r="J75" s="5"/>
      <c r="K75" s="5"/>
      <c r="L75" s="5"/>
      <c r="M75" s="5"/>
    </row>
    <row r="76" ht="15.75" customHeight="1">
      <c r="A76" s="2"/>
      <c r="B76" s="2"/>
      <c r="C76" s="2"/>
      <c r="D76" s="96"/>
      <c r="E76" s="96"/>
      <c r="F76" s="54">
        <v>80.0</v>
      </c>
      <c r="G76" s="2" t="s">
        <v>26</v>
      </c>
      <c r="H76" s="54">
        <v>6.3</v>
      </c>
      <c r="I76" s="2"/>
      <c r="J76" s="2"/>
      <c r="K76" s="2"/>
      <c r="L76" s="2"/>
      <c r="M76" s="2"/>
      <c r="N76" s="9"/>
    </row>
    <row r="77" ht="15.75" customHeight="1">
      <c r="A77" s="5"/>
      <c r="B77" s="5"/>
      <c r="C77" s="5"/>
      <c r="D77" s="90"/>
      <c r="E77" s="90"/>
      <c r="F77" s="52" t="s">
        <v>359</v>
      </c>
      <c r="G77" s="5"/>
      <c r="H77" s="52"/>
      <c r="I77" s="5"/>
      <c r="J77" s="5"/>
      <c r="K77" s="5"/>
      <c r="L77" s="5"/>
      <c r="M77" s="5"/>
    </row>
    <row r="78" ht="15.75" customHeight="1">
      <c r="A78" s="193">
        <v>42984.0</v>
      </c>
      <c r="B78" s="5" t="s">
        <v>22</v>
      </c>
      <c r="C78" s="5" t="s">
        <v>16</v>
      </c>
      <c r="D78" s="90">
        <v>350.0</v>
      </c>
      <c r="E78" s="90"/>
      <c r="F78" s="52">
        <v>0.0</v>
      </c>
      <c r="G78" s="5">
        <v>10.85</v>
      </c>
      <c r="H78" s="52">
        <v>10.6</v>
      </c>
      <c r="I78" s="5"/>
      <c r="J78" s="5"/>
      <c r="K78" s="5"/>
      <c r="L78" s="5"/>
      <c r="M78" s="5"/>
    </row>
    <row r="79" ht="15.75" customHeight="1">
      <c r="D79" s="73"/>
      <c r="E79" s="90"/>
      <c r="F79" s="52">
        <v>10.0</v>
      </c>
      <c r="G79" s="5">
        <v>10.32</v>
      </c>
      <c r="H79" s="52">
        <v>10.6</v>
      </c>
      <c r="I79" s="5"/>
      <c r="J79" s="5"/>
      <c r="K79" s="5"/>
      <c r="L79" s="5"/>
      <c r="M79" s="5"/>
    </row>
    <row r="80" ht="15.75" customHeight="1">
      <c r="A80" s="5"/>
      <c r="B80" s="5"/>
      <c r="C80" s="5"/>
      <c r="D80" s="90"/>
      <c r="E80" s="90"/>
      <c r="F80" s="52">
        <v>35.0</v>
      </c>
      <c r="G80" s="5">
        <v>10.32</v>
      </c>
      <c r="H80" s="52">
        <v>10.15</v>
      </c>
      <c r="I80" s="5"/>
      <c r="J80" s="5"/>
      <c r="K80" s="5"/>
      <c r="L80" s="5"/>
      <c r="M80" s="5"/>
    </row>
    <row r="81" ht="15.75" customHeight="1">
      <c r="A81" s="9"/>
      <c r="B81" s="9"/>
      <c r="C81" s="9"/>
      <c r="D81" s="72"/>
      <c r="E81" s="96"/>
      <c r="F81" s="54">
        <v>55.0</v>
      </c>
      <c r="G81" s="2">
        <v>10.3</v>
      </c>
      <c r="H81" s="54">
        <v>9.5</v>
      </c>
      <c r="I81" s="2"/>
      <c r="J81" s="5"/>
      <c r="K81" s="5"/>
      <c r="L81" s="5"/>
      <c r="M81" s="5"/>
    </row>
    <row r="82" ht="15.75" customHeight="1">
      <c r="A82" s="5"/>
      <c r="B82" s="5"/>
      <c r="C82" s="5"/>
      <c r="D82" s="90"/>
      <c r="E82" s="90"/>
      <c r="F82" s="52" t="s">
        <v>359</v>
      </c>
      <c r="G82" s="5"/>
      <c r="H82" s="52"/>
      <c r="I82" s="5"/>
      <c r="J82" s="5"/>
      <c r="K82" s="5"/>
      <c r="L82" s="5"/>
      <c r="M82" s="5"/>
    </row>
    <row r="83" ht="15.75" customHeight="1">
      <c r="A83" s="193">
        <v>42984.0</v>
      </c>
      <c r="B83" s="5" t="s">
        <v>22</v>
      </c>
      <c r="C83" s="5" t="s">
        <v>17</v>
      </c>
      <c r="D83" s="90">
        <v>500.0</v>
      </c>
      <c r="E83" s="90"/>
      <c r="F83" s="52">
        <v>0.0</v>
      </c>
      <c r="G83" s="5">
        <v>10.67</v>
      </c>
      <c r="H83" s="52">
        <v>10.49</v>
      </c>
      <c r="I83" s="5"/>
      <c r="J83" s="5"/>
      <c r="K83" s="5"/>
      <c r="L83" s="5"/>
      <c r="M83" s="5"/>
    </row>
    <row r="84" ht="15.75" customHeight="1">
      <c r="D84" s="90"/>
      <c r="E84" s="90"/>
      <c r="F84" s="52">
        <v>10.0</v>
      </c>
      <c r="G84" s="5">
        <v>10.32</v>
      </c>
      <c r="H84" s="52">
        <v>10.4</v>
      </c>
      <c r="I84" s="5"/>
      <c r="J84" s="5"/>
      <c r="K84" s="5"/>
      <c r="L84" s="5"/>
      <c r="M84" s="5"/>
    </row>
    <row r="85" ht="15.75" customHeight="1">
      <c r="A85" s="5"/>
      <c r="B85" s="5"/>
      <c r="C85" s="5"/>
      <c r="D85" s="90"/>
      <c r="E85" s="90"/>
      <c r="F85" s="52">
        <v>25.0</v>
      </c>
      <c r="G85" s="5">
        <v>10.2</v>
      </c>
      <c r="H85" s="52">
        <v>10.1</v>
      </c>
      <c r="I85" s="5"/>
      <c r="J85" s="5"/>
      <c r="K85" s="5"/>
      <c r="L85" s="5"/>
      <c r="M85" s="5"/>
    </row>
    <row r="86" ht="15.75" customHeight="1">
      <c r="A86" s="5"/>
      <c r="B86" s="5"/>
      <c r="C86" s="5"/>
      <c r="D86" s="90"/>
      <c r="E86" s="90"/>
      <c r="F86" s="52">
        <v>45.0</v>
      </c>
      <c r="G86" s="5">
        <v>9.8</v>
      </c>
      <c r="H86" s="52">
        <v>8.55</v>
      </c>
      <c r="I86" s="5"/>
      <c r="J86" s="5"/>
      <c r="K86" s="5"/>
      <c r="L86" s="5"/>
      <c r="M86" s="5"/>
    </row>
    <row r="87" ht="15.75" customHeight="1">
      <c r="A87" s="5"/>
      <c r="B87" s="5"/>
      <c r="C87" s="5"/>
      <c r="D87" s="90"/>
      <c r="E87" s="90"/>
      <c r="F87" s="52">
        <v>80.0</v>
      </c>
      <c r="G87" s="5">
        <v>9.8</v>
      </c>
      <c r="H87" s="52">
        <v>9.06</v>
      </c>
      <c r="I87" s="5"/>
      <c r="J87" s="5"/>
      <c r="K87" s="5"/>
      <c r="L87" s="5"/>
      <c r="M87" s="5"/>
    </row>
    <row r="88" ht="15.75" customHeight="1">
      <c r="A88" s="9"/>
      <c r="B88" s="9"/>
      <c r="C88" s="9"/>
      <c r="D88" s="96"/>
      <c r="E88" s="96"/>
      <c r="F88" s="54">
        <v>200.0</v>
      </c>
      <c r="G88" s="2">
        <v>9.9</v>
      </c>
      <c r="H88" s="54">
        <v>8.65</v>
      </c>
      <c r="I88" s="2"/>
      <c r="J88" s="5"/>
      <c r="K88" s="5"/>
      <c r="L88" s="5"/>
      <c r="M88" s="5"/>
    </row>
    <row r="89" ht="15.75" customHeight="1">
      <c r="A89" s="5"/>
      <c r="B89" s="5"/>
      <c r="C89" s="5"/>
      <c r="D89" s="90"/>
      <c r="E89" s="90"/>
      <c r="F89" s="52" t="s">
        <v>359</v>
      </c>
      <c r="G89" s="5"/>
      <c r="H89" s="52"/>
      <c r="I89" s="5"/>
      <c r="J89" s="5"/>
      <c r="K89" s="5"/>
      <c r="L89" s="5"/>
      <c r="M89" s="5"/>
    </row>
    <row r="90" ht="15.75" customHeight="1">
      <c r="A90" s="193">
        <v>42984.0</v>
      </c>
      <c r="B90" s="5" t="s">
        <v>22</v>
      </c>
      <c r="C90" s="5" t="s">
        <v>15</v>
      </c>
      <c r="D90" s="90">
        <v>500.0</v>
      </c>
      <c r="E90" s="90"/>
      <c r="F90" s="52">
        <v>0.0</v>
      </c>
      <c r="G90" s="5">
        <v>10.14</v>
      </c>
      <c r="H90" s="52">
        <v>9.96</v>
      </c>
      <c r="I90" s="5"/>
      <c r="J90" s="5"/>
      <c r="K90" s="5"/>
      <c r="L90" s="5"/>
      <c r="M90" s="5"/>
    </row>
    <row r="91" ht="15.75" customHeight="1">
      <c r="A91" s="5"/>
      <c r="B91" s="5"/>
      <c r="C91" s="5"/>
      <c r="D91" s="90"/>
      <c r="E91" s="90"/>
      <c r="F91" s="52">
        <v>10.0</v>
      </c>
      <c r="G91" s="5">
        <v>10.11</v>
      </c>
      <c r="H91" s="52">
        <v>9.49</v>
      </c>
      <c r="I91" s="5"/>
      <c r="J91" s="5"/>
      <c r="K91" s="5"/>
      <c r="L91" s="5"/>
      <c r="M91" s="5"/>
    </row>
    <row r="92" ht="15.75" customHeight="1">
      <c r="A92" s="5"/>
      <c r="B92" s="5"/>
      <c r="C92" s="5"/>
      <c r="D92" s="90"/>
      <c r="E92" s="90"/>
      <c r="F92" s="52">
        <v>20.0</v>
      </c>
      <c r="G92" s="5">
        <v>10.06</v>
      </c>
      <c r="H92" s="52">
        <v>8.82</v>
      </c>
      <c r="I92" s="5"/>
      <c r="J92" s="5"/>
      <c r="K92" s="5"/>
      <c r="L92" s="5"/>
      <c r="M92" s="5"/>
    </row>
    <row r="93" ht="15.75" customHeight="1">
      <c r="A93" s="5"/>
      <c r="B93" s="5"/>
      <c r="C93" s="5"/>
      <c r="D93" s="90"/>
      <c r="E93" s="90"/>
      <c r="F93" s="52">
        <v>30.0</v>
      </c>
      <c r="G93" s="5">
        <v>10.0</v>
      </c>
      <c r="H93" s="52">
        <v>8.0</v>
      </c>
      <c r="I93" s="5"/>
      <c r="J93" s="5"/>
      <c r="K93" s="5"/>
      <c r="L93" s="5"/>
      <c r="M93" s="5"/>
    </row>
    <row r="94" ht="15.75" customHeight="1">
      <c r="A94" s="5"/>
      <c r="B94" s="5"/>
      <c r="C94" s="5"/>
      <c r="D94" s="90"/>
      <c r="E94" s="90"/>
      <c r="F94" s="52">
        <v>50.0</v>
      </c>
      <c r="G94" s="5">
        <v>9.94</v>
      </c>
      <c r="H94" s="52">
        <v>6.84</v>
      </c>
      <c r="I94" s="5"/>
      <c r="J94" s="5"/>
      <c r="K94" s="5"/>
      <c r="L94" s="5"/>
      <c r="M94" s="5"/>
    </row>
    <row r="95" ht="15.75" customHeight="1">
      <c r="A95" s="5"/>
      <c r="B95" s="5"/>
      <c r="C95" s="5"/>
      <c r="D95" s="90"/>
      <c r="E95" s="90"/>
      <c r="F95" s="52">
        <v>80.0</v>
      </c>
      <c r="G95" s="5">
        <v>9.75</v>
      </c>
      <c r="H95" s="52">
        <v>6.34</v>
      </c>
      <c r="I95" s="5"/>
      <c r="J95" s="5"/>
      <c r="K95" s="5"/>
      <c r="L95" s="5"/>
      <c r="M95" s="5"/>
    </row>
    <row r="96" ht="15.75" customHeight="1">
      <c r="D96" s="90"/>
      <c r="E96" s="90"/>
      <c r="F96" s="52">
        <v>110.0</v>
      </c>
      <c r="G96" s="5">
        <v>9.52</v>
      </c>
      <c r="H96" s="52">
        <v>6.26</v>
      </c>
      <c r="I96" s="5"/>
      <c r="J96" s="5"/>
      <c r="K96" s="5"/>
      <c r="L96" s="5"/>
      <c r="M96" s="5"/>
    </row>
    <row r="97" ht="15.75" customHeight="1">
      <c r="A97" s="5"/>
      <c r="B97" s="5"/>
      <c r="C97" s="5"/>
      <c r="D97" s="90"/>
      <c r="E97" s="90"/>
      <c r="F97" s="52">
        <v>130.0</v>
      </c>
      <c r="G97" s="5">
        <v>9.68</v>
      </c>
      <c r="H97" s="52">
        <v>6.05</v>
      </c>
      <c r="I97" s="5"/>
      <c r="J97" s="5"/>
      <c r="K97" s="5"/>
      <c r="L97" s="5"/>
      <c r="M97" s="5"/>
    </row>
    <row r="98" ht="15.75" customHeight="1">
      <c r="A98" s="2"/>
      <c r="B98" s="2"/>
      <c r="C98" s="2"/>
      <c r="D98" s="96"/>
      <c r="E98" s="96"/>
      <c r="F98" s="54">
        <v>210.0</v>
      </c>
      <c r="G98" s="2">
        <v>9.56</v>
      </c>
      <c r="H98" s="54">
        <v>5.77</v>
      </c>
      <c r="I98" s="2"/>
      <c r="J98" s="5"/>
      <c r="K98" s="5"/>
      <c r="L98" s="5"/>
      <c r="M98" s="5"/>
    </row>
    <row r="99" ht="15.75" customHeight="1">
      <c r="A99" s="193"/>
      <c r="B99" s="5"/>
      <c r="C99" s="5"/>
      <c r="D99" s="90"/>
      <c r="E99" s="90"/>
      <c r="F99" s="52" t="s">
        <v>359</v>
      </c>
      <c r="G99" s="5"/>
      <c r="H99" s="52"/>
      <c r="I99" s="5"/>
      <c r="J99" s="5"/>
      <c r="K99" s="5"/>
      <c r="L99" s="5"/>
      <c r="M99" s="5"/>
    </row>
    <row r="100" ht="15.75" customHeight="1">
      <c r="A100" s="193">
        <v>42772.0</v>
      </c>
      <c r="B100" s="5" t="s">
        <v>21</v>
      </c>
      <c r="C100" s="5" t="s">
        <v>14</v>
      </c>
      <c r="D100" s="90">
        <v>500.0</v>
      </c>
      <c r="E100" s="90"/>
      <c r="F100" s="52">
        <v>0.0</v>
      </c>
      <c r="G100" s="5">
        <v>11.4</v>
      </c>
      <c r="H100" s="52">
        <v>10.83</v>
      </c>
      <c r="I100" s="5"/>
      <c r="J100" s="5"/>
      <c r="K100" s="5"/>
      <c r="L100" s="5"/>
      <c r="M100" s="5"/>
    </row>
    <row r="101" ht="15.75" customHeight="1">
      <c r="A101" s="5"/>
      <c r="B101" s="5"/>
      <c r="C101" s="5"/>
      <c r="D101" s="90"/>
      <c r="E101" s="90"/>
      <c r="F101" s="52">
        <v>0.5</v>
      </c>
      <c r="G101" s="5">
        <v>10.8</v>
      </c>
      <c r="H101" s="52">
        <v>10.83</v>
      </c>
      <c r="I101" s="5"/>
      <c r="J101" s="5"/>
      <c r="K101" s="5"/>
      <c r="L101" s="5"/>
      <c r="M101" s="5"/>
    </row>
    <row r="102" ht="15.75" customHeight="1">
      <c r="A102" s="5"/>
      <c r="B102" s="5"/>
      <c r="C102" s="5"/>
      <c r="D102" s="90"/>
      <c r="E102" s="90"/>
      <c r="F102" s="52">
        <v>1.0</v>
      </c>
      <c r="G102" s="5">
        <v>10.6</v>
      </c>
      <c r="H102" s="52">
        <v>10.6</v>
      </c>
      <c r="I102" s="5"/>
      <c r="J102" s="5"/>
      <c r="K102" s="5"/>
      <c r="L102" s="5"/>
      <c r="M102" s="5"/>
    </row>
    <row r="103" ht="15.75" customHeight="1">
      <c r="A103" s="5"/>
      <c r="B103" s="5"/>
      <c r="C103" s="5"/>
      <c r="D103" s="90"/>
      <c r="E103" s="90"/>
      <c r="F103" s="52">
        <v>5.0</v>
      </c>
      <c r="G103" s="5">
        <v>10.6</v>
      </c>
      <c r="H103" s="52">
        <v>10.3</v>
      </c>
      <c r="I103" s="5"/>
      <c r="J103" s="5"/>
      <c r="K103" s="5"/>
      <c r="L103" s="5"/>
      <c r="M103" s="5"/>
    </row>
    <row r="104" ht="15.75" customHeight="1">
      <c r="A104" s="5"/>
      <c r="B104" s="5"/>
      <c r="C104" s="5"/>
      <c r="D104" s="90"/>
      <c r="E104" s="90"/>
      <c r="F104" s="52">
        <v>20.0</v>
      </c>
      <c r="G104" s="5">
        <v>10.2</v>
      </c>
      <c r="H104" s="52">
        <v>10.3</v>
      </c>
      <c r="I104" s="5"/>
      <c r="J104" s="5"/>
      <c r="K104" s="5"/>
      <c r="L104" s="5"/>
      <c r="M104" s="5"/>
    </row>
    <row r="105" ht="15.75" customHeight="1">
      <c r="A105" s="2"/>
      <c r="B105" s="2"/>
      <c r="C105" s="2"/>
      <c r="D105" s="96"/>
      <c r="E105" s="96"/>
      <c r="F105" s="54">
        <v>40.0</v>
      </c>
      <c r="G105" s="2">
        <v>8.3</v>
      </c>
      <c r="H105" s="54">
        <v>10.3</v>
      </c>
      <c r="I105" s="2"/>
      <c r="J105" s="5"/>
      <c r="K105" s="5"/>
      <c r="L105" s="5"/>
      <c r="M105" s="5"/>
    </row>
    <row r="106" ht="15.75" customHeight="1">
      <c r="A106" s="5"/>
      <c r="B106" s="5"/>
      <c r="C106" s="5"/>
      <c r="D106" s="90"/>
      <c r="E106" s="90"/>
      <c r="F106" s="52" t="s">
        <v>359</v>
      </c>
      <c r="G106" s="5"/>
      <c r="H106" s="52"/>
      <c r="I106" s="5"/>
      <c r="J106" s="5"/>
      <c r="K106" s="5"/>
      <c r="L106" s="5"/>
      <c r="M106" s="5"/>
    </row>
    <row r="107" ht="15.75" customHeight="1">
      <c r="A107" s="193">
        <v>42772.0</v>
      </c>
      <c r="B107" s="5" t="s">
        <v>21</v>
      </c>
      <c r="C107" s="5" t="s">
        <v>16</v>
      </c>
      <c r="D107" s="90">
        <v>400.0</v>
      </c>
      <c r="E107" s="90"/>
      <c r="F107" s="52">
        <v>0.0</v>
      </c>
      <c r="G107" s="5">
        <v>10.61</v>
      </c>
      <c r="H107" s="52">
        <v>11.26</v>
      </c>
      <c r="I107" s="5"/>
      <c r="J107" s="5"/>
      <c r="K107" s="5"/>
      <c r="L107" s="5"/>
      <c r="M107" s="5"/>
    </row>
    <row r="108" ht="15.75" customHeight="1">
      <c r="A108" s="5"/>
      <c r="B108" s="5"/>
      <c r="C108" s="5"/>
      <c r="D108" s="90"/>
      <c r="E108" s="90"/>
      <c r="F108" s="52">
        <v>0.5</v>
      </c>
      <c r="G108" s="5">
        <v>10.5</v>
      </c>
      <c r="H108" s="52">
        <v>11.26</v>
      </c>
      <c r="I108" s="5"/>
      <c r="J108" s="5"/>
      <c r="K108" s="5"/>
      <c r="L108" s="5"/>
      <c r="M108" s="5"/>
    </row>
    <row r="109" ht="15.75" customHeight="1">
      <c r="A109" s="5"/>
      <c r="B109" s="5"/>
      <c r="C109" s="5"/>
      <c r="D109" s="90"/>
      <c r="E109" s="90"/>
      <c r="F109" s="52">
        <v>1.0</v>
      </c>
      <c r="G109" s="5">
        <v>10.4</v>
      </c>
      <c r="H109" s="52">
        <v>10.23</v>
      </c>
      <c r="I109" s="5"/>
      <c r="J109" s="5"/>
      <c r="K109" s="5"/>
      <c r="L109" s="5"/>
      <c r="M109" s="5"/>
    </row>
    <row r="110" ht="15.75" customHeight="1">
      <c r="A110" s="5"/>
      <c r="B110" s="5"/>
      <c r="C110" s="5"/>
      <c r="D110" s="90"/>
      <c r="E110" s="90"/>
      <c r="F110" s="52">
        <v>5.0</v>
      </c>
      <c r="G110" s="5">
        <v>10.45</v>
      </c>
      <c r="H110" s="52">
        <v>10.19</v>
      </c>
      <c r="I110" s="5"/>
      <c r="J110" s="5"/>
      <c r="K110" s="5"/>
      <c r="L110" s="5"/>
      <c r="M110" s="5"/>
    </row>
    <row r="111" ht="15.75" customHeight="1">
      <c r="A111" s="5"/>
      <c r="B111" s="5"/>
      <c r="C111" s="5"/>
      <c r="D111" s="90"/>
      <c r="E111" s="90"/>
      <c r="F111" s="52">
        <v>20.0</v>
      </c>
      <c r="G111" s="5">
        <v>10.29</v>
      </c>
      <c r="H111" s="52">
        <v>11.05</v>
      </c>
      <c r="I111" s="5"/>
      <c r="J111" s="5"/>
      <c r="K111" s="5"/>
      <c r="L111" s="5"/>
      <c r="M111" s="5"/>
    </row>
    <row r="112" ht="15.75" customHeight="1">
      <c r="A112" s="2"/>
      <c r="B112" s="2"/>
      <c r="C112" s="2"/>
      <c r="D112" s="96"/>
      <c r="E112" s="96"/>
      <c r="F112" s="54">
        <v>40.0</v>
      </c>
      <c r="G112" s="2">
        <v>10.15</v>
      </c>
      <c r="H112" s="54">
        <v>10.58</v>
      </c>
      <c r="I112" s="2"/>
      <c r="J112" s="5"/>
      <c r="K112" s="5"/>
      <c r="L112" s="5"/>
      <c r="M112" s="5"/>
    </row>
    <row r="113" ht="15.75" customHeight="1">
      <c r="A113" s="5"/>
      <c r="B113" s="5"/>
      <c r="C113" s="5"/>
      <c r="D113" s="90"/>
      <c r="E113" s="90"/>
      <c r="F113" s="52" t="s">
        <v>359</v>
      </c>
      <c r="G113" s="5"/>
      <c r="H113" s="52"/>
      <c r="I113" s="5"/>
      <c r="J113" s="5"/>
      <c r="K113" s="5"/>
      <c r="L113" s="5"/>
      <c r="M113" s="5"/>
    </row>
    <row r="114" ht="15.75" customHeight="1">
      <c r="A114" s="193">
        <v>42772.0</v>
      </c>
      <c r="B114" s="5" t="s">
        <v>21</v>
      </c>
      <c r="C114" s="5" t="s">
        <v>17</v>
      </c>
      <c r="D114" s="90">
        <v>300.0</v>
      </c>
      <c r="E114" s="90"/>
      <c r="F114" s="52">
        <v>0.0</v>
      </c>
      <c r="G114" s="5">
        <v>11.2</v>
      </c>
      <c r="H114" s="52">
        <v>10.2</v>
      </c>
      <c r="I114" s="5"/>
      <c r="J114" s="5"/>
      <c r="K114" s="5"/>
      <c r="L114" s="5"/>
      <c r="M114" s="5"/>
    </row>
    <row r="115" ht="15.75" customHeight="1">
      <c r="A115" s="5"/>
      <c r="B115" s="5"/>
      <c r="C115" s="5"/>
      <c r="D115" s="90"/>
      <c r="E115" s="90"/>
      <c r="F115" s="52">
        <v>3.0</v>
      </c>
      <c r="G115" s="5">
        <v>11.1</v>
      </c>
      <c r="H115" s="52">
        <v>9.9</v>
      </c>
      <c r="I115" s="5"/>
      <c r="J115" s="5"/>
      <c r="K115" s="5"/>
      <c r="L115" s="5"/>
      <c r="M115" s="5"/>
    </row>
    <row r="116" ht="15.75" customHeight="1">
      <c r="A116" s="5"/>
      <c r="B116" s="5"/>
      <c r="C116" s="5"/>
      <c r="D116" s="90"/>
      <c r="E116" s="90"/>
      <c r="F116" s="52">
        <v>15.0</v>
      </c>
      <c r="G116" s="5">
        <v>11.0</v>
      </c>
      <c r="H116" s="52">
        <v>9.1</v>
      </c>
      <c r="I116" s="5"/>
      <c r="J116" s="5"/>
      <c r="K116" s="5"/>
      <c r="L116" s="5"/>
      <c r="M116" s="5"/>
    </row>
    <row r="117" ht="15.75" customHeight="1">
      <c r="A117" s="5"/>
      <c r="B117" s="5"/>
      <c r="C117" s="5"/>
      <c r="D117" s="90"/>
      <c r="E117" s="90"/>
      <c r="F117" s="52">
        <v>35.0</v>
      </c>
      <c r="G117" s="5">
        <v>10.73</v>
      </c>
      <c r="H117" s="52">
        <v>8.5</v>
      </c>
      <c r="I117" s="5"/>
      <c r="J117" s="5"/>
      <c r="K117" s="5"/>
      <c r="L117" s="5"/>
      <c r="M117" s="5"/>
    </row>
    <row r="118" ht="15.75" customHeight="1">
      <c r="A118" s="2"/>
      <c r="B118" s="2"/>
      <c r="C118" s="2"/>
      <c r="D118" s="96"/>
      <c r="E118" s="96"/>
      <c r="F118" s="54">
        <v>55.0</v>
      </c>
      <c r="G118" s="2">
        <v>10.5</v>
      </c>
      <c r="H118" s="54">
        <v>6.6</v>
      </c>
      <c r="I118" s="2"/>
      <c r="J118" s="5"/>
      <c r="K118" s="5"/>
      <c r="L118" s="5"/>
      <c r="M118" s="5"/>
    </row>
    <row r="119" ht="15.75" customHeight="1">
      <c r="A119" s="5"/>
      <c r="B119" s="5"/>
      <c r="C119" s="5"/>
      <c r="D119" s="90"/>
      <c r="E119" s="90"/>
      <c r="F119" s="52" t="s">
        <v>359</v>
      </c>
      <c r="G119" s="5"/>
      <c r="H119" s="52"/>
      <c r="I119" s="5"/>
      <c r="J119" s="5"/>
      <c r="K119" s="5"/>
      <c r="L119" s="5"/>
      <c r="M119" s="5"/>
    </row>
    <row r="120" ht="15.75" customHeight="1">
      <c r="A120" s="193">
        <v>42772.0</v>
      </c>
      <c r="B120" s="5" t="s">
        <v>21</v>
      </c>
      <c r="C120" s="5" t="s">
        <v>15</v>
      </c>
      <c r="D120" s="90">
        <v>200.0</v>
      </c>
      <c r="E120" s="90"/>
      <c r="F120" s="52">
        <v>0.0</v>
      </c>
      <c r="G120" s="5">
        <v>10.24</v>
      </c>
      <c r="H120" s="52">
        <v>10.02</v>
      </c>
      <c r="I120" s="5"/>
      <c r="J120" s="5"/>
      <c r="K120" s="5"/>
      <c r="L120" s="5"/>
      <c r="M120" s="5"/>
    </row>
    <row r="121" ht="15.75" customHeight="1">
      <c r="A121" s="5"/>
      <c r="B121" s="5"/>
      <c r="C121" s="5"/>
      <c r="D121" s="90"/>
      <c r="E121" s="90"/>
      <c r="F121" s="52">
        <v>1.0</v>
      </c>
      <c r="G121" s="5">
        <v>9.69</v>
      </c>
      <c r="H121" s="52">
        <v>9.8</v>
      </c>
      <c r="I121" s="5"/>
      <c r="J121" s="5"/>
      <c r="K121" s="5"/>
      <c r="L121" s="5"/>
      <c r="M121" s="5"/>
    </row>
    <row r="122" ht="15.75" customHeight="1">
      <c r="A122" s="5"/>
      <c r="B122" s="5"/>
      <c r="C122" s="5"/>
      <c r="D122" s="90"/>
      <c r="E122" s="90"/>
      <c r="F122" s="52">
        <v>7.0</v>
      </c>
      <c r="G122" s="5">
        <v>9.52</v>
      </c>
      <c r="H122" s="52">
        <v>8.34</v>
      </c>
      <c r="I122" s="5"/>
      <c r="J122" s="5"/>
      <c r="K122" s="5"/>
      <c r="L122" s="5"/>
      <c r="M122" s="5"/>
    </row>
    <row r="123" ht="15.75" customHeight="1">
      <c r="A123" s="2"/>
      <c r="B123" s="2"/>
      <c r="C123" s="2"/>
      <c r="D123" s="96"/>
      <c r="E123" s="96"/>
      <c r="F123" s="54">
        <v>40.0</v>
      </c>
      <c r="G123" s="2">
        <v>6.57</v>
      </c>
      <c r="H123" s="54">
        <v>9.24</v>
      </c>
      <c r="I123" s="2"/>
      <c r="J123" s="5"/>
      <c r="K123" s="5"/>
      <c r="L123" s="5"/>
      <c r="M123" s="5"/>
    </row>
    <row r="124" ht="15.75" customHeight="1">
      <c r="A124" s="5"/>
      <c r="B124" s="5"/>
      <c r="C124" s="5"/>
      <c r="D124" s="90"/>
      <c r="E124" s="90"/>
      <c r="F124" s="52" t="s">
        <v>359</v>
      </c>
      <c r="G124" s="5"/>
      <c r="H124" s="52"/>
      <c r="I124" s="5"/>
      <c r="J124" s="5"/>
      <c r="K124" s="5"/>
      <c r="L124" s="5"/>
      <c r="M124" s="5"/>
    </row>
    <row r="125" ht="15.75" customHeight="1">
      <c r="A125" s="193">
        <v>42772.0</v>
      </c>
      <c r="B125" s="5" t="s">
        <v>21</v>
      </c>
      <c r="C125" s="5" t="s">
        <v>11</v>
      </c>
      <c r="D125" s="90">
        <v>500.0</v>
      </c>
      <c r="E125" s="90"/>
      <c r="F125" s="52">
        <v>0.0</v>
      </c>
      <c r="G125" s="5">
        <v>10.27</v>
      </c>
      <c r="H125" s="52">
        <v>10.24</v>
      </c>
      <c r="I125" s="5"/>
      <c r="J125" s="5"/>
      <c r="K125" s="5"/>
      <c r="L125" s="5"/>
      <c r="M125" s="5"/>
    </row>
    <row r="126" ht="15.75" customHeight="1">
      <c r="A126" s="5"/>
      <c r="B126" s="5"/>
      <c r="C126" s="5"/>
      <c r="D126" s="90"/>
      <c r="E126" s="90"/>
      <c r="F126" s="52">
        <v>0.5</v>
      </c>
      <c r="G126" s="5">
        <v>9.8</v>
      </c>
      <c r="H126" s="52">
        <v>9.78</v>
      </c>
      <c r="I126" s="5"/>
      <c r="J126" s="5"/>
      <c r="K126" s="5"/>
      <c r="L126" s="5"/>
      <c r="M126" s="5"/>
    </row>
    <row r="127" ht="15.75" customHeight="1">
      <c r="A127" s="5"/>
      <c r="B127" s="5"/>
      <c r="C127" s="5"/>
      <c r="D127" s="90"/>
      <c r="E127" s="90"/>
      <c r="F127" s="52">
        <v>1.0</v>
      </c>
      <c r="G127" s="5">
        <v>9.05</v>
      </c>
      <c r="H127" s="52">
        <v>9.11</v>
      </c>
      <c r="I127" s="5"/>
      <c r="J127" s="5"/>
      <c r="K127" s="5"/>
      <c r="L127" s="5"/>
      <c r="M127" s="5"/>
    </row>
    <row r="128" ht="15.75" customHeight="1">
      <c r="A128" s="5"/>
      <c r="B128" s="5"/>
      <c r="C128" s="5"/>
      <c r="D128" s="90"/>
      <c r="E128" s="90"/>
      <c r="F128" s="52">
        <v>5.0</v>
      </c>
      <c r="G128" s="5">
        <v>6.49</v>
      </c>
      <c r="H128" s="52">
        <v>9.12</v>
      </c>
      <c r="I128" s="5"/>
      <c r="J128" s="5"/>
      <c r="K128" s="5"/>
      <c r="L128" s="5"/>
      <c r="M128" s="5"/>
    </row>
    <row r="129" ht="15.75" customHeight="1">
      <c r="A129" s="5"/>
      <c r="B129" s="5"/>
      <c r="C129" s="5"/>
      <c r="D129" s="90"/>
      <c r="E129" s="90"/>
      <c r="F129" s="52">
        <v>20.0</v>
      </c>
      <c r="G129" s="5">
        <v>6.34</v>
      </c>
      <c r="H129" s="52">
        <v>9.71</v>
      </c>
      <c r="I129" s="5"/>
      <c r="J129" s="5"/>
      <c r="K129" s="5"/>
      <c r="L129" s="5"/>
      <c r="M129" s="5"/>
    </row>
    <row r="130" ht="15.75" customHeight="1">
      <c r="A130" s="2"/>
      <c r="B130" s="2"/>
      <c r="C130" s="2"/>
      <c r="D130" s="96"/>
      <c r="E130" s="96"/>
      <c r="F130" s="54">
        <v>40.0</v>
      </c>
      <c r="G130" s="2">
        <v>5.62</v>
      </c>
      <c r="H130" s="54">
        <v>9.62</v>
      </c>
      <c r="I130" s="2"/>
      <c r="J130" s="5"/>
      <c r="K130" s="5"/>
      <c r="L130" s="5"/>
      <c r="M130" s="5"/>
    </row>
    <row r="131" ht="15.75" customHeight="1">
      <c r="A131" s="5"/>
      <c r="B131" s="5"/>
      <c r="C131" s="5"/>
      <c r="D131" s="90"/>
      <c r="E131" s="90"/>
      <c r="F131" s="52" t="s">
        <v>359</v>
      </c>
      <c r="G131" s="5"/>
      <c r="H131" s="52"/>
      <c r="I131" s="5"/>
      <c r="J131" s="5"/>
      <c r="K131" s="5"/>
      <c r="L131" s="5"/>
      <c r="M131" s="5"/>
    </row>
    <row r="132" ht="15.75" customHeight="1">
      <c r="A132" s="193">
        <v>42772.0</v>
      </c>
      <c r="B132" s="5" t="s">
        <v>21</v>
      </c>
      <c r="C132" s="5" t="s">
        <v>33</v>
      </c>
      <c r="D132" s="90">
        <v>500.0</v>
      </c>
      <c r="E132" s="90"/>
      <c r="F132" s="52">
        <v>0.0</v>
      </c>
      <c r="G132" s="5">
        <v>8.93</v>
      </c>
      <c r="H132" s="52">
        <v>10.4</v>
      </c>
      <c r="I132" s="5"/>
      <c r="J132" s="5"/>
      <c r="K132" s="5"/>
      <c r="L132" s="5"/>
      <c r="M132" s="5"/>
    </row>
    <row r="133" ht="15.75" customHeight="1">
      <c r="A133" s="5"/>
      <c r="B133" s="5"/>
      <c r="C133" s="5"/>
      <c r="D133" s="90"/>
      <c r="E133" s="90"/>
      <c r="F133" s="52">
        <v>15.0</v>
      </c>
      <c r="G133" s="5">
        <v>8.89</v>
      </c>
      <c r="H133" s="52">
        <v>10.87</v>
      </c>
      <c r="I133" s="5"/>
      <c r="J133" s="5"/>
      <c r="K133" s="5"/>
      <c r="L133" s="5"/>
      <c r="M133" s="5"/>
    </row>
    <row r="134" ht="15.75" customHeight="1">
      <c r="A134" s="2"/>
      <c r="B134" s="2"/>
      <c r="C134" s="2"/>
      <c r="D134" s="96"/>
      <c r="E134" s="96"/>
      <c r="F134" s="54">
        <v>25.0</v>
      </c>
      <c r="G134" s="2">
        <v>8.94</v>
      </c>
      <c r="H134" s="54">
        <v>10.82</v>
      </c>
      <c r="I134" s="2"/>
      <c r="J134" s="5"/>
      <c r="K134" s="5"/>
      <c r="L134" s="5"/>
      <c r="M134" s="5"/>
    </row>
    <row r="135" ht="15.75" customHeight="1">
      <c r="A135" s="5"/>
      <c r="B135" s="5"/>
      <c r="C135" s="5"/>
      <c r="D135" s="90"/>
      <c r="E135" s="90"/>
      <c r="F135" s="52" t="s">
        <v>359</v>
      </c>
      <c r="G135" s="5"/>
      <c r="H135" s="52"/>
      <c r="I135" s="5"/>
      <c r="J135" s="5"/>
      <c r="K135" s="5"/>
      <c r="L135" s="5"/>
      <c r="M135" s="5"/>
    </row>
    <row r="136" ht="15.75" customHeight="1">
      <c r="A136" s="195">
        <v>42772.0</v>
      </c>
      <c r="B136" s="2" t="s">
        <v>21</v>
      </c>
      <c r="C136" s="2" t="s">
        <v>360</v>
      </c>
      <c r="D136" s="96">
        <v>500.0</v>
      </c>
      <c r="E136" s="96"/>
      <c r="F136" s="54">
        <v>1.0</v>
      </c>
      <c r="G136" s="2">
        <v>5.47</v>
      </c>
      <c r="H136" s="54">
        <v>9.1</v>
      </c>
      <c r="I136" s="2"/>
      <c r="J136" s="5"/>
      <c r="K136" s="5"/>
      <c r="L136" s="5"/>
      <c r="M136" s="5"/>
    </row>
    <row r="137" ht="15.75" customHeight="1">
      <c r="A137" s="5"/>
      <c r="B137" s="5" t="s">
        <v>156</v>
      </c>
      <c r="C137" s="5" t="s">
        <v>14</v>
      </c>
      <c r="D137" s="90">
        <v>200.0</v>
      </c>
      <c r="E137" s="90"/>
      <c r="F137" s="52" t="s">
        <v>359</v>
      </c>
      <c r="G137" s="5"/>
      <c r="H137" s="52"/>
      <c r="I137" s="5"/>
      <c r="J137" s="5"/>
      <c r="K137" s="5"/>
      <c r="L137" s="5"/>
      <c r="M137" s="5"/>
    </row>
    <row r="138" ht="15.75" customHeight="1">
      <c r="A138" s="5"/>
      <c r="B138" s="5"/>
      <c r="C138" s="5"/>
      <c r="D138" s="90"/>
      <c r="E138" s="90"/>
      <c r="F138" s="52">
        <v>0.0</v>
      </c>
      <c r="G138" s="5">
        <v>10.9</v>
      </c>
      <c r="H138" s="52">
        <v>11.1</v>
      </c>
      <c r="I138" s="5"/>
      <c r="J138" s="5"/>
      <c r="K138" s="5"/>
      <c r="L138" s="5"/>
      <c r="M138" s="5"/>
    </row>
    <row r="139" ht="15.75" customHeight="1">
      <c r="A139" s="5"/>
      <c r="B139" s="5"/>
      <c r="C139" s="5"/>
      <c r="D139" s="90"/>
      <c r="E139" s="90"/>
      <c r="F139" s="52">
        <v>0.3</v>
      </c>
      <c r="G139" s="5">
        <v>10.8</v>
      </c>
      <c r="H139" s="52">
        <v>11.0</v>
      </c>
      <c r="I139" s="5"/>
      <c r="J139" s="5"/>
      <c r="K139" s="5"/>
      <c r="L139" s="5"/>
      <c r="M139" s="5"/>
    </row>
    <row r="140" ht="15.75" customHeight="1">
      <c r="A140" s="5"/>
      <c r="B140" s="5"/>
      <c r="C140" s="5"/>
      <c r="D140" s="90"/>
      <c r="E140" s="90"/>
      <c r="F140" s="52">
        <v>1.5</v>
      </c>
      <c r="G140" s="5">
        <v>10.8</v>
      </c>
      <c r="H140" s="52">
        <v>11.0</v>
      </c>
      <c r="I140" s="5"/>
      <c r="J140" s="5"/>
      <c r="K140" s="5"/>
      <c r="L140" s="5"/>
      <c r="M140" s="5"/>
    </row>
    <row r="141" ht="15.75" customHeight="1">
      <c r="A141" s="5"/>
      <c r="B141" s="5"/>
      <c r="C141" s="5"/>
      <c r="D141" s="90"/>
      <c r="E141" s="90"/>
      <c r="F141" s="52">
        <v>5.0</v>
      </c>
      <c r="G141" s="5">
        <v>10.8</v>
      </c>
      <c r="H141" s="52">
        <v>11.0</v>
      </c>
      <c r="I141" s="5"/>
      <c r="J141" s="5"/>
      <c r="K141" s="5"/>
      <c r="L141" s="5"/>
      <c r="M141" s="5"/>
    </row>
    <row r="142" ht="15.75" customHeight="1">
      <c r="A142" s="5"/>
      <c r="B142" s="5"/>
      <c r="C142" s="5"/>
      <c r="D142" s="90"/>
      <c r="E142" s="90"/>
      <c r="F142" s="52">
        <v>15.0</v>
      </c>
      <c r="G142" s="5">
        <v>10.6</v>
      </c>
      <c r="H142" s="52">
        <v>11.0</v>
      </c>
      <c r="I142" s="5"/>
      <c r="J142" s="5"/>
      <c r="K142" s="5"/>
      <c r="L142" s="5"/>
      <c r="M142" s="5"/>
    </row>
    <row r="143" ht="15.75" customHeight="1">
      <c r="A143" s="5"/>
      <c r="B143" s="5"/>
      <c r="C143" s="5"/>
      <c r="D143" s="90"/>
      <c r="E143" s="90"/>
      <c r="F143" s="52">
        <v>25.0</v>
      </c>
      <c r="G143" s="5">
        <v>10.5</v>
      </c>
      <c r="H143" s="52">
        <v>11.0</v>
      </c>
      <c r="I143" s="5"/>
      <c r="J143" s="5"/>
      <c r="K143" s="5"/>
      <c r="L143" s="5"/>
      <c r="M143" s="5"/>
    </row>
    <row r="144" ht="15.75" customHeight="1">
      <c r="A144" s="5"/>
      <c r="B144" s="5"/>
      <c r="C144" s="5"/>
      <c r="D144" s="90"/>
      <c r="E144" s="90"/>
      <c r="F144" s="52">
        <v>45.0</v>
      </c>
      <c r="G144" s="5">
        <v>10.5</v>
      </c>
      <c r="H144" s="52">
        <v>1.09</v>
      </c>
      <c r="I144" s="5"/>
      <c r="J144" s="5"/>
      <c r="K144" s="5"/>
      <c r="L144" s="5"/>
      <c r="M144" s="5"/>
    </row>
    <row r="145" ht="15.75" customHeight="1">
      <c r="A145" s="5"/>
      <c r="B145" s="5"/>
      <c r="C145" s="5"/>
      <c r="D145" s="90"/>
      <c r="E145" s="90"/>
      <c r="F145" s="52">
        <v>60.0</v>
      </c>
      <c r="G145" s="5">
        <v>10.3</v>
      </c>
      <c r="H145" s="52">
        <v>1.09</v>
      </c>
      <c r="I145" s="5"/>
      <c r="J145" s="5"/>
      <c r="K145" s="5"/>
      <c r="L145" s="5"/>
      <c r="M145" s="5"/>
    </row>
    <row r="146" ht="15.75" customHeight="1">
      <c r="A146" s="5"/>
      <c r="B146" s="5"/>
      <c r="C146" s="5"/>
      <c r="D146" s="90"/>
      <c r="E146" s="90"/>
      <c r="F146" s="52">
        <v>2.5</v>
      </c>
      <c r="G146" s="5">
        <v>9.7</v>
      </c>
      <c r="H146" s="52">
        <v>1.09</v>
      </c>
      <c r="I146" s="5"/>
      <c r="J146" s="5"/>
      <c r="K146" s="5"/>
      <c r="L146" s="5"/>
      <c r="M146" s="5"/>
    </row>
    <row r="147" ht="15.75" customHeight="1">
      <c r="A147" s="7"/>
      <c r="B147" s="7" t="s">
        <v>156</v>
      </c>
      <c r="C147" s="7" t="s">
        <v>16</v>
      </c>
      <c r="D147" s="150">
        <v>350.0</v>
      </c>
      <c r="E147" s="150"/>
      <c r="F147" s="120" t="s">
        <v>359</v>
      </c>
      <c r="G147" s="7"/>
      <c r="H147" s="120"/>
      <c r="I147" s="7"/>
      <c r="J147" s="5"/>
      <c r="K147" s="5"/>
      <c r="L147" s="5"/>
      <c r="M147" s="5"/>
    </row>
    <row r="148" ht="15.75" customHeight="1">
      <c r="A148" s="5"/>
      <c r="B148" s="5"/>
      <c r="C148" s="5"/>
      <c r="D148" s="90"/>
      <c r="E148" s="90"/>
      <c r="F148" s="52">
        <v>0.0</v>
      </c>
      <c r="G148" s="5">
        <v>11.47</v>
      </c>
      <c r="H148" s="52">
        <v>11.6</v>
      </c>
      <c r="I148" s="5"/>
      <c r="J148" s="5"/>
      <c r="K148" s="5"/>
      <c r="L148" s="5"/>
      <c r="M148" s="5"/>
    </row>
    <row r="149" ht="15.75" customHeight="1">
      <c r="A149" s="5"/>
      <c r="B149" s="5"/>
      <c r="C149" s="5"/>
      <c r="D149" s="90"/>
      <c r="E149" s="90"/>
      <c r="F149" s="52">
        <v>0.3</v>
      </c>
      <c r="G149" s="5">
        <v>11.57</v>
      </c>
      <c r="H149" s="52">
        <v>11.6</v>
      </c>
      <c r="I149" s="5"/>
      <c r="J149" s="5"/>
      <c r="K149" s="5"/>
      <c r="L149" s="5"/>
      <c r="M149" s="5"/>
    </row>
    <row r="150" ht="15.75" customHeight="1">
      <c r="A150" s="5"/>
      <c r="B150" s="5"/>
      <c r="C150" s="5"/>
      <c r="D150" s="90"/>
      <c r="E150" s="90"/>
      <c r="F150" s="52">
        <v>10.0</v>
      </c>
      <c r="G150" s="5">
        <v>11.57</v>
      </c>
      <c r="H150" s="52">
        <v>11.49</v>
      </c>
      <c r="I150" s="5"/>
      <c r="J150" s="5"/>
      <c r="K150" s="5"/>
      <c r="L150" s="5"/>
      <c r="M150" s="5"/>
    </row>
    <row r="151" ht="15.75" customHeight="1">
      <c r="A151" s="5"/>
      <c r="B151" s="5"/>
      <c r="C151" s="5"/>
      <c r="D151" s="90"/>
      <c r="E151" s="90"/>
      <c r="F151" s="52">
        <v>26.0</v>
      </c>
      <c r="G151" s="5">
        <v>11.57</v>
      </c>
      <c r="H151" s="52">
        <v>11.27</v>
      </c>
      <c r="I151" s="5"/>
      <c r="J151" s="5"/>
      <c r="K151" s="5"/>
      <c r="L151" s="5"/>
      <c r="M151" s="5"/>
    </row>
    <row r="152" ht="15.75" customHeight="1">
      <c r="A152" s="5"/>
      <c r="B152" s="5"/>
      <c r="C152" s="5"/>
      <c r="D152" s="90"/>
      <c r="E152" s="90"/>
      <c r="F152" s="52">
        <v>90.0</v>
      </c>
      <c r="G152" s="5">
        <v>11.4</v>
      </c>
      <c r="H152" s="52">
        <v>10.77</v>
      </c>
      <c r="I152" s="5"/>
      <c r="J152" s="5"/>
      <c r="K152" s="5"/>
      <c r="L152" s="5"/>
      <c r="M152" s="5"/>
    </row>
    <row r="153" ht="15.75" customHeight="1">
      <c r="A153" s="5"/>
      <c r="B153" s="5"/>
      <c r="C153" s="5"/>
      <c r="D153" s="90"/>
      <c r="E153" s="90"/>
      <c r="F153" s="52"/>
      <c r="G153" s="5"/>
      <c r="H153" s="52"/>
      <c r="I153" s="5"/>
      <c r="J153" s="5"/>
      <c r="K153" s="5"/>
      <c r="L153" s="5"/>
      <c r="M153" s="5"/>
    </row>
    <row r="154" ht="15.75" customHeight="1">
      <c r="A154" s="7"/>
      <c r="B154" s="7" t="s">
        <v>156</v>
      </c>
      <c r="C154" s="7" t="s">
        <v>17</v>
      </c>
      <c r="D154" s="150">
        <v>500.0</v>
      </c>
      <c r="E154" s="150"/>
      <c r="F154" s="120" t="s">
        <v>359</v>
      </c>
      <c r="G154" s="7"/>
      <c r="H154" s="120"/>
      <c r="I154" s="7"/>
      <c r="J154" s="5"/>
      <c r="K154" s="5"/>
      <c r="L154" s="5"/>
      <c r="M154" s="5"/>
    </row>
    <row r="155" ht="15.75" customHeight="1">
      <c r="A155" s="5"/>
      <c r="B155" s="5"/>
      <c r="C155" s="5"/>
      <c r="D155" s="90"/>
      <c r="E155" s="90"/>
      <c r="F155" s="52">
        <v>0.0</v>
      </c>
      <c r="G155" s="5">
        <v>9.67</v>
      </c>
      <c r="H155" s="52">
        <v>10.6</v>
      </c>
      <c r="I155" s="5"/>
      <c r="J155" s="5"/>
      <c r="K155" s="5"/>
      <c r="L155" s="5"/>
      <c r="M155" s="5"/>
    </row>
    <row r="156" ht="15.75" customHeight="1">
      <c r="A156" s="5"/>
      <c r="B156" s="5"/>
      <c r="C156" s="5"/>
      <c r="D156" s="90"/>
      <c r="E156" s="90"/>
      <c r="F156" s="52">
        <v>0.3</v>
      </c>
      <c r="G156" s="5">
        <v>9.6</v>
      </c>
      <c r="H156" s="52">
        <v>10.6</v>
      </c>
      <c r="I156" s="5"/>
      <c r="J156" s="5"/>
      <c r="K156" s="5"/>
      <c r="L156" s="5"/>
      <c r="M156" s="5"/>
    </row>
    <row r="157" ht="15.75" customHeight="1">
      <c r="A157" s="5"/>
      <c r="B157" s="5"/>
      <c r="C157" s="5"/>
      <c r="D157" s="90"/>
      <c r="E157" s="90"/>
      <c r="F157" s="52">
        <v>1.5</v>
      </c>
      <c r="G157" s="5">
        <v>10.8</v>
      </c>
      <c r="H157" s="52">
        <v>8.9</v>
      </c>
      <c r="I157" s="5"/>
      <c r="J157" s="5"/>
      <c r="K157" s="5"/>
      <c r="L157" s="5"/>
      <c r="M157" s="5"/>
    </row>
    <row r="158" ht="15.75" customHeight="1">
      <c r="A158" s="5"/>
      <c r="B158" s="5"/>
      <c r="C158" s="5"/>
      <c r="D158" s="90"/>
      <c r="E158" s="90"/>
      <c r="F158" s="52">
        <v>5.0</v>
      </c>
      <c r="G158" s="5">
        <v>8.76</v>
      </c>
      <c r="H158" s="52">
        <v>9.3</v>
      </c>
      <c r="I158" s="5"/>
      <c r="J158" s="5"/>
      <c r="K158" s="5"/>
      <c r="L158" s="5"/>
      <c r="M158" s="5"/>
    </row>
    <row r="159" ht="15.75" customHeight="1">
      <c r="A159" s="5"/>
      <c r="B159" s="5"/>
      <c r="C159" s="5"/>
      <c r="D159" s="90"/>
      <c r="E159" s="90"/>
      <c r="F159" s="52">
        <v>21.0</v>
      </c>
      <c r="G159" s="5">
        <v>10.97</v>
      </c>
      <c r="H159" s="52">
        <v>10.54</v>
      </c>
      <c r="I159" s="5"/>
      <c r="J159" s="5"/>
      <c r="K159" s="5"/>
      <c r="L159" s="5"/>
      <c r="M159" s="5"/>
    </row>
    <row r="160" ht="15.75" customHeight="1">
      <c r="A160" s="5"/>
      <c r="B160" s="5"/>
      <c r="C160" s="5"/>
      <c r="D160" s="90"/>
      <c r="E160" s="90"/>
      <c r="F160" s="52">
        <v>45.0</v>
      </c>
      <c r="G160" s="5">
        <v>10.24</v>
      </c>
      <c r="H160" s="52">
        <v>9.8</v>
      </c>
      <c r="I160" s="5"/>
      <c r="J160" s="5"/>
      <c r="K160" s="5"/>
      <c r="L160" s="5"/>
      <c r="M160" s="5"/>
    </row>
    <row r="161" ht="15.75" customHeight="1">
      <c r="A161" s="6">
        <f>'TN-Liste'!A93</f>
        <v>43259</v>
      </c>
      <c r="B161" s="7" t="str">
        <f>'TN-Liste'!B93</f>
        <v>MBI17_Grp1</v>
      </c>
      <c r="C161" s="7" t="s">
        <v>14</v>
      </c>
      <c r="D161" s="150">
        <v>200.0</v>
      </c>
      <c r="E161" s="150"/>
      <c r="F161" s="120" t="s">
        <v>359</v>
      </c>
      <c r="G161" s="7"/>
      <c r="H161" s="120"/>
      <c r="I161" s="7"/>
      <c r="J161" s="5"/>
      <c r="K161" s="5"/>
      <c r="L161" s="5"/>
      <c r="M161" s="5"/>
    </row>
    <row r="162" ht="15.75" customHeight="1">
      <c r="A162" s="5"/>
      <c r="B162" s="5"/>
      <c r="C162" s="5"/>
      <c r="D162" s="90"/>
      <c r="E162" s="90"/>
      <c r="F162" s="52">
        <v>0.0</v>
      </c>
      <c r="G162" s="5">
        <v>11.3</v>
      </c>
      <c r="H162" s="52">
        <v>13.09</v>
      </c>
      <c r="I162" s="5"/>
      <c r="J162" s="5"/>
      <c r="K162" s="5"/>
      <c r="L162" s="5"/>
      <c r="M162" s="5"/>
    </row>
    <row r="163" ht="15.75" customHeight="1">
      <c r="A163" s="5"/>
      <c r="B163" s="5"/>
      <c r="C163" s="5"/>
      <c r="D163" s="90"/>
      <c r="E163" s="90"/>
      <c r="F163" s="52">
        <v>10.0</v>
      </c>
      <c r="G163" s="5">
        <v>11.2</v>
      </c>
      <c r="H163" s="52">
        <v>12.9</v>
      </c>
      <c r="I163" s="5"/>
      <c r="J163" s="5"/>
      <c r="K163" s="5"/>
      <c r="L163" s="5"/>
      <c r="M163" s="5"/>
    </row>
    <row r="164" ht="15.75" customHeight="1">
      <c r="A164" s="2"/>
      <c r="B164" s="2"/>
      <c r="C164" s="2"/>
      <c r="D164" s="96"/>
      <c r="E164" s="96"/>
      <c r="F164" s="54">
        <v>30.0</v>
      </c>
      <c r="G164" s="2">
        <v>11.0</v>
      </c>
      <c r="H164" s="54">
        <v>12.9</v>
      </c>
      <c r="I164" s="2"/>
      <c r="J164" s="2"/>
      <c r="K164" s="2"/>
      <c r="L164" s="2"/>
      <c r="M164" s="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4">
        <f>'TN-Liste'!A93</f>
        <v>43259</v>
      </c>
      <c r="B165" s="5" t="str">
        <f>'TN-Liste'!B93</f>
        <v>MBI17_Grp1</v>
      </c>
      <c r="C165" s="5" t="s">
        <v>16</v>
      </c>
      <c r="D165" s="90">
        <v>350.0</v>
      </c>
      <c r="E165" s="90"/>
      <c r="F165" s="52" t="str">
        <f>F161</f>
        <v>in min</v>
      </c>
      <c r="G165" s="5"/>
      <c r="H165" s="52"/>
      <c r="I165" s="5"/>
      <c r="J165" s="5"/>
      <c r="K165" s="5"/>
      <c r="L165" s="5"/>
      <c r="M165" s="5"/>
    </row>
    <row r="166" ht="15.75" customHeight="1">
      <c r="A166" s="5"/>
      <c r="B166" s="5"/>
      <c r="C166" s="5"/>
      <c r="D166" s="90"/>
      <c r="E166" s="90"/>
      <c r="F166" s="52">
        <v>0.0</v>
      </c>
      <c r="G166" s="5">
        <v>11.66</v>
      </c>
      <c r="H166" s="52">
        <v>11.56</v>
      </c>
      <c r="I166" s="5"/>
      <c r="J166" s="5"/>
      <c r="K166" s="5"/>
      <c r="L166" s="5"/>
      <c r="M166" s="5"/>
    </row>
    <row r="167" ht="15.75" customHeight="1">
      <c r="A167" s="5"/>
      <c r="B167" s="5"/>
      <c r="C167" s="5"/>
      <c r="D167" s="90"/>
      <c r="E167" s="90"/>
      <c r="F167" s="52">
        <v>10.0</v>
      </c>
      <c r="G167" s="5">
        <v>11.0</v>
      </c>
      <c r="H167" s="52">
        <v>10.6</v>
      </c>
      <c r="I167" s="5"/>
      <c r="J167" s="5"/>
      <c r="K167" s="5"/>
      <c r="L167" s="5"/>
      <c r="M167" s="5"/>
    </row>
    <row r="168" ht="15.75" customHeight="1">
      <c r="A168" s="5"/>
      <c r="B168" s="5"/>
      <c r="C168" s="5"/>
      <c r="D168" s="90"/>
      <c r="E168" s="90"/>
      <c r="F168" s="52">
        <v>20.0</v>
      </c>
      <c r="G168" s="5">
        <v>10.5</v>
      </c>
      <c r="H168" s="52">
        <v>9.5</v>
      </c>
      <c r="I168" s="5"/>
      <c r="J168" s="5"/>
      <c r="K168" s="5"/>
      <c r="L168" s="5"/>
      <c r="M168" s="5"/>
    </row>
    <row r="169" ht="15.75" customHeight="1">
      <c r="A169" s="5"/>
      <c r="B169" s="5"/>
      <c r="C169" s="5"/>
      <c r="D169" s="90"/>
      <c r="E169" s="90"/>
      <c r="F169" s="52">
        <v>30.0</v>
      </c>
      <c r="G169" s="5">
        <v>10.2</v>
      </c>
      <c r="H169" s="52">
        <v>9.5</v>
      </c>
      <c r="I169" s="5"/>
      <c r="J169" s="5"/>
      <c r="K169" s="5"/>
      <c r="L169" s="5"/>
      <c r="M169" s="5"/>
    </row>
    <row r="170" ht="15.75" customHeight="1">
      <c r="A170" s="2"/>
      <c r="B170" s="2"/>
      <c r="C170" s="2"/>
      <c r="D170" s="96"/>
      <c r="E170" s="96"/>
      <c r="F170" s="54">
        <v>55.0</v>
      </c>
      <c r="G170" s="2">
        <v>9.8</v>
      </c>
      <c r="H170" s="54">
        <v>8.9</v>
      </c>
      <c r="I170" s="2"/>
      <c r="J170" s="2"/>
      <c r="K170" s="2"/>
      <c r="L170" s="2"/>
      <c r="M170" s="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4">
        <f>'TN-Liste'!A93</f>
        <v>43259</v>
      </c>
      <c r="B171" s="5" t="str">
        <f>'TN-Liste'!B93</f>
        <v>MBI17_Grp1</v>
      </c>
      <c r="C171" s="5" t="s">
        <v>17</v>
      </c>
      <c r="D171" s="90">
        <v>500.0</v>
      </c>
      <c r="E171" s="90"/>
      <c r="F171" s="52" t="str">
        <f>F165</f>
        <v>in min</v>
      </c>
      <c r="G171" s="5"/>
      <c r="H171" s="52"/>
      <c r="I171" s="5"/>
      <c r="J171" s="5"/>
      <c r="K171" s="5"/>
      <c r="L171" s="5"/>
      <c r="M171" s="5"/>
    </row>
    <row r="172" ht="15.75" customHeight="1">
      <c r="A172" s="5"/>
      <c r="B172" s="5"/>
      <c r="C172" s="5"/>
      <c r="D172" s="90"/>
      <c r="E172" s="90"/>
      <c r="F172" s="52">
        <v>0.0</v>
      </c>
      <c r="G172" s="5">
        <v>9.7</v>
      </c>
      <c r="H172" s="52">
        <v>9.7</v>
      </c>
      <c r="I172" s="5"/>
      <c r="J172" s="5"/>
      <c r="K172" s="5"/>
      <c r="L172" s="5"/>
      <c r="M172" s="5"/>
    </row>
    <row r="173" ht="15.75" customHeight="1">
      <c r="A173" s="5"/>
      <c r="B173" s="5"/>
      <c r="C173" s="5"/>
      <c r="D173" s="90"/>
      <c r="E173" s="90"/>
      <c r="F173" s="52">
        <v>10.0</v>
      </c>
      <c r="G173" s="5">
        <v>9.7</v>
      </c>
      <c r="H173" s="52">
        <v>8.9</v>
      </c>
      <c r="I173" s="5"/>
      <c r="J173" s="5"/>
      <c r="K173" s="5"/>
      <c r="L173" s="5"/>
      <c r="M173" s="5"/>
    </row>
    <row r="174" ht="15.75" customHeight="1">
      <c r="A174" s="5"/>
      <c r="B174" s="5"/>
      <c r="C174" s="5"/>
      <c r="D174" s="90"/>
      <c r="E174" s="90"/>
      <c r="F174" s="52">
        <v>40.0</v>
      </c>
      <c r="G174" s="5">
        <v>9.4</v>
      </c>
      <c r="H174" s="52">
        <v>7.7</v>
      </c>
      <c r="I174" s="5"/>
      <c r="J174" s="5"/>
      <c r="K174" s="5"/>
      <c r="L174" s="5"/>
      <c r="M174" s="5"/>
    </row>
    <row r="175" ht="15.75" customHeight="1">
      <c r="A175" s="5"/>
      <c r="B175" s="5"/>
      <c r="C175" s="5"/>
      <c r="D175" s="90"/>
      <c r="E175" s="90"/>
      <c r="F175" s="52">
        <v>50.0</v>
      </c>
      <c r="G175" s="5">
        <v>9.6</v>
      </c>
      <c r="H175" s="52">
        <v>7.4</v>
      </c>
      <c r="I175" s="5"/>
      <c r="J175" s="5"/>
      <c r="K175" s="5"/>
      <c r="L175" s="5"/>
      <c r="M175" s="5"/>
    </row>
    <row r="176" ht="15.75" customHeight="1">
      <c r="A176" s="5"/>
      <c r="B176" s="5"/>
      <c r="C176" s="5"/>
      <c r="D176" s="90"/>
      <c r="E176" s="90"/>
      <c r="F176" s="52">
        <v>60.0</v>
      </c>
      <c r="G176" s="5">
        <v>9.5</v>
      </c>
      <c r="H176" s="52">
        <v>6.7</v>
      </c>
      <c r="I176" s="5"/>
      <c r="J176" s="5"/>
      <c r="K176" s="5"/>
      <c r="L176" s="5"/>
      <c r="M176" s="5"/>
    </row>
    <row r="177" ht="15.75" customHeight="1">
      <c r="A177" s="5"/>
      <c r="B177" s="5"/>
      <c r="C177" s="5"/>
      <c r="D177" s="90"/>
      <c r="E177" s="90"/>
      <c r="F177" s="52">
        <v>70.0</v>
      </c>
      <c r="G177" s="5">
        <v>9.45</v>
      </c>
      <c r="H177" s="52">
        <v>6.4</v>
      </c>
      <c r="I177" s="5"/>
      <c r="J177" s="5"/>
      <c r="K177" s="5"/>
      <c r="L177" s="5"/>
      <c r="M177" s="5"/>
    </row>
    <row r="178" ht="15.75" customHeight="1">
      <c r="A178" s="2"/>
      <c r="B178" s="2"/>
      <c r="C178" s="2"/>
      <c r="D178" s="96"/>
      <c r="E178" s="96"/>
      <c r="F178" s="54">
        <v>80.0</v>
      </c>
      <c r="G178" s="2">
        <v>9.37</v>
      </c>
      <c r="H178" s="54">
        <v>6.3</v>
      </c>
      <c r="I178" s="2"/>
      <c r="J178" s="2"/>
      <c r="K178" s="2"/>
      <c r="L178" s="2"/>
      <c r="M178" s="2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4">
        <f>'TN-Liste'!A93</f>
        <v>43259</v>
      </c>
      <c r="B179" s="5" t="str">
        <f>'TN-Liste'!B93</f>
        <v>MBI17_Grp1</v>
      </c>
      <c r="C179" s="5" t="s">
        <v>15</v>
      </c>
      <c r="D179" s="90">
        <v>500.0</v>
      </c>
      <c r="E179" s="90"/>
      <c r="F179" s="52" t="str">
        <f>F171</f>
        <v>in min</v>
      </c>
      <c r="G179" s="5"/>
      <c r="H179" s="52"/>
      <c r="I179" s="5"/>
      <c r="J179" s="5"/>
      <c r="K179" s="5"/>
      <c r="L179" s="5"/>
      <c r="M179" s="5"/>
    </row>
    <row r="180" ht="15.75" customHeight="1">
      <c r="A180" s="5"/>
      <c r="B180" s="5"/>
      <c r="C180" s="5"/>
      <c r="D180" s="90"/>
      <c r="E180" s="90"/>
      <c r="F180" s="52">
        <v>0.0</v>
      </c>
      <c r="G180" s="5">
        <v>10.5</v>
      </c>
      <c r="H180" s="52">
        <v>11.2</v>
      </c>
      <c r="I180" s="5"/>
      <c r="J180" s="5"/>
      <c r="K180" s="5"/>
      <c r="L180" s="5"/>
      <c r="M180" s="5"/>
    </row>
    <row r="181" ht="15.75" customHeight="1">
      <c r="A181" s="5"/>
      <c r="B181" s="5"/>
      <c r="C181" s="5"/>
      <c r="D181" s="90"/>
      <c r="E181" s="90"/>
      <c r="F181" s="52">
        <v>10.0</v>
      </c>
      <c r="G181" s="5">
        <v>10.4</v>
      </c>
      <c r="H181" s="52">
        <v>11.1</v>
      </c>
      <c r="I181" s="5"/>
      <c r="J181" s="5"/>
      <c r="K181" s="5"/>
      <c r="L181" s="5"/>
      <c r="M181" s="5"/>
    </row>
    <row r="182" ht="15.75" customHeight="1">
      <c r="A182" s="5"/>
      <c r="B182" s="5"/>
      <c r="C182" s="5"/>
      <c r="D182" s="90"/>
      <c r="E182" s="90"/>
      <c r="F182" s="52">
        <v>30.0</v>
      </c>
      <c r="G182" s="5">
        <v>10.4</v>
      </c>
      <c r="H182" s="52">
        <v>11.08</v>
      </c>
      <c r="I182" s="5"/>
      <c r="J182" s="5"/>
      <c r="K182" s="5"/>
      <c r="L182" s="5"/>
      <c r="M182" s="5"/>
    </row>
    <row r="183" ht="15.75" customHeight="1">
      <c r="A183" s="2"/>
      <c r="B183" s="2"/>
      <c r="C183" s="2"/>
      <c r="D183" s="96"/>
      <c r="E183" s="96"/>
      <c r="F183" s="54">
        <v>60.0</v>
      </c>
      <c r="G183" s="2">
        <v>9.9</v>
      </c>
      <c r="H183" s="54">
        <v>10.9</v>
      </c>
      <c r="I183" s="2"/>
      <c r="J183" s="2"/>
      <c r="K183" s="2"/>
      <c r="L183" s="2"/>
      <c r="M183" s="2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4">
        <f>'TN-Liste'!A93</f>
        <v>43259</v>
      </c>
      <c r="B184" s="5" t="str">
        <f>'TN-Liste'!B93</f>
        <v>MBI17_Grp1</v>
      </c>
      <c r="C184" s="5" t="s">
        <v>11</v>
      </c>
      <c r="D184" s="90">
        <v>350.0</v>
      </c>
      <c r="E184" s="90"/>
      <c r="F184" s="52" t="str">
        <f>F179</f>
        <v>in min</v>
      </c>
      <c r="G184" s="5"/>
      <c r="H184" s="52"/>
      <c r="I184" s="5"/>
      <c r="J184" s="5"/>
      <c r="K184" s="5"/>
      <c r="L184" s="5"/>
      <c r="M184" s="5"/>
    </row>
    <row r="185" ht="15.75" customHeight="1">
      <c r="A185" s="5"/>
      <c r="B185" s="5"/>
      <c r="C185" s="5"/>
      <c r="D185" s="90"/>
      <c r="E185" s="90"/>
      <c r="F185" s="52">
        <v>0.0</v>
      </c>
      <c r="G185" s="5">
        <v>10.1</v>
      </c>
      <c r="H185" s="52">
        <v>9.08</v>
      </c>
      <c r="I185" s="5"/>
      <c r="J185" s="5"/>
      <c r="K185" s="5"/>
      <c r="L185" s="5"/>
      <c r="M185" s="5"/>
    </row>
    <row r="186" ht="15.75" customHeight="1">
      <c r="A186" s="5"/>
      <c r="B186" s="5"/>
      <c r="C186" s="5"/>
      <c r="D186" s="90"/>
      <c r="E186" s="90"/>
      <c r="F186" s="52">
        <v>10.0</v>
      </c>
      <c r="G186" s="5">
        <v>9.76</v>
      </c>
      <c r="H186" s="52">
        <v>9.22</v>
      </c>
      <c r="I186" s="5"/>
      <c r="J186" s="5"/>
      <c r="K186" s="5"/>
      <c r="L186" s="5"/>
      <c r="M186" s="5"/>
    </row>
    <row r="187" ht="15.75" customHeight="1">
      <c r="A187" s="5"/>
      <c r="B187" s="5"/>
      <c r="C187" s="5"/>
      <c r="D187" s="90"/>
      <c r="E187" s="90"/>
      <c r="F187" s="52">
        <v>30.0</v>
      </c>
      <c r="G187" s="5">
        <v>9.32</v>
      </c>
      <c r="H187" s="52">
        <v>9.07</v>
      </c>
      <c r="I187" s="5"/>
      <c r="J187" s="5"/>
      <c r="K187" s="5"/>
      <c r="L187" s="5"/>
      <c r="M187" s="5"/>
    </row>
    <row r="188" ht="15.75" customHeight="1">
      <c r="A188" s="2"/>
      <c r="B188" s="2"/>
      <c r="C188" s="2"/>
      <c r="D188" s="96"/>
      <c r="E188" s="96"/>
      <c r="F188" s="54">
        <v>60.0</v>
      </c>
      <c r="G188" s="2">
        <v>9.44</v>
      </c>
      <c r="H188" s="54">
        <v>8.31</v>
      </c>
      <c r="I188" s="2"/>
      <c r="J188" s="2"/>
      <c r="K188" s="2"/>
      <c r="L188" s="2"/>
      <c r="M188" s="2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193">
        <v>43621.0</v>
      </c>
      <c r="B189" s="5" t="s">
        <v>34</v>
      </c>
      <c r="C189" s="5" t="s">
        <v>14</v>
      </c>
      <c r="D189" s="90">
        <v>600.0</v>
      </c>
      <c r="E189" s="90"/>
      <c r="F189" s="52" t="str">
        <f>F184</f>
        <v>in min</v>
      </c>
      <c r="G189" s="5"/>
      <c r="H189" s="52"/>
      <c r="I189" s="5"/>
      <c r="J189" s="5"/>
      <c r="K189" s="5"/>
      <c r="L189" s="5"/>
      <c r="M189" s="5"/>
    </row>
    <row r="190" ht="15.75" customHeight="1">
      <c r="A190" s="5"/>
      <c r="B190" s="5"/>
      <c r="C190" s="5"/>
      <c r="D190" s="90"/>
      <c r="E190" s="90"/>
      <c r="F190" s="52">
        <v>0.0</v>
      </c>
      <c r="G190" s="5">
        <v>10.5</v>
      </c>
      <c r="H190" s="52">
        <v>10.4</v>
      </c>
      <c r="I190" s="5"/>
      <c r="J190" s="5"/>
      <c r="K190" s="5"/>
      <c r="L190" s="5"/>
      <c r="M190" s="5"/>
    </row>
    <row r="191" ht="15.75" customHeight="1">
      <c r="A191" s="5"/>
      <c r="B191" s="5"/>
      <c r="C191" s="5"/>
      <c r="D191" s="90"/>
      <c r="E191" s="90"/>
      <c r="F191" s="52">
        <v>2.0</v>
      </c>
      <c r="G191" s="5">
        <v>10.2</v>
      </c>
      <c r="H191" s="52">
        <v>10.3</v>
      </c>
      <c r="I191" s="5"/>
      <c r="J191" s="5"/>
      <c r="K191" s="5"/>
      <c r="L191" s="5"/>
      <c r="M191" s="5"/>
    </row>
    <row r="192" ht="15.75" customHeight="1">
      <c r="A192" s="5"/>
      <c r="B192" s="5"/>
      <c r="C192" s="5"/>
      <c r="D192" s="90"/>
      <c r="E192" s="90"/>
      <c r="F192" s="52">
        <v>5.0</v>
      </c>
      <c r="G192" s="5">
        <v>10.2</v>
      </c>
      <c r="H192" s="52">
        <v>10.13</v>
      </c>
      <c r="I192" s="5"/>
      <c r="J192" s="5"/>
      <c r="K192" s="5"/>
      <c r="L192" s="5"/>
      <c r="M192" s="5"/>
    </row>
    <row r="193" ht="15.75" customHeight="1">
      <c r="A193" s="5"/>
      <c r="B193" s="5"/>
      <c r="C193" s="5"/>
      <c r="D193" s="90"/>
      <c r="E193" s="90"/>
      <c r="F193" s="52">
        <v>10.0</v>
      </c>
      <c r="G193" s="5">
        <v>10.15</v>
      </c>
      <c r="H193" s="52">
        <v>10.04</v>
      </c>
      <c r="I193" s="5"/>
      <c r="J193" s="5"/>
      <c r="K193" s="5"/>
      <c r="L193" s="5"/>
      <c r="M193" s="5"/>
    </row>
    <row r="194" ht="15.75" customHeight="1">
      <c r="A194" s="5"/>
      <c r="B194" s="5"/>
      <c r="C194" s="5"/>
      <c r="D194" s="90"/>
      <c r="E194" s="90"/>
      <c r="F194" s="52">
        <v>15.0</v>
      </c>
      <c r="G194" s="5">
        <v>10.1</v>
      </c>
      <c r="H194" s="52">
        <v>9.9</v>
      </c>
      <c r="I194" s="5"/>
      <c r="J194" s="5"/>
      <c r="K194" s="5"/>
      <c r="L194" s="5"/>
      <c r="M194" s="5"/>
    </row>
    <row r="195" ht="15.75" customHeight="1">
      <c r="A195" s="5"/>
      <c r="B195" s="5"/>
      <c r="C195" s="5"/>
      <c r="D195" s="90"/>
      <c r="E195" s="90"/>
      <c r="F195" s="52">
        <v>20.0</v>
      </c>
      <c r="G195" s="5">
        <v>10.07</v>
      </c>
      <c r="H195" s="52">
        <v>9.75</v>
      </c>
      <c r="I195" s="5"/>
      <c r="J195" s="5"/>
      <c r="K195" s="5"/>
      <c r="L195" s="5"/>
      <c r="M195" s="5"/>
    </row>
    <row r="196" ht="15.75" customHeight="1">
      <c r="A196" s="5"/>
      <c r="B196" s="5"/>
      <c r="C196" s="5"/>
      <c r="D196" s="90"/>
      <c r="E196" s="90"/>
      <c r="F196" s="52">
        <v>35.0</v>
      </c>
      <c r="G196" s="5">
        <v>10.16</v>
      </c>
      <c r="H196" s="52">
        <v>9.43</v>
      </c>
      <c r="I196" s="5"/>
      <c r="J196" s="5"/>
      <c r="K196" s="5"/>
      <c r="L196" s="5"/>
      <c r="M196" s="5"/>
    </row>
    <row r="197" ht="15.75" customHeight="1">
      <c r="A197" s="5"/>
      <c r="B197" s="5"/>
      <c r="C197" s="5"/>
      <c r="D197" s="90"/>
      <c r="E197" s="90"/>
      <c r="F197" s="52">
        <v>50.0</v>
      </c>
      <c r="G197" s="5">
        <v>10.02</v>
      </c>
      <c r="H197" s="52">
        <v>8.9</v>
      </c>
      <c r="I197" s="5"/>
      <c r="J197" s="5"/>
      <c r="K197" s="5"/>
      <c r="L197" s="5"/>
      <c r="M197" s="5"/>
    </row>
    <row r="198" ht="15.75" customHeight="1">
      <c r="A198" s="5"/>
      <c r="B198" s="5"/>
      <c r="C198" s="5"/>
      <c r="D198" s="90"/>
      <c r="E198" s="90"/>
      <c r="F198" s="52">
        <v>70.0</v>
      </c>
      <c r="G198" s="5">
        <v>9.9</v>
      </c>
      <c r="H198" s="52">
        <v>7.32</v>
      </c>
      <c r="I198" s="5"/>
      <c r="J198" s="5"/>
      <c r="K198" s="5"/>
      <c r="L198" s="5"/>
      <c r="M198" s="5"/>
    </row>
    <row r="199" ht="15.75" customHeight="1">
      <c r="A199" s="5"/>
      <c r="B199" s="5"/>
      <c r="C199" s="5"/>
      <c r="D199" s="90"/>
      <c r="E199" s="90"/>
      <c r="F199" s="52">
        <v>191.0</v>
      </c>
      <c r="G199" s="5">
        <v>9.8</v>
      </c>
      <c r="H199" s="52">
        <v>6.25</v>
      </c>
      <c r="I199" s="5"/>
      <c r="J199" s="5"/>
      <c r="K199" s="5"/>
      <c r="L199" s="5"/>
      <c r="M199" s="5"/>
    </row>
    <row r="200" ht="15.75" customHeight="1">
      <c r="A200" s="2"/>
      <c r="B200" s="2"/>
      <c r="C200" s="2"/>
      <c r="D200" s="96"/>
      <c r="E200" s="96"/>
      <c r="F200" s="54">
        <v>1009.0</v>
      </c>
      <c r="G200" s="2">
        <v>9.7</v>
      </c>
      <c r="H200" s="54">
        <v>5.77</v>
      </c>
      <c r="I200" s="2"/>
      <c r="J200" s="2"/>
      <c r="K200" s="2"/>
      <c r="L200" s="2"/>
      <c r="M200" s="2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193">
        <f t="shared" ref="A201:B201" si="1">A189</f>
        <v>43621</v>
      </c>
      <c r="B201" s="5" t="str">
        <f t="shared" si="1"/>
        <v>MBI18_Grp1</v>
      </c>
      <c r="C201" s="5" t="s">
        <v>16</v>
      </c>
      <c r="D201" s="90">
        <v>500.0</v>
      </c>
      <c r="E201" s="90"/>
      <c r="F201" s="52" t="str">
        <f>F189</f>
        <v>in min</v>
      </c>
      <c r="G201" s="5"/>
      <c r="H201" s="52"/>
      <c r="I201" s="5"/>
      <c r="J201" s="5"/>
      <c r="K201" s="5"/>
      <c r="L201" s="5"/>
      <c r="M201" s="5"/>
    </row>
    <row r="202" ht="15.75" customHeight="1">
      <c r="A202" s="5"/>
      <c r="B202" s="5"/>
      <c r="C202" s="5"/>
      <c r="D202" s="90"/>
      <c r="E202" s="90"/>
      <c r="F202" s="52">
        <v>0.0</v>
      </c>
      <c r="G202" s="5">
        <v>11.0</v>
      </c>
      <c r="H202" s="52">
        <v>11.0</v>
      </c>
      <c r="I202" s="5"/>
      <c r="J202" s="5"/>
      <c r="K202" s="5"/>
      <c r="L202" s="5"/>
      <c r="M202" s="5"/>
    </row>
    <row r="203" ht="15.75" customHeight="1">
      <c r="A203" s="5"/>
      <c r="B203" s="5"/>
      <c r="C203" s="5"/>
      <c r="D203" s="90"/>
      <c r="E203" s="90"/>
      <c r="F203" s="52">
        <v>2.0</v>
      </c>
      <c r="G203" s="5">
        <v>10.9</v>
      </c>
      <c r="H203" s="52">
        <v>10.9</v>
      </c>
      <c r="I203" s="5"/>
      <c r="J203" s="5"/>
      <c r="K203" s="5"/>
      <c r="L203" s="5"/>
      <c r="M203" s="5"/>
    </row>
    <row r="204" ht="15.75" customHeight="1">
      <c r="A204" s="5"/>
      <c r="B204" s="5"/>
      <c r="C204" s="5"/>
      <c r="D204" s="90"/>
      <c r="E204" s="90"/>
      <c r="F204" s="52">
        <v>7.0</v>
      </c>
      <c r="G204" s="5">
        <v>10.8</v>
      </c>
      <c r="H204" s="52">
        <v>10.7</v>
      </c>
      <c r="I204" s="5"/>
      <c r="J204" s="5"/>
      <c r="K204" s="5"/>
      <c r="L204" s="5"/>
      <c r="M204" s="5"/>
    </row>
    <row r="205" ht="15.75" customHeight="1">
      <c r="A205" s="5"/>
      <c r="B205" s="5"/>
      <c r="C205" s="5"/>
      <c r="D205" s="90"/>
      <c r="E205" s="90"/>
      <c r="F205" s="52">
        <v>22.0</v>
      </c>
      <c r="G205" s="5">
        <v>10.8</v>
      </c>
      <c r="H205" s="52">
        <v>10.6</v>
      </c>
      <c r="I205" s="5"/>
      <c r="J205" s="5"/>
      <c r="K205" s="5"/>
      <c r="L205" s="5"/>
      <c r="M205" s="5"/>
    </row>
    <row r="206" ht="15.75" customHeight="1">
      <c r="A206" s="5"/>
      <c r="B206" s="5"/>
      <c r="C206" s="5"/>
      <c r="D206" s="90"/>
      <c r="E206" s="90"/>
      <c r="F206" s="52">
        <v>37.0</v>
      </c>
      <c r="G206" s="5">
        <v>10.7</v>
      </c>
      <c r="H206" s="52">
        <v>10.3</v>
      </c>
      <c r="I206" s="5"/>
      <c r="J206" s="5"/>
      <c r="K206" s="5"/>
      <c r="L206" s="5"/>
      <c r="M206" s="5"/>
    </row>
    <row r="207" ht="15.75" customHeight="1">
      <c r="A207" s="5"/>
      <c r="B207" s="5"/>
      <c r="C207" s="5"/>
      <c r="D207" s="90"/>
      <c r="E207" s="90"/>
      <c r="F207" s="52">
        <v>53.0</v>
      </c>
      <c r="G207" s="5">
        <v>10.7</v>
      </c>
      <c r="H207" s="52">
        <v>10.3</v>
      </c>
      <c r="I207" s="5"/>
      <c r="J207" s="5"/>
      <c r="K207" s="5"/>
      <c r="L207" s="5"/>
      <c r="M207" s="5"/>
    </row>
    <row r="208" ht="15.75" customHeight="1">
      <c r="A208" s="5"/>
      <c r="B208" s="5"/>
      <c r="C208" s="5"/>
      <c r="D208" s="90"/>
      <c r="E208" s="90"/>
      <c r="F208" s="52">
        <v>68.0</v>
      </c>
      <c r="G208" s="5">
        <v>10.7</v>
      </c>
      <c r="H208" s="52">
        <v>10.2</v>
      </c>
      <c r="I208" s="5"/>
      <c r="J208" s="5"/>
      <c r="K208" s="5"/>
      <c r="L208" s="5"/>
      <c r="M208" s="5"/>
    </row>
    <row r="209" ht="15.75" customHeight="1">
      <c r="A209" s="5"/>
      <c r="B209" s="5"/>
      <c r="C209" s="5"/>
      <c r="D209" s="90"/>
      <c r="E209" s="90"/>
      <c r="F209" s="52">
        <v>160.0</v>
      </c>
      <c r="G209" s="5">
        <v>10.65</v>
      </c>
      <c r="H209" s="52">
        <v>9.7</v>
      </c>
      <c r="I209" s="5"/>
      <c r="J209" s="5"/>
      <c r="K209" s="5"/>
      <c r="L209" s="5"/>
      <c r="M209" s="5"/>
    </row>
    <row r="210" ht="15.75" customHeight="1">
      <c r="A210" s="2"/>
      <c r="B210" s="2"/>
      <c r="C210" s="2"/>
      <c r="D210" s="96"/>
      <c r="E210" s="96"/>
      <c r="F210" s="54">
        <v>970.0</v>
      </c>
      <c r="G210" s="2">
        <v>10.35</v>
      </c>
      <c r="H210" s="54">
        <v>6.3</v>
      </c>
      <c r="I210" s="2"/>
      <c r="J210" s="2"/>
      <c r="K210" s="2"/>
      <c r="L210" s="2"/>
      <c r="M210" s="2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193">
        <f t="shared" ref="A211:B211" si="2">A201</f>
        <v>43621</v>
      </c>
      <c r="B211" s="5" t="str">
        <f t="shared" si="2"/>
        <v>MBI18_Grp1</v>
      </c>
      <c r="C211" s="5" t="s">
        <v>17</v>
      </c>
      <c r="D211" s="90">
        <v>450.0</v>
      </c>
      <c r="E211" s="90"/>
      <c r="F211" s="52" t="str">
        <f>F201</f>
        <v>in min</v>
      </c>
      <c r="G211" s="5"/>
      <c r="H211" s="52"/>
      <c r="I211" s="5"/>
      <c r="J211" s="5"/>
      <c r="K211" s="5"/>
      <c r="L211" s="5"/>
      <c r="M211" s="5"/>
    </row>
    <row r="212" ht="15.75" customHeight="1">
      <c r="A212" s="5"/>
      <c r="B212" s="5"/>
      <c r="C212" s="5"/>
      <c r="D212" s="90"/>
      <c r="E212" s="90"/>
      <c r="F212" s="52">
        <v>0.0</v>
      </c>
      <c r="G212" s="5">
        <v>10.1</v>
      </c>
      <c r="H212" s="52">
        <v>10.1</v>
      </c>
      <c r="I212" s="5"/>
      <c r="J212" s="5"/>
      <c r="K212" s="5"/>
      <c r="L212" s="5"/>
      <c r="M212" s="5"/>
    </row>
    <row r="213" ht="15.75" customHeight="1">
      <c r="A213" s="5"/>
      <c r="B213" s="5"/>
      <c r="C213" s="5"/>
      <c r="D213" s="90"/>
      <c r="E213" s="90"/>
      <c r="F213" s="52">
        <v>5.0</v>
      </c>
      <c r="G213" s="5">
        <v>10.05</v>
      </c>
      <c r="H213" s="52">
        <v>10.02</v>
      </c>
      <c r="I213" s="5"/>
      <c r="J213" s="5"/>
      <c r="K213" s="5"/>
      <c r="L213" s="5"/>
      <c r="M213" s="5"/>
    </row>
    <row r="214" ht="15.75" customHeight="1">
      <c r="A214" s="5"/>
      <c r="B214" s="5"/>
      <c r="C214" s="5"/>
      <c r="D214" s="90"/>
      <c r="E214" s="90"/>
      <c r="F214" s="52">
        <v>15.0</v>
      </c>
      <c r="G214" s="5">
        <v>10.1</v>
      </c>
      <c r="H214" s="52">
        <v>9.97</v>
      </c>
      <c r="I214" s="5"/>
      <c r="J214" s="5"/>
      <c r="K214" s="5"/>
      <c r="L214" s="5"/>
      <c r="M214" s="5"/>
    </row>
    <row r="215" ht="15.75" customHeight="1">
      <c r="A215" s="5"/>
      <c r="B215" s="5"/>
      <c r="C215" s="5"/>
      <c r="D215" s="90"/>
      <c r="E215" s="90"/>
      <c r="F215" s="52">
        <v>38.0</v>
      </c>
      <c r="G215" s="5">
        <v>9.98</v>
      </c>
      <c r="H215" s="52">
        <v>9.75</v>
      </c>
      <c r="I215" s="5"/>
      <c r="J215" s="5"/>
      <c r="K215" s="5"/>
      <c r="L215" s="5"/>
      <c r="M215" s="5"/>
    </row>
    <row r="216" ht="15.75" customHeight="1">
      <c r="A216" s="5"/>
      <c r="B216" s="5"/>
      <c r="C216" s="5"/>
      <c r="D216" s="90"/>
      <c r="E216" s="90"/>
      <c r="F216" s="52">
        <v>180.0</v>
      </c>
      <c r="G216" s="5">
        <v>9.9</v>
      </c>
      <c r="H216" s="52">
        <v>7.0</v>
      </c>
      <c r="I216" s="5"/>
      <c r="J216" s="5"/>
      <c r="K216" s="5"/>
      <c r="L216" s="5"/>
      <c r="M216" s="5"/>
    </row>
    <row r="217" ht="15.75" customHeight="1">
      <c r="A217" s="5"/>
      <c r="B217" s="5"/>
      <c r="C217" s="5"/>
      <c r="D217" s="90"/>
      <c r="E217" s="90"/>
      <c r="F217" s="52">
        <v>287.0</v>
      </c>
      <c r="G217" s="5">
        <v>9.9</v>
      </c>
      <c r="H217" s="52">
        <v>6.5</v>
      </c>
      <c r="I217" s="5"/>
      <c r="J217" s="5"/>
      <c r="K217" s="5"/>
      <c r="L217" s="5"/>
      <c r="M217" s="5"/>
    </row>
    <row r="218" ht="15.75" customHeight="1">
      <c r="A218" s="2"/>
      <c r="B218" s="2"/>
      <c r="C218" s="2"/>
      <c r="D218" s="96"/>
      <c r="E218" s="96"/>
      <c r="F218" s="54">
        <v>373.0</v>
      </c>
      <c r="G218" s="2">
        <v>9.9</v>
      </c>
      <c r="H218" s="54">
        <v>6.44</v>
      </c>
      <c r="I218" s="2"/>
      <c r="J218" s="2"/>
      <c r="K218" s="2"/>
      <c r="L218" s="2"/>
      <c r="M218" s="2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193">
        <f t="shared" ref="A219:B219" si="3">A211</f>
        <v>43621</v>
      </c>
      <c r="B219" s="5" t="str">
        <f t="shared" si="3"/>
        <v>MBI18_Grp1</v>
      </c>
      <c r="C219" s="5" t="s">
        <v>15</v>
      </c>
      <c r="D219" s="90">
        <v>400.0</v>
      </c>
      <c r="E219" s="90"/>
      <c r="F219" s="52" t="str">
        <f>F211</f>
        <v>in min</v>
      </c>
      <c r="G219" s="5"/>
      <c r="H219" s="52"/>
      <c r="I219" s="5"/>
      <c r="J219" s="5"/>
      <c r="K219" s="5"/>
      <c r="L219" s="5"/>
      <c r="M219" s="5"/>
    </row>
    <row r="220" ht="15.75" customHeight="1">
      <c r="A220" s="5"/>
      <c r="B220" s="5"/>
      <c r="C220" s="5"/>
      <c r="D220" s="90"/>
      <c r="E220" s="90"/>
      <c r="F220" s="52">
        <v>0.0</v>
      </c>
      <c r="G220" s="5">
        <v>10.04</v>
      </c>
      <c r="H220" s="52">
        <v>10.39</v>
      </c>
      <c r="I220" s="5"/>
      <c r="J220" s="5"/>
      <c r="K220" s="5"/>
      <c r="L220" s="5"/>
      <c r="M220" s="5"/>
    </row>
    <row r="221" ht="15.75" customHeight="1">
      <c r="A221" s="5"/>
      <c r="B221" s="5"/>
      <c r="C221" s="5"/>
      <c r="D221" s="90"/>
      <c r="E221" s="90"/>
      <c r="F221" s="52">
        <v>35.0</v>
      </c>
      <c r="G221" s="5">
        <v>9.9</v>
      </c>
      <c r="H221" s="52">
        <v>9.95</v>
      </c>
      <c r="I221" s="5"/>
      <c r="J221" s="5"/>
      <c r="K221" s="5"/>
      <c r="L221" s="5"/>
      <c r="M221" s="5"/>
    </row>
    <row r="222" ht="15.75" customHeight="1">
      <c r="A222" s="5"/>
      <c r="B222" s="5"/>
      <c r="C222" s="5"/>
      <c r="D222" s="90"/>
      <c r="E222" s="90"/>
      <c r="F222" s="52">
        <v>115.0</v>
      </c>
      <c r="G222" s="5">
        <v>9.64</v>
      </c>
      <c r="H222" s="52">
        <v>9.12</v>
      </c>
      <c r="I222" s="5"/>
      <c r="J222" s="5"/>
      <c r="K222" s="5"/>
      <c r="L222" s="5"/>
      <c r="M222" s="5"/>
    </row>
    <row r="223" ht="15.75" customHeight="1">
      <c r="A223" s="5"/>
      <c r="B223" s="5"/>
      <c r="C223" s="5"/>
      <c r="D223" s="90"/>
      <c r="E223" s="90"/>
      <c r="F223" s="52">
        <v>154.0</v>
      </c>
      <c r="G223" s="5">
        <v>9.66</v>
      </c>
      <c r="H223" s="52">
        <v>8.28</v>
      </c>
      <c r="I223" s="5"/>
      <c r="J223" s="5"/>
      <c r="K223" s="5"/>
      <c r="L223" s="5"/>
      <c r="M223" s="5"/>
    </row>
    <row r="224" ht="15.75" customHeight="1">
      <c r="A224" s="2"/>
      <c r="B224" s="2"/>
      <c r="C224" s="2"/>
      <c r="D224" s="96"/>
      <c r="E224" s="96"/>
      <c r="F224" s="54">
        <v>214.0</v>
      </c>
      <c r="G224" s="2">
        <v>9.73</v>
      </c>
      <c r="H224" s="54">
        <v>6.95</v>
      </c>
      <c r="I224" s="2"/>
      <c r="J224" s="2"/>
      <c r="K224" s="2"/>
      <c r="L224" s="2"/>
      <c r="M224" s="2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4">
        <f>'TN-Liste'!A135</f>
        <v>43628</v>
      </c>
      <c r="B225" s="5" t="str">
        <f>'TN-Liste'!B135</f>
        <v>MBI18_Grp2</v>
      </c>
      <c r="C225" s="5" t="s">
        <v>16</v>
      </c>
      <c r="D225" s="90">
        <v>500.0</v>
      </c>
      <c r="E225" s="90"/>
      <c r="F225" s="52">
        <v>0.0</v>
      </c>
      <c r="G225" s="5">
        <v>11.3</v>
      </c>
      <c r="H225" s="52">
        <v>11.3</v>
      </c>
      <c r="I225" s="5"/>
      <c r="J225" s="5"/>
      <c r="K225" s="5"/>
      <c r="L225" s="5"/>
      <c r="M225" s="5"/>
    </row>
    <row r="226" ht="15.75" customHeight="1">
      <c r="A226" s="5"/>
      <c r="B226" s="5"/>
      <c r="C226" s="5"/>
      <c r="D226" s="90"/>
      <c r="E226" s="90"/>
      <c r="F226" s="52">
        <v>11.0</v>
      </c>
      <c r="G226" s="5">
        <v>11.2</v>
      </c>
      <c r="H226" s="52">
        <v>11.2</v>
      </c>
      <c r="I226" s="5"/>
      <c r="J226" s="5"/>
      <c r="K226" s="5"/>
      <c r="L226" s="5"/>
      <c r="M226" s="5"/>
    </row>
    <row r="227" ht="15.75" customHeight="1">
      <c r="A227" s="5"/>
      <c r="B227" s="5"/>
      <c r="C227" s="5"/>
      <c r="D227" s="90"/>
      <c r="E227" s="90"/>
      <c r="F227" s="52">
        <v>37.0</v>
      </c>
      <c r="G227" s="5">
        <v>11.2</v>
      </c>
      <c r="H227" s="52">
        <v>11.1</v>
      </c>
      <c r="I227" s="5"/>
      <c r="J227" s="5"/>
      <c r="K227" s="5"/>
      <c r="L227" s="5"/>
      <c r="M227" s="5"/>
    </row>
    <row r="228" ht="15.75" customHeight="1">
      <c r="A228" s="5"/>
      <c r="B228" s="5"/>
      <c r="C228" s="5"/>
      <c r="D228" s="90"/>
      <c r="E228" s="90"/>
      <c r="F228" s="52">
        <v>56.0</v>
      </c>
      <c r="G228" s="5">
        <v>11.15</v>
      </c>
      <c r="H228" s="52">
        <v>11.05</v>
      </c>
      <c r="I228" s="5"/>
      <c r="J228" s="5"/>
      <c r="K228" s="5"/>
      <c r="L228" s="5"/>
      <c r="M228" s="5"/>
    </row>
    <row r="229" ht="15.75" customHeight="1">
      <c r="A229" s="5"/>
      <c r="B229" s="5"/>
      <c r="C229" s="5"/>
      <c r="D229" s="90"/>
      <c r="E229" s="90"/>
      <c r="F229" s="52">
        <v>90.0</v>
      </c>
      <c r="G229" s="5">
        <v>11.15</v>
      </c>
      <c r="H229" s="52">
        <v>10.95</v>
      </c>
      <c r="I229" s="5"/>
      <c r="J229" s="5"/>
      <c r="K229" s="5"/>
      <c r="L229" s="5"/>
      <c r="M229" s="5"/>
    </row>
    <row r="230" ht="15.75" customHeight="1">
      <c r="A230" s="5"/>
      <c r="B230" s="5"/>
      <c r="C230" s="5"/>
      <c r="D230" s="90"/>
      <c r="E230" s="90"/>
      <c r="F230" s="52">
        <v>120.0</v>
      </c>
      <c r="G230" s="5">
        <v>11.2</v>
      </c>
      <c r="H230" s="52">
        <v>10.9</v>
      </c>
      <c r="I230" s="5"/>
      <c r="J230" s="5"/>
      <c r="K230" s="5"/>
      <c r="L230" s="5"/>
      <c r="M230" s="5"/>
    </row>
    <row r="231" ht="15.75" customHeight="1">
      <c r="A231" s="5"/>
      <c r="B231" s="5"/>
      <c r="C231" s="5"/>
      <c r="D231" s="90"/>
      <c r="E231" s="90"/>
      <c r="F231" s="52">
        <v>225.0</v>
      </c>
      <c r="G231" s="5">
        <v>11.0</v>
      </c>
      <c r="H231" s="52">
        <v>10.6</v>
      </c>
      <c r="I231" s="5"/>
      <c r="J231" s="5"/>
      <c r="K231" s="5"/>
      <c r="L231" s="5"/>
      <c r="M231" s="5"/>
    </row>
    <row r="232" ht="15.75" customHeight="1">
      <c r="A232" s="5"/>
      <c r="B232" s="5"/>
      <c r="C232" s="5"/>
      <c r="D232" s="90"/>
      <c r="E232" s="90"/>
      <c r="F232" s="52">
        <v>360.0</v>
      </c>
      <c r="G232" s="5">
        <v>10.9</v>
      </c>
      <c r="H232" s="52">
        <v>10.3</v>
      </c>
      <c r="I232" s="5"/>
      <c r="J232" s="5"/>
      <c r="K232" s="5"/>
      <c r="L232" s="5"/>
      <c r="M232" s="5"/>
    </row>
    <row r="233" ht="15.75" customHeight="1">
      <c r="A233" s="2"/>
      <c r="B233" s="2"/>
      <c r="C233" s="2"/>
      <c r="D233" s="96"/>
      <c r="E233" s="96"/>
      <c r="F233" s="54">
        <v>780.0</v>
      </c>
      <c r="G233" s="2">
        <v>10.6</v>
      </c>
      <c r="H233" s="54">
        <v>9.8</v>
      </c>
      <c r="I233" s="2"/>
      <c r="J233" s="2"/>
      <c r="K233" s="2"/>
      <c r="L233" s="2"/>
      <c r="M233" s="2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4">
        <f t="shared" ref="A234:B234" si="4">A225</f>
        <v>43628</v>
      </c>
      <c r="B234" s="5" t="str">
        <f t="shared" si="4"/>
        <v>MBI18_Grp2</v>
      </c>
      <c r="C234" s="5" t="s">
        <v>14</v>
      </c>
      <c r="D234" s="90">
        <v>600.0</v>
      </c>
      <c r="E234" s="90"/>
      <c r="F234" s="52">
        <v>0.0</v>
      </c>
      <c r="G234" s="5">
        <v>11.25</v>
      </c>
      <c r="H234" s="52">
        <v>11.22</v>
      </c>
      <c r="I234" s="5"/>
      <c r="J234" s="5"/>
      <c r="K234" s="5"/>
      <c r="L234" s="5"/>
      <c r="M234" s="5"/>
    </row>
    <row r="235" ht="15.75" customHeight="1">
      <c r="A235" s="5"/>
      <c r="B235" s="5"/>
      <c r="C235" s="5"/>
      <c r="D235" s="90"/>
      <c r="E235" s="90"/>
      <c r="F235" s="52">
        <v>19.0</v>
      </c>
      <c r="G235" s="5">
        <v>11.1</v>
      </c>
      <c r="H235" s="52">
        <v>11.06</v>
      </c>
      <c r="I235" s="5"/>
      <c r="J235" s="5"/>
      <c r="K235" s="5"/>
      <c r="L235" s="5"/>
      <c r="M235" s="5"/>
    </row>
    <row r="236" ht="15.75" customHeight="1">
      <c r="A236" s="5"/>
      <c r="B236" s="5"/>
      <c r="C236" s="5"/>
      <c r="D236" s="90"/>
      <c r="E236" s="90"/>
      <c r="F236" s="52">
        <v>55.0</v>
      </c>
      <c r="G236" s="5">
        <v>11.1</v>
      </c>
      <c r="H236" s="52">
        <v>10.8</v>
      </c>
      <c r="I236" s="5"/>
      <c r="J236" s="5"/>
      <c r="K236" s="5"/>
      <c r="L236" s="5"/>
      <c r="M236" s="5"/>
    </row>
    <row r="237" ht="15.75" customHeight="1">
      <c r="A237" s="5"/>
      <c r="B237" s="5"/>
      <c r="C237" s="5"/>
      <c r="D237" s="90"/>
      <c r="E237" s="90"/>
      <c r="F237" s="52">
        <v>75.0</v>
      </c>
      <c r="G237" s="5">
        <v>11.0</v>
      </c>
      <c r="H237" s="52">
        <v>10.8</v>
      </c>
      <c r="I237" s="5"/>
      <c r="J237" s="5"/>
      <c r="K237" s="5"/>
      <c r="L237" s="5"/>
      <c r="M237" s="5"/>
    </row>
    <row r="238" ht="15.75" customHeight="1">
      <c r="A238" s="5"/>
      <c r="B238" s="5"/>
      <c r="C238" s="5"/>
      <c r="D238" s="90"/>
      <c r="E238" s="90"/>
      <c r="F238" s="52">
        <v>90.0</v>
      </c>
      <c r="G238" s="5">
        <v>11.1</v>
      </c>
      <c r="H238" s="52">
        <v>10.6</v>
      </c>
      <c r="I238" s="5"/>
      <c r="J238" s="5"/>
      <c r="K238" s="5"/>
      <c r="L238" s="5"/>
      <c r="M238" s="5"/>
    </row>
    <row r="239" ht="15.75" customHeight="1">
      <c r="A239" s="5"/>
      <c r="B239" s="5"/>
      <c r="C239" s="5"/>
      <c r="D239" s="90"/>
      <c r="E239" s="90"/>
      <c r="F239" s="52">
        <v>110.0</v>
      </c>
      <c r="G239" s="5">
        <v>11.1</v>
      </c>
      <c r="H239" s="52">
        <v>10.6</v>
      </c>
      <c r="I239" s="5"/>
      <c r="J239" s="5"/>
      <c r="K239" s="5"/>
      <c r="L239" s="5"/>
      <c r="M239" s="5"/>
    </row>
    <row r="240" ht="15.75" customHeight="1">
      <c r="A240" s="5"/>
      <c r="B240" s="5"/>
      <c r="C240" s="5"/>
      <c r="D240" s="90"/>
      <c r="E240" s="90"/>
      <c r="F240" s="52">
        <v>135.0</v>
      </c>
      <c r="G240" s="5">
        <v>11.07</v>
      </c>
      <c r="H240" s="52">
        <v>10.5</v>
      </c>
      <c r="I240" s="5"/>
      <c r="J240" s="5"/>
      <c r="K240" s="5"/>
      <c r="L240" s="5"/>
      <c r="M240" s="5"/>
    </row>
    <row r="241" ht="15.75" customHeight="1">
      <c r="A241" s="5"/>
      <c r="B241" s="5"/>
      <c r="C241" s="5"/>
      <c r="D241" s="90"/>
      <c r="E241" s="90"/>
      <c r="F241" s="52">
        <v>180.0</v>
      </c>
      <c r="G241" s="5">
        <v>11.03</v>
      </c>
      <c r="H241" s="52">
        <v>10.3</v>
      </c>
      <c r="I241" s="5"/>
      <c r="J241" s="5"/>
      <c r="K241" s="5"/>
      <c r="L241" s="5"/>
      <c r="M241" s="5"/>
    </row>
    <row r="242" ht="15.75" customHeight="1">
      <c r="A242" s="2"/>
      <c r="B242" s="2"/>
      <c r="C242" s="2"/>
      <c r="D242" s="96"/>
      <c r="E242" s="96"/>
      <c r="F242" s="54">
        <v>200.0</v>
      </c>
      <c r="G242" s="2">
        <v>11.03</v>
      </c>
      <c r="H242" s="54">
        <v>10.2</v>
      </c>
      <c r="I242" s="2"/>
      <c r="J242" s="2"/>
      <c r="K242" s="2"/>
      <c r="L242" s="2"/>
      <c r="M242" s="2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4">
        <f t="shared" ref="A243:B243" si="5">A234</f>
        <v>43628</v>
      </c>
      <c r="B243" s="5" t="str">
        <f t="shared" si="5"/>
        <v>MBI18_Grp2</v>
      </c>
      <c r="C243" s="5" t="s">
        <v>17</v>
      </c>
      <c r="D243" s="90">
        <v>450.0</v>
      </c>
      <c r="E243" s="90"/>
      <c r="F243" s="52">
        <v>0.0</v>
      </c>
      <c r="G243" s="5">
        <v>10.6</v>
      </c>
      <c r="H243" s="52">
        <v>10.6</v>
      </c>
      <c r="I243" s="5"/>
      <c r="J243" s="5"/>
      <c r="K243" s="5"/>
      <c r="L243" s="5"/>
      <c r="M243" s="5"/>
    </row>
    <row r="244" ht="15.75" customHeight="1">
      <c r="A244" s="5"/>
      <c r="B244" s="5"/>
      <c r="C244" s="5"/>
      <c r="D244" s="90"/>
      <c r="E244" s="90"/>
      <c r="F244" s="52">
        <v>3.0</v>
      </c>
      <c r="G244" s="5">
        <v>10.22</v>
      </c>
      <c r="H244" s="52">
        <v>10.45</v>
      </c>
      <c r="I244" s="5"/>
      <c r="J244" s="5"/>
      <c r="K244" s="5"/>
      <c r="L244" s="5"/>
      <c r="M244" s="5"/>
    </row>
    <row r="245" ht="15.75" customHeight="1">
      <c r="A245" s="5"/>
      <c r="B245" s="5"/>
      <c r="C245" s="5"/>
      <c r="D245" s="90"/>
      <c r="E245" s="90"/>
      <c r="F245" s="52">
        <v>17.0</v>
      </c>
      <c r="G245" s="5">
        <v>10.43</v>
      </c>
      <c r="H245" s="52">
        <v>10.45</v>
      </c>
      <c r="I245" s="5"/>
      <c r="J245" s="5"/>
      <c r="K245" s="5"/>
      <c r="L245" s="5"/>
      <c r="M245" s="5"/>
    </row>
    <row r="246" ht="15.75" customHeight="1">
      <c r="A246" s="5"/>
      <c r="B246" s="5"/>
      <c r="C246" s="5"/>
      <c r="D246" s="90"/>
      <c r="E246" s="90"/>
      <c r="F246" s="52">
        <v>20.0</v>
      </c>
      <c r="G246" s="5">
        <v>10.35</v>
      </c>
      <c r="H246" s="52">
        <v>10.1</v>
      </c>
      <c r="I246" s="5"/>
      <c r="J246" s="5"/>
      <c r="K246" s="5"/>
      <c r="L246" s="5"/>
      <c r="M246" s="5"/>
    </row>
    <row r="247" ht="15.75" customHeight="1">
      <c r="A247" s="5"/>
      <c r="B247" s="5"/>
      <c r="C247" s="5"/>
      <c r="D247" s="90"/>
      <c r="E247" s="90"/>
      <c r="F247" s="52">
        <v>28.0</v>
      </c>
      <c r="G247" s="5">
        <v>10.8</v>
      </c>
      <c r="H247" s="52">
        <v>10.4</v>
      </c>
      <c r="I247" s="5"/>
      <c r="J247" s="5"/>
      <c r="K247" s="5"/>
      <c r="L247" s="5"/>
      <c r="M247" s="5"/>
    </row>
    <row r="248" ht="15.75" customHeight="1">
      <c r="A248" s="5"/>
      <c r="B248" s="5"/>
      <c r="C248" s="5"/>
      <c r="D248" s="90"/>
      <c r="E248" s="90"/>
      <c r="F248" s="52">
        <v>42.0</v>
      </c>
      <c r="G248" s="5">
        <v>10.34</v>
      </c>
      <c r="H248" s="52">
        <v>9.95</v>
      </c>
      <c r="I248" s="5"/>
      <c r="J248" s="5"/>
      <c r="K248" s="5"/>
      <c r="L248" s="5"/>
      <c r="M248" s="5"/>
    </row>
    <row r="249" ht="15.75" customHeight="1">
      <c r="A249" s="5"/>
      <c r="B249" s="5"/>
      <c r="C249" s="5"/>
      <c r="D249" s="90"/>
      <c r="E249" s="90"/>
      <c r="F249" s="52">
        <v>55.0</v>
      </c>
      <c r="G249" s="5">
        <v>10.37</v>
      </c>
      <c r="H249" s="52">
        <v>9.82</v>
      </c>
      <c r="I249" s="5"/>
      <c r="J249" s="5"/>
      <c r="K249" s="5"/>
      <c r="L249" s="5"/>
      <c r="M249" s="5"/>
    </row>
    <row r="250" ht="15.75" customHeight="1">
      <c r="A250" s="5"/>
      <c r="B250" s="5"/>
      <c r="C250" s="5"/>
      <c r="D250" s="90"/>
      <c r="E250" s="90"/>
      <c r="F250" s="52">
        <v>71.0</v>
      </c>
      <c r="G250" s="5">
        <v>10.34</v>
      </c>
      <c r="H250" s="52">
        <v>9.67</v>
      </c>
      <c r="I250" s="5"/>
      <c r="J250" s="5"/>
      <c r="K250" s="5"/>
      <c r="L250" s="5"/>
      <c r="M250" s="5"/>
    </row>
    <row r="251" ht="15.75" customHeight="1">
      <c r="A251" s="5"/>
      <c r="B251" s="5"/>
      <c r="C251" s="5"/>
      <c r="D251" s="90"/>
      <c r="E251" s="90"/>
      <c r="F251" s="52">
        <v>87.0</v>
      </c>
      <c r="G251" s="5">
        <v>10.28</v>
      </c>
      <c r="H251" s="52">
        <v>9.4</v>
      </c>
      <c r="I251" s="5"/>
      <c r="J251" s="5"/>
      <c r="K251" s="5"/>
      <c r="L251" s="5"/>
      <c r="M251" s="5"/>
    </row>
    <row r="252" ht="15.75" customHeight="1">
      <c r="A252" s="5"/>
      <c r="B252" s="5"/>
      <c r="C252" s="5"/>
      <c r="D252" s="90"/>
      <c r="E252" s="90"/>
      <c r="F252" s="52">
        <v>103.0</v>
      </c>
      <c r="G252" s="5">
        <v>10.3</v>
      </c>
      <c r="H252" s="52">
        <v>9.29</v>
      </c>
      <c r="I252" s="5"/>
      <c r="J252" s="5"/>
      <c r="K252" s="5"/>
      <c r="L252" s="5"/>
      <c r="M252" s="5"/>
    </row>
    <row r="253" ht="15.75" customHeight="1">
      <c r="A253" s="2"/>
      <c r="B253" s="2"/>
      <c r="C253" s="2"/>
      <c r="D253" s="96"/>
      <c r="E253" s="96"/>
      <c r="F253" s="54">
        <v>135.0</v>
      </c>
      <c r="G253" s="2">
        <v>10.28</v>
      </c>
      <c r="H253" s="54">
        <v>8.86</v>
      </c>
      <c r="I253" s="2"/>
      <c r="J253" s="2"/>
      <c r="K253" s="2"/>
      <c r="L253" s="2"/>
      <c r="M253" s="2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4">
        <f>'TN-Liste'!A140</f>
        <v>43641</v>
      </c>
      <c r="B254" s="5" t="str">
        <f>'TN-Liste'!B140</f>
        <v>MBI18_Grp3</v>
      </c>
      <c r="C254" s="5" t="s">
        <v>14</v>
      </c>
      <c r="D254" s="90">
        <v>600.0</v>
      </c>
      <c r="E254" s="90"/>
      <c r="F254" s="52">
        <v>0.0</v>
      </c>
      <c r="G254" s="5">
        <v>10.24</v>
      </c>
      <c r="H254" s="52">
        <v>10.3</v>
      </c>
      <c r="I254" s="5"/>
      <c r="J254" s="5"/>
      <c r="K254" s="5"/>
      <c r="L254" s="5"/>
      <c r="M254" s="5"/>
    </row>
    <row r="255" ht="15.75" customHeight="1">
      <c r="A255" s="5"/>
      <c r="B255" s="5"/>
      <c r="C255" s="5"/>
      <c r="D255" s="90"/>
      <c r="E255" s="90"/>
      <c r="F255" s="52">
        <v>5.0</v>
      </c>
      <c r="G255" s="5">
        <v>10.07</v>
      </c>
      <c r="H255" s="52">
        <v>8.71</v>
      </c>
      <c r="I255" s="5"/>
      <c r="J255" s="5"/>
      <c r="K255" s="5"/>
      <c r="L255" s="5"/>
      <c r="M255" s="5"/>
    </row>
    <row r="256" ht="15.75" customHeight="1">
      <c r="A256" s="5"/>
      <c r="B256" s="5"/>
      <c r="C256" s="5"/>
      <c r="D256" s="90"/>
      <c r="E256" s="90"/>
      <c r="F256" s="52">
        <v>10.0</v>
      </c>
      <c r="G256" s="5">
        <v>10.1</v>
      </c>
      <c r="H256" s="52">
        <v>7.5</v>
      </c>
      <c r="I256" s="5"/>
      <c r="J256" s="5"/>
      <c r="K256" s="5"/>
      <c r="L256" s="5"/>
      <c r="M256" s="5"/>
    </row>
    <row r="257" ht="15.75" customHeight="1">
      <c r="A257" s="5"/>
      <c r="B257" s="5"/>
      <c r="C257" s="5"/>
      <c r="D257" s="90"/>
      <c r="E257" s="90"/>
      <c r="F257" s="52">
        <v>15.0</v>
      </c>
      <c r="G257" s="5">
        <v>9.99</v>
      </c>
      <c r="H257" s="52">
        <v>7.11</v>
      </c>
      <c r="I257" s="5"/>
      <c r="J257" s="5"/>
      <c r="K257" s="5"/>
      <c r="L257" s="5"/>
      <c r="M257" s="5"/>
    </row>
    <row r="258" ht="15.75" customHeight="1">
      <c r="A258" s="5"/>
      <c r="B258" s="5"/>
      <c r="C258" s="5"/>
      <c r="D258" s="90"/>
      <c r="E258" s="90"/>
      <c r="F258" s="52">
        <v>20.0</v>
      </c>
      <c r="G258" s="5">
        <v>9.96</v>
      </c>
      <c r="H258" s="52">
        <v>6.85</v>
      </c>
      <c r="I258" s="5"/>
      <c r="J258" s="5"/>
      <c r="K258" s="5"/>
      <c r="L258" s="5"/>
      <c r="M258" s="5"/>
    </row>
    <row r="259" ht="15.75" customHeight="1">
      <c r="A259" s="5"/>
      <c r="B259" s="5"/>
      <c r="C259" s="5"/>
      <c r="D259" s="90"/>
      <c r="E259" s="90"/>
      <c r="F259" s="52">
        <v>30.0</v>
      </c>
      <c r="G259" s="5">
        <v>9.84</v>
      </c>
      <c r="H259" s="52">
        <v>6.4</v>
      </c>
      <c r="I259" s="5"/>
      <c r="J259" s="5"/>
      <c r="K259" s="5"/>
      <c r="L259" s="5"/>
      <c r="M259" s="5"/>
    </row>
    <row r="260" ht="15.75" customHeight="1">
      <c r="A260" s="2"/>
      <c r="B260" s="2"/>
      <c r="C260" s="2"/>
      <c r="D260" s="96"/>
      <c r="E260" s="96"/>
      <c r="F260" s="54">
        <v>300.0</v>
      </c>
      <c r="G260" s="2">
        <v>9.8</v>
      </c>
      <c r="H260" s="54">
        <v>6.05</v>
      </c>
      <c r="I260" s="2"/>
      <c r="J260" s="2"/>
      <c r="K260" s="2"/>
      <c r="L260" s="2"/>
      <c r="M260" s="2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4">
        <f t="shared" ref="A261:B261" si="6">A254</f>
        <v>43641</v>
      </c>
      <c r="B261" s="5" t="str">
        <f t="shared" si="6"/>
        <v>MBI18_Grp3</v>
      </c>
      <c r="C261" s="5" t="s">
        <v>16</v>
      </c>
      <c r="D261" s="90">
        <v>500.0</v>
      </c>
      <c r="E261" s="90"/>
      <c r="F261" s="52">
        <v>0.0</v>
      </c>
      <c r="G261" s="5">
        <v>9.95</v>
      </c>
      <c r="H261" s="52">
        <v>10.5</v>
      </c>
      <c r="I261" s="5"/>
      <c r="J261" s="5"/>
      <c r="K261" s="5"/>
      <c r="L261" s="5"/>
      <c r="M261" s="5"/>
    </row>
    <row r="262" ht="15.75" customHeight="1">
      <c r="A262" s="5"/>
      <c r="B262" s="5"/>
      <c r="C262" s="5"/>
      <c r="D262" s="90"/>
      <c r="E262" s="90"/>
      <c r="F262" s="52">
        <v>5.0</v>
      </c>
      <c r="G262" s="5">
        <v>9.68</v>
      </c>
      <c r="H262" s="52">
        <v>9.2</v>
      </c>
      <c r="I262" s="5"/>
      <c r="J262" s="5"/>
      <c r="K262" s="5"/>
      <c r="L262" s="5"/>
      <c r="M262" s="5"/>
    </row>
    <row r="263" ht="15.75" customHeight="1">
      <c r="A263" s="5"/>
      <c r="B263" s="5"/>
      <c r="C263" s="5"/>
      <c r="D263" s="90"/>
      <c r="E263" s="90"/>
      <c r="F263" s="52">
        <v>8.0</v>
      </c>
      <c r="G263" s="5">
        <v>9.2</v>
      </c>
      <c r="H263" s="52">
        <v>8.7</v>
      </c>
      <c r="I263" s="5"/>
      <c r="J263" s="5"/>
      <c r="K263" s="5"/>
      <c r="L263" s="5"/>
      <c r="M263" s="5"/>
    </row>
    <row r="264" ht="15.75" customHeight="1">
      <c r="A264" s="5"/>
      <c r="B264" s="5"/>
      <c r="C264" s="5"/>
      <c r="D264" s="90"/>
      <c r="E264" s="90"/>
      <c r="F264" s="52">
        <v>11.0</v>
      </c>
      <c r="G264" s="5">
        <v>8.9</v>
      </c>
      <c r="H264" s="52">
        <v>8.1</v>
      </c>
      <c r="I264" s="5"/>
      <c r="J264" s="5"/>
      <c r="K264" s="5"/>
      <c r="L264" s="5"/>
      <c r="M264" s="5"/>
    </row>
    <row r="265" ht="15.75" customHeight="1">
      <c r="A265" s="5"/>
      <c r="B265" s="5"/>
      <c r="C265" s="5"/>
      <c r="D265" s="90"/>
      <c r="E265" s="90"/>
      <c r="F265" s="52">
        <v>15.0</v>
      </c>
      <c r="G265" s="5">
        <v>8.5</v>
      </c>
      <c r="H265" s="52">
        <v>7.5</v>
      </c>
      <c r="I265" s="5"/>
      <c r="J265" s="5"/>
      <c r="K265" s="5"/>
      <c r="L265" s="5"/>
      <c r="M265" s="5"/>
    </row>
    <row r="266" ht="15.75" customHeight="1">
      <c r="A266" s="5"/>
      <c r="B266" s="5"/>
      <c r="C266" s="5"/>
      <c r="D266" s="90"/>
      <c r="E266" s="90"/>
      <c r="F266" s="52">
        <v>20.0</v>
      </c>
      <c r="G266" s="5">
        <v>9.25</v>
      </c>
      <c r="H266" s="52">
        <v>6.9</v>
      </c>
      <c r="I266" s="5"/>
      <c r="J266" s="5"/>
      <c r="K266" s="5"/>
      <c r="L266" s="5"/>
      <c r="M266" s="5"/>
    </row>
    <row r="267" ht="15.75" customHeight="1">
      <c r="A267" s="5"/>
      <c r="B267" s="5"/>
      <c r="C267" s="5"/>
      <c r="D267" s="90"/>
      <c r="E267" s="90"/>
      <c r="F267" s="52">
        <v>25.0</v>
      </c>
      <c r="G267" s="5">
        <v>9.36</v>
      </c>
      <c r="H267" s="52">
        <v>6.5</v>
      </c>
      <c r="I267" s="5"/>
      <c r="J267" s="5"/>
      <c r="K267" s="5"/>
      <c r="L267" s="5"/>
      <c r="M267" s="5"/>
    </row>
    <row r="268" ht="15.75" customHeight="1">
      <c r="A268" s="2"/>
      <c r="B268" s="2"/>
      <c r="C268" s="2"/>
      <c r="D268" s="96"/>
      <c r="E268" s="96"/>
      <c r="F268" s="54">
        <v>360.0</v>
      </c>
      <c r="G268" s="2">
        <v>8.9</v>
      </c>
      <c r="H268" s="54">
        <v>5.8</v>
      </c>
      <c r="I268" s="2"/>
      <c r="J268" s="2"/>
      <c r="K268" s="2"/>
      <c r="L268" s="2"/>
      <c r="M268" s="2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4">
        <f>'TN-Liste'!A140</f>
        <v>43641</v>
      </c>
      <c r="B269" s="5" t="str">
        <f>B261</f>
        <v>MBI18_Grp3</v>
      </c>
      <c r="C269" s="5" t="s">
        <v>17</v>
      </c>
      <c r="D269" s="90">
        <v>450.0</v>
      </c>
      <c r="E269" s="90"/>
      <c r="F269" s="52">
        <v>0.0</v>
      </c>
      <c r="G269" s="5">
        <v>9.44</v>
      </c>
      <c r="H269" s="52">
        <v>9.51</v>
      </c>
      <c r="I269" s="5"/>
      <c r="J269" s="5"/>
      <c r="K269" s="5"/>
      <c r="L269" s="5"/>
      <c r="M269" s="5"/>
    </row>
    <row r="270" ht="15.75" customHeight="1">
      <c r="A270" s="5"/>
      <c r="B270" s="5"/>
      <c r="C270" s="5"/>
      <c r="D270" s="90"/>
      <c r="E270" s="90"/>
      <c r="F270" s="52">
        <v>5.0</v>
      </c>
      <c r="G270" s="5">
        <v>9.39</v>
      </c>
      <c r="H270" s="52">
        <v>9.04</v>
      </c>
      <c r="I270" s="5"/>
      <c r="J270" s="5"/>
      <c r="K270" s="5"/>
      <c r="L270" s="5"/>
      <c r="M270" s="5"/>
    </row>
    <row r="271" ht="15.75" customHeight="1">
      <c r="A271" s="5"/>
      <c r="B271" s="5"/>
      <c r="C271" s="5"/>
      <c r="D271" s="90"/>
      <c r="E271" s="90"/>
      <c r="F271" s="52">
        <v>10.0</v>
      </c>
      <c r="G271" s="5">
        <v>9.35</v>
      </c>
      <c r="H271" s="52">
        <v>8.07</v>
      </c>
      <c r="I271" s="5"/>
      <c r="J271" s="5"/>
      <c r="K271" s="5"/>
      <c r="L271" s="5"/>
      <c r="M271" s="5"/>
    </row>
    <row r="272" ht="15.75" customHeight="1">
      <c r="A272" s="5"/>
      <c r="B272" s="5"/>
      <c r="C272" s="5"/>
      <c r="D272" s="90"/>
      <c r="E272" s="90"/>
      <c r="F272" s="52">
        <v>15.0</v>
      </c>
      <c r="G272" s="5">
        <v>7.72</v>
      </c>
      <c r="H272" s="52">
        <v>9.25</v>
      </c>
      <c r="I272" s="5"/>
      <c r="J272" s="5"/>
      <c r="K272" s="5"/>
      <c r="L272" s="5"/>
      <c r="M272" s="5"/>
    </row>
    <row r="273" ht="15.75" customHeight="1">
      <c r="A273" s="5"/>
      <c r="B273" s="5"/>
      <c r="C273" s="5"/>
      <c r="D273" s="90"/>
      <c r="E273" s="90"/>
      <c r="F273" s="52">
        <v>20.0</v>
      </c>
      <c r="G273" s="5">
        <v>8.6</v>
      </c>
      <c r="H273" s="52">
        <v>7.6</v>
      </c>
      <c r="I273" s="5"/>
      <c r="J273" s="5"/>
      <c r="K273" s="5"/>
      <c r="L273" s="5"/>
      <c r="M273" s="5"/>
    </row>
    <row r="274" ht="15.75" customHeight="1">
      <c r="A274" s="2"/>
      <c r="B274" s="2"/>
      <c r="C274" s="2"/>
      <c r="D274" s="96"/>
      <c r="E274" s="96"/>
      <c r="F274" s="54">
        <v>30.0</v>
      </c>
      <c r="G274" s="2">
        <v>8.57</v>
      </c>
      <c r="H274" s="54">
        <v>7.26</v>
      </c>
      <c r="I274" s="2"/>
      <c r="J274" s="2"/>
      <c r="K274" s="2"/>
      <c r="L274" s="2"/>
      <c r="M274" s="2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4">
        <f t="shared" ref="A275:B275" si="7">A269</f>
        <v>43641</v>
      </c>
      <c r="B275" s="5" t="str">
        <f t="shared" si="7"/>
        <v>MBI18_Grp3</v>
      </c>
      <c r="C275" s="5" t="s">
        <v>15</v>
      </c>
      <c r="D275" s="90">
        <v>400.0</v>
      </c>
      <c r="E275" s="90"/>
      <c r="F275" s="52">
        <v>0.0</v>
      </c>
      <c r="G275" s="5">
        <v>9.66</v>
      </c>
      <c r="H275" s="52">
        <v>9.47</v>
      </c>
      <c r="I275" s="5"/>
      <c r="J275" s="5"/>
      <c r="K275" s="5"/>
      <c r="L275" s="5"/>
      <c r="M275" s="5"/>
    </row>
    <row r="276" ht="15.75" customHeight="1">
      <c r="A276" s="5"/>
      <c r="B276" s="5"/>
      <c r="C276" s="5"/>
      <c r="D276" s="90"/>
      <c r="E276" s="90"/>
      <c r="F276" s="52">
        <v>5.0</v>
      </c>
      <c r="G276" s="5">
        <v>9.47</v>
      </c>
      <c r="H276" s="52">
        <v>8.84</v>
      </c>
      <c r="I276" s="5"/>
      <c r="J276" s="5"/>
      <c r="K276" s="5"/>
      <c r="L276" s="5"/>
      <c r="M276" s="5"/>
    </row>
    <row r="277" ht="15.75" customHeight="1">
      <c r="A277" s="5"/>
      <c r="B277" s="5"/>
      <c r="C277" s="5"/>
      <c r="D277" s="90"/>
      <c r="E277" s="90"/>
      <c r="F277" s="52">
        <v>8.0</v>
      </c>
      <c r="G277" s="5">
        <v>9.51</v>
      </c>
      <c r="H277" s="52">
        <v>8.27</v>
      </c>
      <c r="I277" s="5"/>
      <c r="J277" s="5"/>
      <c r="K277" s="5"/>
      <c r="L277" s="5"/>
      <c r="M277" s="5"/>
    </row>
    <row r="278" ht="15.75" customHeight="1">
      <c r="A278" s="5"/>
      <c r="B278" s="5"/>
      <c r="C278" s="5"/>
      <c r="D278" s="90"/>
      <c r="E278" s="90"/>
      <c r="F278" s="52">
        <v>11.0</v>
      </c>
      <c r="G278" s="5">
        <v>9.56</v>
      </c>
      <c r="H278" s="52">
        <v>7.86</v>
      </c>
      <c r="I278" s="5"/>
      <c r="J278" s="5"/>
      <c r="K278" s="5"/>
      <c r="L278" s="5"/>
      <c r="M278" s="5"/>
    </row>
    <row r="279" ht="15.75" customHeight="1">
      <c r="A279" s="5"/>
      <c r="B279" s="5"/>
      <c r="C279" s="5"/>
      <c r="D279" s="90"/>
      <c r="E279" s="90"/>
      <c r="F279" s="52">
        <v>15.0</v>
      </c>
      <c r="G279" s="5">
        <v>9.24</v>
      </c>
      <c r="H279" s="52">
        <v>7.53</v>
      </c>
      <c r="I279" s="5"/>
      <c r="J279" s="5"/>
      <c r="K279" s="5"/>
      <c r="L279" s="5"/>
      <c r="M279" s="5"/>
    </row>
    <row r="280" ht="15.75" customHeight="1">
      <c r="A280" s="5"/>
      <c r="B280" s="5"/>
      <c r="C280" s="5"/>
      <c r="D280" s="90"/>
      <c r="E280" s="90"/>
      <c r="F280" s="52">
        <v>20.0</v>
      </c>
      <c r="G280" s="5">
        <v>9.46</v>
      </c>
      <c r="H280" s="52">
        <v>7.15</v>
      </c>
      <c r="I280" s="5"/>
      <c r="J280" s="5"/>
      <c r="K280" s="5"/>
      <c r="L280" s="5"/>
      <c r="M280" s="5"/>
    </row>
    <row r="281" ht="15.75" customHeight="1">
      <c r="A281" s="5"/>
      <c r="B281" s="5"/>
      <c r="C281" s="5"/>
      <c r="D281" s="90"/>
      <c r="E281" s="90"/>
      <c r="F281" s="52">
        <v>25.0</v>
      </c>
      <c r="G281" s="5">
        <v>9.41</v>
      </c>
      <c r="H281" s="52">
        <v>7.14</v>
      </c>
      <c r="I281" s="5"/>
      <c r="J281" s="5"/>
      <c r="K281" s="5"/>
      <c r="L281" s="5"/>
      <c r="M281" s="5"/>
    </row>
    <row r="282" ht="15.75" customHeight="1">
      <c r="A282" s="2"/>
      <c r="B282" s="2"/>
      <c r="C282" s="2"/>
      <c r="D282" s="96"/>
      <c r="E282" s="96"/>
      <c r="F282" s="54">
        <v>40.0</v>
      </c>
      <c r="G282" s="2">
        <v>9.11</v>
      </c>
      <c r="H282" s="54">
        <v>7.25</v>
      </c>
      <c r="I282" s="2"/>
      <c r="J282" s="2"/>
      <c r="K282" s="2"/>
      <c r="L282" s="2"/>
      <c r="M282" s="2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78">
        <v>44722.0</v>
      </c>
      <c r="B283" s="13" t="s">
        <v>42</v>
      </c>
      <c r="C283" s="13" t="s">
        <v>16</v>
      </c>
      <c r="D283" s="122">
        <v>350.0</v>
      </c>
      <c r="E283" s="128"/>
      <c r="F283" s="122">
        <v>0.0</v>
      </c>
      <c r="G283" s="16">
        <v>10.19</v>
      </c>
      <c r="H283" s="122">
        <v>10.0</v>
      </c>
      <c r="I283" s="5"/>
      <c r="J283" s="5"/>
      <c r="K283" s="5"/>
      <c r="L283" s="5"/>
      <c r="M283" s="5"/>
    </row>
    <row r="284" ht="15.75" customHeight="1">
      <c r="A284" s="13"/>
      <c r="B284" s="13"/>
      <c r="C284" s="13"/>
      <c r="D284" s="128"/>
      <c r="E284" s="128"/>
      <c r="F284" s="122">
        <v>0.5</v>
      </c>
      <c r="G284" s="16">
        <v>10.08</v>
      </c>
      <c r="H284" s="122">
        <v>9.72</v>
      </c>
      <c r="I284" s="5"/>
      <c r="J284" s="5"/>
      <c r="K284" s="5"/>
      <c r="L284" s="5"/>
      <c r="M284" s="5"/>
    </row>
    <row r="285" ht="15.75" customHeight="1">
      <c r="A285" s="13"/>
      <c r="B285" s="13"/>
      <c r="C285" s="13"/>
      <c r="D285" s="128"/>
      <c r="E285" s="128"/>
      <c r="F285" s="122">
        <v>1.0</v>
      </c>
      <c r="G285" s="16">
        <v>99.93</v>
      </c>
      <c r="H285" s="122">
        <v>9.76</v>
      </c>
      <c r="I285" s="5"/>
      <c r="J285" s="5"/>
      <c r="K285" s="5"/>
      <c r="L285" s="5"/>
      <c r="M285" s="5"/>
    </row>
    <row r="286" ht="15.75" customHeight="1">
      <c r="A286" s="13"/>
      <c r="B286" s="13"/>
      <c r="C286" s="13"/>
      <c r="D286" s="128"/>
      <c r="E286" s="128"/>
      <c r="F286" s="122">
        <v>1.5</v>
      </c>
      <c r="G286" s="16">
        <v>9.77</v>
      </c>
      <c r="H286" s="122">
        <v>9.8</v>
      </c>
      <c r="I286" s="5"/>
      <c r="J286" s="5"/>
      <c r="K286" s="5"/>
      <c r="L286" s="5"/>
      <c r="M286" s="5"/>
    </row>
    <row r="287" ht="15.75" customHeight="1">
      <c r="A287" s="13"/>
      <c r="B287" s="13"/>
      <c r="C287" s="13"/>
      <c r="D287" s="128"/>
      <c r="E287" s="128"/>
      <c r="F287" s="122">
        <v>2.0</v>
      </c>
      <c r="G287" s="16">
        <v>9.64</v>
      </c>
      <c r="H287" s="122">
        <v>9.68</v>
      </c>
      <c r="I287" s="5"/>
      <c r="J287" s="5"/>
      <c r="K287" s="5"/>
      <c r="L287" s="5"/>
      <c r="M287" s="5"/>
    </row>
    <row r="288" ht="15.75" customHeight="1">
      <c r="A288" s="13"/>
      <c r="B288" s="13"/>
      <c r="C288" s="13"/>
      <c r="D288" s="128"/>
      <c r="E288" s="128"/>
      <c r="F288" s="122">
        <v>2.5</v>
      </c>
      <c r="G288" s="16">
        <v>9.85</v>
      </c>
      <c r="H288" s="122">
        <v>9.77</v>
      </c>
      <c r="I288" s="5"/>
      <c r="J288" s="5"/>
      <c r="K288" s="5"/>
      <c r="L288" s="5"/>
      <c r="M288" s="5"/>
    </row>
    <row r="289" ht="15.75" customHeight="1">
      <c r="A289" s="13"/>
      <c r="B289" s="13"/>
      <c r="C289" s="13"/>
      <c r="D289" s="128"/>
      <c r="E289" s="128"/>
      <c r="F289" s="122">
        <v>10.0</v>
      </c>
      <c r="G289" s="16">
        <v>9.93</v>
      </c>
      <c r="H289" s="122">
        <v>9.33</v>
      </c>
      <c r="I289" s="5"/>
      <c r="J289" s="5"/>
      <c r="K289" s="5"/>
      <c r="L289" s="5"/>
      <c r="M289" s="5"/>
    </row>
    <row r="290" ht="15.75" customHeight="1">
      <c r="A290" s="13"/>
      <c r="B290" s="13"/>
      <c r="C290" s="13"/>
      <c r="D290" s="128"/>
      <c r="E290" s="128"/>
      <c r="F290" s="122">
        <v>20.0</v>
      </c>
      <c r="G290" s="16">
        <v>9.86</v>
      </c>
      <c r="H290" s="122">
        <v>8.92</v>
      </c>
      <c r="I290" s="5"/>
      <c r="J290" s="5"/>
      <c r="K290" s="5"/>
      <c r="L290" s="5"/>
      <c r="M290" s="5"/>
    </row>
    <row r="291" ht="15.75" customHeight="1">
      <c r="A291" s="13"/>
      <c r="B291" s="13"/>
      <c r="C291" s="13"/>
      <c r="D291" s="128"/>
      <c r="E291" s="128"/>
      <c r="F291" s="122">
        <v>35.0</v>
      </c>
      <c r="G291" s="16">
        <v>9.81</v>
      </c>
      <c r="H291" s="122">
        <v>8.77</v>
      </c>
      <c r="I291" s="5"/>
      <c r="J291" s="5"/>
      <c r="K291" s="5"/>
      <c r="L291" s="5"/>
      <c r="M291" s="5"/>
    </row>
    <row r="292" ht="15.75" customHeight="1">
      <c r="A292" s="13"/>
      <c r="B292" s="13"/>
      <c r="C292" s="13"/>
      <c r="D292" s="128"/>
      <c r="E292" s="128"/>
      <c r="F292" s="122">
        <v>60.0</v>
      </c>
      <c r="G292" s="16">
        <v>9.71</v>
      </c>
      <c r="H292" s="122">
        <v>8.41</v>
      </c>
      <c r="I292" s="5"/>
      <c r="J292" s="5"/>
      <c r="K292" s="5"/>
      <c r="L292" s="5"/>
      <c r="M292" s="5"/>
    </row>
    <row r="293" ht="15.75" customHeight="1">
      <c r="A293" s="13"/>
      <c r="B293" s="13"/>
      <c r="C293" s="13"/>
      <c r="D293" s="128"/>
      <c r="E293" s="128"/>
      <c r="F293" s="122">
        <v>100.0</v>
      </c>
      <c r="G293" s="16">
        <v>9.72</v>
      </c>
      <c r="H293" s="122">
        <v>7.64</v>
      </c>
      <c r="I293" s="5"/>
      <c r="J293" s="5"/>
      <c r="K293" s="5"/>
      <c r="L293" s="5"/>
      <c r="M293" s="5"/>
    </row>
    <row r="294" ht="15.75" customHeight="1">
      <c r="A294" s="74">
        <v>44721.0</v>
      </c>
      <c r="B294" s="75" t="s">
        <v>43</v>
      </c>
      <c r="C294" s="75" t="s">
        <v>17</v>
      </c>
      <c r="D294" s="126">
        <v>500.0</v>
      </c>
      <c r="E294" s="127"/>
      <c r="F294" s="126">
        <v>0.0</v>
      </c>
      <c r="G294" s="76">
        <v>10.16</v>
      </c>
      <c r="H294" s="126">
        <v>10.3</v>
      </c>
      <c r="I294" s="7"/>
      <c r="J294" s="7"/>
      <c r="K294" s="7"/>
      <c r="L294" s="7"/>
      <c r="M294" s="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5.75" customHeight="1">
      <c r="A295" s="13"/>
      <c r="B295" s="13"/>
      <c r="C295" s="13"/>
      <c r="D295" s="128"/>
      <c r="E295" s="128"/>
      <c r="F295" s="122">
        <v>1.0</v>
      </c>
      <c r="G295" s="16">
        <v>10.008</v>
      </c>
      <c r="H295" s="122">
        <v>9.96</v>
      </c>
      <c r="I295" s="5"/>
      <c r="J295" s="5"/>
      <c r="K295" s="5"/>
      <c r="L295" s="5"/>
      <c r="M295" s="5"/>
    </row>
    <row r="296" ht="15.75" customHeight="1">
      <c r="A296" s="13"/>
      <c r="B296" s="13"/>
      <c r="C296" s="13"/>
      <c r="D296" s="128"/>
      <c r="E296" s="128"/>
      <c r="F296" s="122">
        <v>5.0</v>
      </c>
      <c r="G296" s="16">
        <v>10.004</v>
      </c>
      <c r="H296" s="122">
        <v>9.9</v>
      </c>
      <c r="I296" s="5"/>
      <c r="J296" s="5"/>
      <c r="K296" s="5"/>
      <c r="L296" s="5"/>
      <c r="M296" s="5"/>
    </row>
    <row r="297" ht="15.75" customHeight="1">
      <c r="A297" s="13"/>
      <c r="B297" s="13"/>
      <c r="C297" s="13"/>
      <c r="D297" s="128"/>
      <c r="E297" s="128"/>
      <c r="F297" s="122">
        <v>20.0</v>
      </c>
      <c r="G297" s="16">
        <v>10.02</v>
      </c>
      <c r="H297" s="122">
        <v>9.52</v>
      </c>
      <c r="I297" s="5"/>
      <c r="J297" s="5"/>
      <c r="K297" s="5"/>
      <c r="L297" s="5"/>
      <c r="M297" s="5"/>
    </row>
    <row r="298" ht="15.75" customHeight="1">
      <c r="A298" s="13"/>
      <c r="B298" s="13"/>
      <c r="C298" s="13"/>
      <c r="D298" s="128"/>
      <c r="E298" s="128"/>
      <c r="F298" s="122">
        <v>60.0</v>
      </c>
      <c r="G298" s="16">
        <v>9.92</v>
      </c>
      <c r="H298" s="122">
        <v>8.7</v>
      </c>
      <c r="I298" s="5"/>
      <c r="J298" s="5"/>
      <c r="K298" s="5"/>
      <c r="L298" s="5"/>
      <c r="M298" s="5"/>
    </row>
    <row r="299" ht="15.75" customHeight="1">
      <c r="A299" s="13"/>
      <c r="B299" s="13"/>
      <c r="C299" s="13"/>
      <c r="D299" s="128"/>
      <c r="E299" s="128"/>
      <c r="F299" s="122">
        <v>120.0</v>
      </c>
      <c r="G299" s="16">
        <v>9.73</v>
      </c>
      <c r="H299" s="122">
        <v>7.18</v>
      </c>
      <c r="I299" s="5"/>
      <c r="J299" s="5"/>
      <c r="K299" s="5"/>
      <c r="L299" s="5"/>
      <c r="M299" s="5"/>
    </row>
    <row r="300" ht="15.75" customHeight="1">
      <c r="A300" s="13"/>
      <c r="B300" s="13"/>
      <c r="C300" s="13"/>
      <c r="D300" s="128"/>
      <c r="E300" s="128"/>
      <c r="F300" s="122">
        <v>130.0</v>
      </c>
      <c r="G300" s="16">
        <v>9.8</v>
      </c>
      <c r="H300" s="122">
        <v>6.83</v>
      </c>
      <c r="I300" s="5"/>
      <c r="J300" s="5"/>
      <c r="K300" s="5"/>
      <c r="L300" s="5"/>
      <c r="M300" s="5"/>
    </row>
    <row r="301" ht="15.75" customHeight="1">
      <c r="A301" s="74">
        <v>44721.0</v>
      </c>
      <c r="B301" s="75" t="s">
        <v>43</v>
      </c>
      <c r="C301" s="75" t="s">
        <v>15</v>
      </c>
      <c r="D301" s="126">
        <v>500.0</v>
      </c>
      <c r="E301" s="127"/>
      <c r="F301" s="126">
        <v>0.0</v>
      </c>
      <c r="G301" s="76">
        <v>10.76</v>
      </c>
      <c r="H301" s="126">
        <v>10.75</v>
      </c>
      <c r="I301" s="7"/>
      <c r="J301" s="7"/>
      <c r="K301" s="7"/>
      <c r="L301" s="7"/>
      <c r="M301" s="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5.75" customHeight="1">
      <c r="A302" s="13"/>
      <c r="B302" s="13"/>
      <c r="C302" s="13"/>
      <c r="D302" s="128"/>
      <c r="E302" s="128"/>
      <c r="F302" s="122">
        <v>1.0</v>
      </c>
      <c r="G302" s="16">
        <v>10.65</v>
      </c>
      <c r="H302" s="122">
        <v>10.65</v>
      </c>
      <c r="I302" s="5"/>
      <c r="J302" s="5"/>
      <c r="K302" s="5"/>
      <c r="L302" s="5"/>
      <c r="M302" s="5"/>
    </row>
    <row r="303" ht="15.75" customHeight="1">
      <c r="A303" s="13"/>
      <c r="B303" s="13"/>
      <c r="C303" s="13"/>
      <c r="D303" s="128"/>
      <c r="E303" s="128"/>
      <c r="F303" s="122">
        <v>5.0</v>
      </c>
      <c r="G303" s="16">
        <v>10.63</v>
      </c>
      <c r="H303" s="122">
        <v>10.61</v>
      </c>
      <c r="I303" s="5"/>
      <c r="J303" s="5"/>
      <c r="K303" s="5"/>
      <c r="L303" s="5"/>
      <c r="M303" s="5"/>
    </row>
    <row r="304" ht="15.75" customHeight="1">
      <c r="A304" s="13"/>
      <c r="B304" s="13"/>
      <c r="C304" s="13"/>
      <c r="D304" s="128"/>
      <c r="E304" s="128"/>
      <c r="F304" s="122">
        <v>20.0</v>
      </c>
      <c r="G304" s="16">
        <v>10.6</v>
      </c>
      <c r="H304" s="122">
        <v>10.25</v>
      </c>
      <c r="I304" s="5"/>
      <c r="J304" s="5"/>
      <c r="K304" s="5"/>
      <c r="L304" s="5"/>
      <c r="M304" s="5"/>
    </row>
    <row r="305" ht="15.75" customHeight="1">
      <c r="A305" s="13"/>
      <c r="B305" s="13"/>
      <c r="C305" s="13"/>
      <c r="D305" s="128"/>
      <c r="E305" s="128"/>
      <c r="F305" s="122">
        <v>60.0</v>
      </c>
      <c r="G305" s="16">
        <v>10.4</v>
      </c>
      <c r="H305" s="122">
        <v>9.66</v>
      </c>
      <c r="I305" s="5"/>
      <c r="J305" s="5"/>
      <c r="K305" s="5"/>
      <c r="L305" s="5"/>
      <c r="M305" s="5"/>
    </row>
    <row r="306" ht="15.75" customHeight="1">
      <c r="A306" s="13"/>
      <c r="B306" s="13"/>
      <c r="C306" s="13"/>
      <c r="D306" s="128"/>
      <c r="E306" s="128"/>
      <c r="F306" s="122">
        <v>120.0</v>
      </c>
      <c r="G306" s="16">
        <v>10.46</v>
      </c>
      <c r="H306" s="122">
        <v>8.95</v>
      </c>
      <c r="I306" s="5"/>
      <c r="J306" s="5"/>
      <c r="K306" s="5"/>
      <c r="L306" s="5"/>
      <c r="M306" s="5"/>
    </row>
    <row r="307" ht="15.75" customHeight="1">
      <c r="A307" s="13"/>
      <c r="B307" s="13"/>
      <c r="C307" s="13"/>
      <c r="D307" s="128"/>
      <c r="E307" s="128"/>
      <c r="F307" s="122">
        <v>130.0</v>
      </c>
      <c r="G307" s="16">
        <v>10.39</v>
      </c>
      <c r="H307" s="122">
        <v>9.22</v>
      </c>
      <c r="I307" s="5"/>
      <c r="J307" s="5"/>
      <c r="K307" s="5"/>
      <c r="L307" s="5"/>
      <c r="M307" s="5"/>
    </row>
    <row r="308" ht="15.75" customHeight="1">
      <c r="A308" s="74">
        <v>44721.0</v>
      </c>
      <c r="B308" s="75" t="s">
        <v>43</v>
      </c>
      <c r="C308" s="75" t="s">
        <v>11</v>
      </c>
      <c r="D308" s="126">
        <v>350.0</v>
      </c>
      <c r="E308" s="127"/>
      <c r="F308" s="126">
        <v>0.0</v>
      </c>
      <c r="G308" s="76">
        <v>10.72</v>
      </c>
      <c r="H308" s="126">
        <v>10.31</v>
      </c>
      <c r="I308" s="7"/>
      <c r="J308" s="7"/>
      <c r="K308" s="7"/>
      <c r="L308" s="7"/>
      <c r="M308" s="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15.75" customHeight="1">
      <c r="A309" s="13"/>
      <c r="B309" s="13"/>
      <c r="C309" s="13"/>
      <c r="D309" s="128"/>
      <c r="E309" s="128"/>
      <c r="F309" s="122">
        <v>1.0</v>
      </c>
      <c r="G309" s="16">
        <v>9.22</v>
      </c>
      <c r="H309" s="122">
        <v>8.83</v>
      </c>
      <c r="I309" s="5"/>
      <c r="J309" s="5"/>
      <c r="K309" s="5"/>
      <c r="L309" s="5"/>
      <c r="M309" s="5"/>
    </row>
    <row r="310" ht="15.75" customHeight="1">
      <c r="A310" s="13"/>
      <c r="B310" s="13"/>
      <c r="C310" s="13"/>
      <c r="D310" s="128"/>
      <c r="E310" s="128"/>
      <c r="F310" s="122">
        <v>2.0</v>
      </c>
      <c r="G310" s="16">
        <v>8.87</v>
      </c>
      <c r="H310" s="122">
        <v>9.16</v>
      </c>
      <c r="I310" s="5"/>
      <c r="J310" s="5"/>
      <c r="K310" s="5"/>
      <c r="L310" s="5"/>
      <c r="M310" s="5"/>
    </row>
    <row r="311" ht="15.75" customHeight="1">
      <c r="A311" s="13"/>
      <c r="B311" s="13"/>
      <c r="C311" s="13"/>
      <c r="D311" s="128"/>
      <c r="E311" s="128"/>
      <c r="F311" s="122">
        <v>3.0</v>
      </c>
      <c r="G311" s="16">
        <v>9.35</v>
      </c>
      <c r="H311" s="122">
        <v>10.17</v>
      </c>
      <c r="I311" s="5"/>
      <c r="J311" s="5"/>
      <c r="K311" s="5"/>
      <c r="L311" s="5"/>
      <c r="M311" s="5"/>
    </row>
    <row r="312" ht="15.75" customHeight="1">
      <c r="A312" s="13"/>
      <c r="B312" s="13"/>
      <c r="C312" s="13"/>
      <c r="D312" s="128"/>
      <c r="E312" s="128"/>
      <c r="F312" s="122">
        <v>5.0</v>
      </c>
      <c r="G312" s="16">
        <v>10.35</v>
      </c>
      <c r="H312" s="122">
        <v>9.87</v>
      </c>
      <c r="I312" s="5"/>
      <c r="J312" s="5"/>
      <c r="K312" s="5"/>
      <c r="L312" s="5"/>
      <c r="M312" s="5"/>
    </row>
    <row r="313" ht="15.75" customHeight="1">
      <c r="A313" s="13"/>
      <c r="B313" s="13"/>
      <c r="C313" s="13"/>
      <c r="D313" s="128"/>
      <c r="E313" s="128"/>
      <c r="F313" s="122">
        <v>6.0</v>
      </c>
      <c r="G313" s="16">
        <v>9.68</v>
      </c>
      <c r="H313" s="122">
        <v>9.97</v>
      </c>
      <c r="I313" s="5"/>
      <c r="J313" s="5"/>
      <c r="K313" s="5"/>
      <c r="L313" s="5"/>
      <c r="M313" s="5"/>
    </row>
    <row r="314" ht="15.75" customHeight="1">
      <c r="A314" s="13"/>
      <c r="B314" s="13"/>
      <c r="C314" s="13"/>
      <c r="D314" s="128"/>
      <c r="E314" s="128"/>
      <c r="F314" s="122">
        <v>20.0</v>
      </c>
      <c r="G314" s="16">
        <v>10.46</v>
      </c>
      <c r="H314" s="122">
        <v>10.42</v>
      </c>
      <c r="I314" s="5"/>
      <c r="J314" s="5"/>
      <c r="K314" s="5"/>
      <c r="L314" s="5"/>
      <c r="M314" s="5"/>
    </row>
    <row r="315" ht="15.75" customHeight="1">
      <c r="A315" s="13"/>
      <c r="B315" s="13"/>
      <c r="C315" s="13"/>
      <c r="D315" s="128"/>
      <c r="E315" s="128"/>
      <c r="F315" s="122">
        <v>40.0</v>
      </c>
      <c r="G315" s="16">
        <v>10.44</v>
      </c>
      <c r="H315" s="122">
        <v>10.25</v>
      </c>
      <c r="I315" s="5"/>
      <c r="J315" s="5"/>
      <c r="K315" s="5"/>
      <c r="L315" s="5"/>
      <c r="M315" s="5"/>
    </row>
    <row r="316" ht="15.75" customHeight="1">
      <c r="A316" s="13"/>
      <c r="B316" s="13"/>
      <c r="C316" s="13"/>
      <c r="D316" s="128"/>
      <c r="E316" s="128"/>
      <c r="F316" s="122">
        <v>70.0</v>
      </c>
      <c r="G316" s="16">
        <v>10.04</v>
      </c>
      <c r="H316" s="122">
        <v>10.18</v>
      </c>
      <c r="I316" s="5"/>
      <c r="J316" s="5"/>
      <c r="K316" s="5"/>
      <c r="L316" s="5"/>
      <c r="M316" s="5"/>
    </row>
    <row r="317" ht="15.75" customHeight="1">
      <c r="A317" s="13"/>
      <c r="B317" s="13"/>
      <c r="C317" s="13"/>
      <c r="D317" s="128"/>
      <c r="E317" s="128"/>
      <c r="F317" s="122">
        <v>120.0</v>
      </c>
      <c r="G317" s="16">
        <v>9.9</v>
      </c>
      <c r="H317" s="122">
        <v>10.32</v>
      </c>
      <c r="I317" s="5"/>
      <c r="J317" s="5"/>
      <c r="K317" s="5"/>
      <c r="L317" s="5"/>
      <c r="M317" s="5"/>
    </row>
    <row r="318" ht="15.75" customHeight="1">
      <c r="A318" s="13"/>
      <c r="B318" s="13"/>
      <c r="C318" s="13"/>
      <c r="D318" s="128"/>
      <c r="E318" s="128"/>
      <c r="F318" s="122">
        <v>190.0</v>
      </c>
      <c r="G318" s="16">
        <v>10.12</v>
      </c>
      <c r="H318" s="122">
        <v>10.26</v>
      </c>
      <c r="I318" s="5"/>
      <c r="J318" s="5"/>
      <c r="K318" s="5"/>
      <c r="L318" s="5"/>
      <c r="M318" s="5"/>
    </row>
    <row r="319" ht="15.75" customHeight="1">
      <c r="A319" s="74">
        <v>44729.0</v>
      </c>
      <c r="B319" s="75" t="s">
        <v>44</v>
      </c>
      <c r="C319" s="75" t="s">
        <v>16</v>
      </c>
      <c r="D319" s="126">
        <v>350.0</v>
      </c>
      <c r="E319" s="127"/>
      <c r="F319" s="126">
        <v>0.0</v>
      </c>
      <c r="G319" s="76">
        <v>10.76</v>
      </c>
      <c r="H319" s="126">
        <v>10.13</v>
      </c>
      <c r="I319" s="7"/>
      <c r="J319" s="7"/>
      <c r="K319" s="7"/>
      <c r="L319" s="7"/>
      <c r="M319" s="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5.75" customHeight="1">
      <c r="A320" s="13"/>
      <c r="B320" s="13"/>
      <c r="C320" s="13"/>
      <c r="D320" s="128"/>
      <c r="E320" s="128"/>
      <c r="F320" s="122">
        <v>2.0</v>
      </c>
      <c r="G320" s="16">
        <v>10.7</v>
      </c>
      <c r="H320" s="122">
        <v>10.09</v>
      </c>
      <c r="I320" s="5"/>
      <c r="J320" s="5"/>
      <c r="K320" s="5"/>
      <c r="L320" s="5"/>
      <c r="M320" s="5"/>
    </row>
    <row r="321" ht="15.75" customHeight="1">
      <c r="A321" s="13"/>
      <c r="B321" s="13"/>
      <c r="C321" s="13"/>
      <c r="D321" s="128"/>
      <c r="E321" s="128"/>
      <c r="F321" s="122">
        <v>5.0</v>
      </c>
      <c r="G321" s="16">
        <v>10.5</v>
      </c>
      <c r="H321" s="122">
        <v>9.9</v>
      </c>
      <c r="I321" s="5"/>
      <c r="J321" s="5"/>
      <c r="K321" s="5"/>
      <c r="L321" s="5"/>
      <c r="M321" s="5"/>
    </row>
    <row r="322" ht="15.75" customHeight="1">
      <c r="A322" s="13"/>
      <c r="B322" s="13"/>
      <c r="C322" s="13"/>
      <c r="D322" s="128"/>
      <c r="E322" s="128"/>
      <c r="F322" s="122">
        <v>8.0</v>
      </c>
      <c r="G322" s="16">
        <v>10.5</v>
      </c>
      <c r="H322" s="122">
        <v>9.7</v>
      </c>
      <c r="I322" s="5"/>
      <c r="J322" s="5"/>
      <c r="K322" s="5"/>
      <c r="L322" s="5"/>
      <c r="M322" s="5"/>
    </row>
    <row r="323" ht="15.75" customHeight="1">
      <c r="A323" s="13"/>
      <c r="B323" s="13"/>
      <c r="C323" s="13"/>
      <c r="D323" s="128"/>
      <c r="E323" s="128"/>
      <c r="F323" s="122">
        <v>11.0</v>
      </c>
      <c r="G323" s="16">
        <v>10.4</v>
      </c>
      <c r="H323" s="122">
        <v>9.8</v>
      </c>
      <c r="I323" s="5"/>
      <c r="J323" s="5"/>
      <c r="K323" s="5"/>
      <c r="L323" s="5"/>
      <c r="M323" s="5"/>
    </row>
    <row r="324" ht="15.75" customHeight="1">
      <c r="A324" s="13"/>
      <c r="B324" s="13"/>
      <c r="C324" s="13"/>
      <c r="D324" s="128"/>
      <c r="E324" s="128"/>
      <c r="F324" s="122">
        <v>15.0</v>
      </c>
      <c r="G324" s="16">
        <v>10.4</v>
      </c>
      <c r="H324" s="122">
        <v>9.8</v>
      </c>
      <c r="I324" s="5"/>
      <c r="J324" s="5"/>
      <c r="K324" s="5"/>
      <c r="L324" s="5"/>
      <c r="M324" s="5"/>
    </row>
    <row r="325" ht="15.75" customHeight="1">
      <c r="A325" s="13"/>
      <c r="B325" s="13"/>
      <c r="C325" s="13"/>
      <c r="D325" s="128"/>
      <c r="E325" s="128"/>
      <c r="F325" s="122">
        <v>19.0</v>
      </c>
      <c r="G325" s="16">
        <v>10.3</v>
      </c>
      <c r="H325" s="122">
        <v>9.6</v>
      </c>
      <c r="I325" s="5"/>
      <c r="J325" s="5"/>
      <c r="K325" s="5"/>
      <c r="L325" s="5"/>
      <c r="M325" s="5"/>
    </row>
    <row r="326" ht="15.75" customHeight="1">
      <c r="A326" s="13"/>
      <c r="B326" s="13"/>
      <c r="C326" s="13"/>
      <c r="D326" s="128"/>
      <c r="E326" s="128"/>
      <c r="F326" s="122">
        <v>23.0</v>
      </c>
      <c r="G326" s="16">
        <v>10.3</v>
      </c>
      <c r="H326" s="122">
        <v>9.4</v>
      </c>
      <c r="I326" s="5"/>
      <c r="J326" s="5"/>
      <c r="K326" s="5"/>
      <c r="L326" s="5"/>
      <c r="M326" s="5"/>
    </row>
    <row r="327" ht="15.75" customHeight="1">
      <c r="A327" s="13"/>
      <c r="B327" s="13"/>
      <c r="C327" s="13"/>
      <c r="D327" s="128"/>
      <c r="E327" s="128"/>
      <c r="F327" s="122">
        <v>30.0</v>
      </c>
      <c r="G327" s="16">
        <v>10.3</v>
      </c>
      <c r="H327" s="122">
        <v>9.9</v>
      </c>
      <c r="I327" s="5"/>
      <c r="J327" s="5"/>
      <c r="K327" s="5"/>
      <c r="L327" s="5"/>
      <c r="M327" s="5"/>
    </row>
    <row r="328" ht="15.75" customHeight="1">
      <c r="A328" s="13"/>
      <c r="B328" s="13"/>
      <c r="C328" s="13"/>
      <c r="D328" s="128"/>
      <c r="E328" s="128"/>
      <c r="F328" s="122">
        <v>38.0</v>
      </c>
      <c r="G328" s="16">
        <v>10.2</v>
      </c>
      <c r="H328" s="122">
        <v>9.9</v>
      </c>
      <c r="I328" s="5"/>
      <c r="J328" s="5"/>
      <c r="K328" s="5"/>
      <c r="L328" s="5"/>
      <c r="M328" s="5"/>
    </row>
    <row r="329" ht="15.75" customHeight="1">
      <c r="A329" s="13"/>
      <c r="B329" s="13"/>
      <c r="C329" s="13"/>
      <c r="D329" s="128"/>
      <c r="E329" s="128"/>
      <c r="F329" s="122">
        <v>45.0</v>
      </c>
      <c r="G329" s="16">
        <v>10.1</v>
      </c>
      <c r="H329" s="122">
        <v>10.15</v>
      </c>
      <c r="I329" s="5"/>
      <c r="J329" s="5"/>
      <c r="K329" s="5"/>
      <c r="L329" s="5"/>
      <c r="M329" s="5"/>
    </row>
    <row r="330" ht="15.75" customHeight="1">
      <c r="A330" s="74">
        <v>44729.0</v>
      </c>
      <c r="B330" s="75" t="s">
        <v>44</v>
      </c>
      <c r="C330" s="75" t="s">
        <v>17</v>
      </c>
      <c r="D330" s="126">
        <v>500.0</v>
      </c>
      <c r="E330" s="127"/>
      <c r="F330" s="126">
        <v>0.0</v>
      </c>
      <c r="G330" s="76">
        <v>10.53</v>
      </c>
      <c r="H330" s="126">
        <v>11.56</v>
      </c>
      <c r="I330" s="7"/>
      <c r="J330" s="7"/>
      <c r="K330" s="7"/>
      <c r="L330" s="7"/>
      <c r="M330" s="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5.75" customHeight="1">
      <c r="A331" s="13"/>
      <c r="B331" s="13"/>
      <c r="C331" s="13"/>
      <c r="D331" s="128"/>
      <c r="E331" s="128"/>
      <c r="F331" s="122">
        <v>1.0</v>
      </c>
      <c r="G331" s="16">
        <v>10.3</v>
      </c>
      <c r="H331" s="122">
        <v>11.5</v>
      </c>
      <c r="I331" s="5"/>
      <c r="J331" s="5"/>
      <c r="K331" s="5"/>
      <c r="L331" s="5"/>
      <c r="M331" s="5"/>
    </row>
    <row r="332" ht="15.75" customHeight="1">
      <c r="A332" s="13"/>
      <c r="B332" s="13"/>
      <c r="C332" s="13"/>
      <c r="D332" s="128"/>
      <c r="E332" s="128"/>
      <c r="F332" s="122">
        <v>2.0</v>
      </c>
      <c r="G332" s="16">
        <v>10.11</v>
      </c>
      <c r="H332" s="122">
        <v>11.05</v>
      </c>
      <c r="I332" s="5"/>
      <c r="J332" s="5"/>
      <c r="K332" s="5"/>
      <c r="L332" s="5"/>
      <c r="M332" s="5"/>
    </row>
    <row r="333" ht="15.75" customHeight="1">
      <c r="A333" s="13"/>
      <c r="B333" s="13"/>
      <c r="C333" s="13"/>
      <c r="D333" s="128"/>
      <c r="E333" s="128"/>
      <c r="F333" s="122">
        <v>4.0</v>
      </c>
      <c r="G333" s="16">
        <v>9.95</v>
      </c>
      <c r="H333" s="122">
        <v>11.32</v>
      </c>
      <c r="I333" s="5"/>
      <c r="J333" s="5"/>
      <c r="K333" s="5"/>
      <c r="L333" s="5"/>
      <c r="M333" s="5"/>
    </row>
    <row r="334" ht="15.75" customHeight="1">
      <c r="A334" s="13"/>
      <c r="B334" s="13"/>
      <c r="C334" s="13"/>
      <c r="D334" s="128"/>
      <c r="E334" s="128"/>
      <c r="F334" s="122">
        <v>7.0</v>
      </c>
      <c r="G334" s="16">
        <v>9.75</v>
      </c>
      <c r="H334" s="122">
        <v>11.5</v>
      </c>
      <c r="I334" s="5"/>
      <c r="J334" s="5"/>
      <c r="K334" s="5"/>
      <c r="L334" s="5"/>
      <c r="M334" s="5"/>
    </row>
    <row r="335" ht="15.75" customHeight="1">
      <c r="A335" s="13"/>
      <c r="B335" s="13"/>
      <c r="C335" s="13"/>
      <c r="D335" s="128"/>
      <c r="E335" s="128"/>
      <c r="F335" s="122">
        <v>10.0</v>
      </c>
      <c r="G335" s="16">
        <v>10.44</v>
      </c>
      <c r="H335" s="122">
        <v>11.64</v>
      </c>
      <c r="I335" s="5"/>
      <c r="J335" s="5"/>
      <c r="K335" s="5"/>
      <c r="L335" s="5"/>
      <c r="M335" s="5"/>
    </row>
    <row r="336" ht="15.75" customHeight="1">
      <c r="A336" s="13"/>
      <c r="B336" s="13"/>
      <c r="C336" s="13"/>
      <c r="D336" s="128"/>
      <c r="E336" s="128"/>
      <c r="F336" s="122">
        <v>15.0</v>
      </c>
      <c r="G336" s="16">
        <v>10.24</v>
      </c>
      <c r="H336" s="122">
        <v>11.06</v>
      </c>
      <c r="I336" s="5"/>
      <c r="J336" s="5"/>
      <c r="K336" s="5"/>
      <c r="L336" s="5"/>
      <c r="M336" s="5"/>
    </row>
    <row r="337" ht="15.75" customHeight="1">
      <c r="A337" s="13"/>
      <c r="B337" s="13"/>
      <c r="C337" s="13"/>
      <c r="D337" s="128"/>
      <c r="E337" s="128"/>
      <c r="F337" s="122">
        <v>21.0</v>
      </c>
      <c r="G337" s="16">
        <v>10.2</v>
      </c>
      <c r="H337" s="122">
        <v>11.46</v>
      </c>
      <c r="I337" s="5"/>
      <c r="J337" s="5"/>
      <c r="K337" s="5"/>
      <c r="L337" s="5"/>
      <c r="M337" s="5"/>
    </row>
    <row r="338" ht="15.75" customHeight="1">
      <c r="A338" s="13"/>
      <c r="B338" s="13"/>
      <c r="C338" s="13"/>
      <c r="D338" s="128"/>
      <c r="E338" s="128"/>
      <c r="F338" s="122">
        <v>27.0</v>
      </c>
      <c r="G338" s="16">
        <v>10.97</v>
      </c>
      <c r="H338" s="122">
        <v>11.46</v>
      </c>
      <c r="I338" s="5"/>
      <c r="J338" s="5"/>
      <c r="K338" s="5"/>
      <c r="L338" s="5"/>
      <c r="M338" s="5"/>
    </row>
    <row r="339" ht="15.75" customHeight="1">
      <c r="A339" s="13"/>
      <c r="B339" s="13"/>
      <c r="C339" s="13"/>
      <c r="D339" s="128"/>
      <c r="E339" s="128"/>
      <c r="F339" s="122">
        <v>34.0</v>
      </c>
      <c r="G339" s="16">
        <v>10.5</v>
      </c>
      <c r="H339" s="122">
        <v>11.67</v>
      </c>
      <c r="I339" s="5"/>
      <c r="J339" s="5"/>
      <c r="K339" s="5"/>
      <c r="L339" s="5"/>
      <c r="M339" s="5"/>
    </row>
    <row r="340" ht="15.75" customHeight="1">
      <c r="A340" s="13"/>
      <c r="B340" s="13"/>
      <c r="C340" s="13"/>
      <c r="D340" s="128"/>
      <c r="E340" s="128"/>
      <c r="F340" s="122">
        <v>41.0</v>
      </c>
      <c r="G340" s="16">
        <v>10.43</v>
      </c>
      <c r="H340" s="122">
        <v>11.46</v>
      </c>
      <c r="I340" s="5"/>
      <c r="J340" s="5"/>
      <c r="K340" s="5"/>
      <c r="L340" s="5"/>
      <c r="M340" s="5"/>
    </row>
    <row r="341" ht="15.75" customHeight="1">
      <c r="A341" s="74">
        <v>44729.0</v>
      </c>
      <c r="B341" s="75" t="s">
        <v>44</v>
      </c>
      <c r="C341" s="75" t="s">
        <v>15</v>
      </c>
      <c r="D341" s="126">
        <v>500.0</v>
      </c>
      <c r="E341" s="127"/>
      <c r="F341" s="126">
        <v>0.0</v>
      </c>
      <c r="G341" s="76">
        <v>10.33</v>
      </c>
      <c r="H341" s="126">
        <v>10.3</v>
      </c>
      <c r="I341" s="7"/>
      <c r="J341" s="7"/>
      <c r="K341" s="7"/>
      <c r="L341" s="7"/>
      <c r="M341" s="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5.75" customHeight="1">
      <c r="A342" s="13"/>
      <c r="B342" s="13"/>
      <c r="C342" s="13"/>
      <c r="D342" s="128"/>
      <c r="E342" s="128"/>
      <c r="F342" s="122">
        <v>3.0</v>
      </c>
      <c r="G342" s="16">
        <v>10.2</v>
      </c>
      <c r="H342" s="122">
        <v>9.99</v>
      </c>
      <c r="I342" s="5"/>
      <c r="J342" s="5"/>
      <c r="K342" s="5"/>
      <c r="L342" s="5"/>
      <c r="M342" s="5"/>
    </row>
    <row r="343" ht="15.75" customHeight="1">
      <c r="A343" s="13"/>
      <c r="B343" s="13"/>
      <c r="C343" s="13"/>
      <c r="D343" s="128"/>
      <c r="E343" s="128"/>
      <c r="F343" s="122">
        <v>6.0</v>
      </c>
      <c r="G343" s="16">
        <v>10.12</v>
      </c>
      <c r="H343" s="122">
        <v>9.9</v>
      </c>
      <c r="I343" s="5"/>
      <c r="J343" s="5"/>
      <c r="K343" s="5"/>
      <c r="L343" s="5"/>
      <c r="M343" s="5"/>
    </row>
    <row r="344" ht="15.75" customHeight="1">
      <c r="A344" s="13"/>
      <c r="B344" s="13"/>
      <c r="C344" s="13"/>
      <c r="D344" s="128"/>
      <c r="E344" s="128"/>
      <c r="F344" s="122">
        <v>13.0</v>
      </c>
      <c r="G344" s="16">
        <v>9.89</v>
      </c>
      <c r="H344" s="122">
        <v>9.75</v>
      </c>
      <c r="I344" s="5"/>
      <c r="J344" s="5"/>
      <c r="K344" s="5"/>
      <c r="L344" s="5"/>
      <c r="M344" s="5"/>
    </row>
    <row r="345" ht="15.75" customHeight="1">
      <c r="A345" s="13"/>
      <c r="B345" s="13"/>
      <c r="C345" s="13"/>
      <c r="D345" s="128"/>
      <c r="E345" s="128"/>
      <c r="F345" s="122">
        <v>25.0</v>
      </c>
      <c r="G345" s="16">
        <v>9.68</v>
      </c>
      <c r="H345" s="122">
        <v>9.71</v>
      </c>
      <c r="I345" s="5"/>
      <c r="J345" s="5"/>
      <c r="K345" s="5"/>
      <c r="L345" s="5"/>
      <c r="M345" s="5"/>
    </row>
    <row r="346" ht="15.75" customHeight="1">
      <c r="A346" s="13"/>
      <c r="B346" s="13"/>
      <c r="C346" s="13"/>
      <c r="D346" s="128"/>
      <c r="E346" s="128"/>
      <c r="F346" s="122">
        <v>37.0</v>
      </c>
      <c r="G346" s="16">
        <v>8.54</v>
      </c>
      <c r="H346" s="122">
        <v>9.65</v>
      </c>
      <c r="I346" s="5"/>
      <c r="J346" s="5"/>
      <c r="K346" s="5"/>
      <c r="L346" s="5"/>
      <c r="M346" s="5"/>
    </row>
    <row r="347" ht="15.75" customHeight="1">
      <c r="A347" s="13"/>
      <c r="B347" s="13"/>
      <c r="C347" s="13"/>
      <c r="D347" s="128"/>
      <c r="E347" s="128"/>
      <c r="F347" s="122">
        <v>57.0</v>
      </c>
      <c r="G347" s="16">
        <v>8.93</v>
      </c>
      <c r="H347" s="122">
        <v>9.11</v>
      </c>
      <c r="I347" s="5"/>
      <c r="J347" s="5"/>
      <c r="K347" s="5"/>
      <c r="L347" s="5"/>
      <c r="M347" s="5"/>
    </row>
    <row r="348" ht="15.75" customHeight="1">
      <c r="A348" s="13"/>
      <c r="B348" s="13"/>
      <c r="C348" s="13"/>
      <c r="D348" s="128"/>
      <c r="E348" s="128"/>
      <c r="F348" s="122">
        <v>72.0</v>
      </c>
      <c r="G348" s="16">
        <v>9.82</v>
      </c>
      <c r="H348" s="122">
        <v>9.54</v>
      </c>
      <c r="I348" s="5"/>
      <c r="J348" s="5"/>
      <c r="K348" s="5"/>
      <c r="L348" s="5"/>
      <c r="M348" s="5"/>
    </row>
    <row r="349" ht="15.75" customHeight="1">
      <c r="A349" s="13"/>
      <c r="B349" s="13"/>
      <c r="C349" s="13"/>
      <c r="D349" s="128"/>
      <c r="E349" s="128"/>
      <c r="F349" s="122">
        <v>79.0</v>
      </c>
      <c r="G349" s="16">
        <v>9.7</v>
      </c>
      <c r="H349" s="122">
        <v>9.27</v>
      </c>
      <c r="I349" s="5"/>
      <c r="J349" s="5"/>
      <c r="K349" s="5"/>
      <c r="L349" s="5"/>
      <c r="M349" s="5"/>
    </row>
    <row r="350" ht="15.75" customHeight="1">
      <c r="A350" s="13"/>
      <c r="B350" s="13"/>
      <c r="C350" s="13"/>
      <c r="D350" s="128"/>
      <c r="E350" s="128"/>
      <c r="F350" s="122">
        <v>85.0</v>
      </c>
      <c r="G350" s="16">
        <v>8.23</v>
      </c>
      <c r="H350" s="122">
        <v>7.95</v>
      </c>
      <c r="I350" s="5"/>
      <c r="J350" s="5"/>
      <c r="K350" s="5"/>
      <c r="L350" s="5"/>
      <c r="M350" s="5"/>
    </row>
    <row r="351" ht="15.75" customHeight="1">
      <c r="A351" s="13"/>
      <c r="B351" s="13"/>
      <c r="C351" s="13"/>
      <c r="D351" s="128"/>
      <c r="E351" s="128"/>
      <c r="F351" s="122">
        <v>91.0</v>
      </c>
      <c r="G351" s="16">
        <v>9.12</v>
      </c>
      <c r="H351" s="122">
        <v>7.47</v>
      </c>
      <c r="I351" s="5"/>
      <c r="J351" s="5"/>
      <c r="K351" s="5"/>
      <c r="L351" s="5"/>
      <c r="M351" s="5"/>
    </row>
    <row r="352" ht="15.75" customHeight="1">
      <c r="A352" s="74">
        <v>44729.0</v>
      </c>
      <c r="B352" s="75" t="s">
        <v>44</v>
      </c>
      <c r="C352" s="75" t="s">
        <v>33</v>
      </c>
      <c r="D352" s="126">
        <v>200.0</v>
      </c>
      <c r="E352" s="127"/>
      <c r="F352" s="126">
        <v>0.0</v>
      </c>
      <c r="G352" s="76">
        <v>10.03</v>
      </c>
      <c r="H352" s="126">
        <v>10.05</v>
      </c>
      <c r="I352" s="7"/>
      <c r="J352" s="7"/>
      <c r="K352" s="7"/>
      <c r="L352" s="7"/>
      <c r="M352" s="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ht="15.75" customHeight="1">
      <c r="A353" s="13"/>
      <c r="B353" s="13"/>
      <c r="C353" s="13"/>
      <c r="D353" s="128"/>
      <c r="E353" s="128"/>
      <c r="F353" s="122">
        <v>4.0</v>
      </c>
      <c r="G353" s="16">
        <v>9.97</v>
      </c>
      <c r="H353" s="122">
        <v>9.99</v>
      </c>
      <c r="I353" s="5"/>
      <c r="J353" s="5"/>
      <c r="K353" s="5"/>
      <c r="L353" s="5"/>
      <c r="M353" s="5"/>
    </row>
    <row r="354" ht="15.75" customHeight="1">
      <c r="A354" s="13"/>
      <c r="B354" s="13"/>
      <c r="C354" s="13"/>
      <c r="D354" s="128"/>
      <c r="E354" s="128"/>
      <c r="F354" s="122">
        <v>6.0</v>
      </c>
      <c r="G354" s="16">
        <v>9.85</v>
      </c>
      <c r="H354" s="122">
        <v>9.91</v>
      </c>
      <c r="I354" s="5"/>
      <c r="J354" s="5"/>
      <c r="K354" s="5"/>
      <c r="L354" s="5"/>
      <c r="M354" s="5"/>
    </row>
    <row r="355" ht="15.75" customHeight="1">
      <c r="A355" s="13"/>
      <c r="B355" s="13"/>
      <c r="C355" s="13"/>
      <c r="D355" s="128"/>
      <c r="E355" s="128"/>
      <c r="F355" s="122">
        <v>9.0</v>
      </c>
      <c r="G355" s="16">
        <v>9.97</v>
      </c>
      <c r="H355" s="122">
        <v>9.82</v>
      </c>
      <c r="I355" s="5"/>
      <c r="J355" s="5"/>
      <c r="K355" s="5"/>
      <c r="L355" s="5"/>
      <c r="M355" s="5"/>
    </row>
    <row r="356" ht="15.75" customHeight="1">
      <c r="A356" s="13"/>
      <c r="B356" s="13"/>
      <c r="C356" s="13"/>
      <c r="D356" s="128"/>
      <c r="E356" s="128"/>
      <c r="F356" s="122">
        <v>12.0</v>
      </c>
      <c r="G356" s="16">
        <v>9.91</v>
      </c>
      <c r="H356" s="122">
        <v>9.83</v>
      </c>
      <c r="I356" s="5"/>
      <c r="J356" s="5"/>
      <c r="K356" s="5"/>
      <c r="L356" s="5"/>
      <c r="M356" s="5"/>
    </row>
    <row r="357" ht="15.75" customHeight="1">
      <c r="A357" s="13"/>
      <c r="B357" s="13"/>
      <c r="C357" s="13"/>
      <c r="D357" s="128"/>
      <c r="E357" s="128"/>
      <c r="F357" s="122">
        <v>17.0</v>
      </c>
      <c r="G357" s="16">
        <v>9.87</v>
      </c>
      <c r="H357" s="122">
        <v>9.68</v>
      </c>
      <c r="I357" s="5"/>
      <c r="J357" s="5"/>
      <c r="K357" s="5"/>
      <c r="L357" s="5"/>
      <c r="M357" s="5"/>
    </row>
    <row r="358" ht="15.75" customHeight="1">
      <c r="A358" s="13"/>
      <c r="B358" s="13"/>
      <c r="C358" s="13"/>
      <c r="D358" s="128"/>
      <c r="E358" s="128"/>
      <c r="F358" s="122">
        <v>21.0</v>
      </c>
      <c r="G358" s="16">
        <v>9.82</v>
      </c>
      <c r="H358" s="122">
        <v>9.6</v>
      </c>
      <c r="I358" s="5"/>
      <c r="J358" s="5"/>
      <c r="K358" s="5"/>
      <c r="L358" s="5"/>
      <c r="M358" s="5"/>
    </row>
    <row r="359" ht="15.75" customHeight="1">
      <c r="A359" s="13"/>
      <c r="B359" s="13"/>
      <c r="C359" s="13"/>
      <c r="D359" s="128"/>
      <c r="E359" s="128"/>
      <c r="F359" s="122">
        <v>31.0</v>
      </c>
      <c r="G359" s="16">
        <v>9.77</v>
      </c>
      <c r="H359" s="122">
        <v>9.7</v>
      </c>
      <c r="I359" s="5"/>
      <c r="J359" s="5"/>
      <c r="K359" s="5"/>
      <c r="L359" s="5"/>
      <c r="M359" s="5"/>
    </row>
    <row r="360" ht="15.75" customHeight="1">
      <c r="A360" s="13"/>
      <c r="B360" s="13"/>
      <c r="C360" s="13"/>
      <c r="D360" s="128"/>
      <c r="E360" s="128"/>
      <c r="F360" s="122">
        <v>36.0</v>
      </c>
      <c r="G360" s="16">
        <v>9.82</v>
      </c>
      <c r="H360" s="122">
        <v>9.54</v>
      </c>
      <c r="I360" s="5"/>
      <c r="J360" s="5"/>
      <c r="K360" s="5"/>
      <c r="L360" s="5"/>
      <c r="M360" s="5"/>
    </row>
    <row r="361" ht="15.75" customHeight="1">
      <c r="A361" s="13"/>
      <c r="B361" s="13"/>
      <c r="C361" s="13"/>
      <c r="D361" s="128"/>
      <c r="E361" s="128"/>
      <c r="F361" s="122">
        <v>41.0</v>
      </c>
      <c r="G361" s="16">
        <v>9.9</v>
      </c>
      <c r="H361" s="122">
        <v>9.54</v>
      </c>
      <c r="I361" s="5"/>
      <c r="J361" s="5"/>
      <c r="K361" s="5"/>
      <c r="L361" s="5"/>
      <c r="M361" s="5"/>
    </row>
    <row r="362" ht="15.75" customHeight="1">
      <c r="A362" s="13"/>
      <c r="B362" s="13"/>
      <c r="C362" s="13"/>
      <c r="D362" s="128"/>
      <c r="E362" s="128"/>
      <c r="F362" s="122">
        <v>50.0</v>
      </c>
      <c r="G362" s="16">
        <v>9.81</v>
      </c>
      <c r="H362" s="122">
        <v>9.36</v>
      </c>
      <c r="I362" s="5"/>
      <c r="J362" s="5"/>
      <c r="K362" s="5"/>
      <c r="L362" s="5"/>
      <c r="M362" s="5"/>
    </row>
    <row r="363" ht="15.75" customHeight="1">
      <c r="A363" s="40">
        <v>45454.0</v>
      </c>
      <c r="B363" s="42" t="s">
        <v>46</v>
      </c>
      <c r="C363" s="42" t="s">
        <v>14</v>
      </c>
      <c r="D363" s="231">
        <v>200.0</v>
      </c>
      <c r="E363" s="150"/>
      <c r="F363" s="190">
        <v>0.0</v>
      </c>
      <c r="G363" s="42">
        <v>6.94</v>
      </c>
      <c r="H363" s="190">
        <v>6.92</v>
      </c>
      <c r="I363" s="7"/>
      <c r="J363" s="7"/>
      <c r="K363" s="7"/>
      <c r="L363" s="7"/>
      <c r="M363" s="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ht="15.75" customHeight="1">
      <c r="A364" s="5"/>
      <c r="B364" s="5"/>
      <c r="C364" s="5"/>
      <c r="D364" s="90"/>
      <c r="E364" s="90"/>
      <c r="F364" s="153">
        <v>0.5</v>
      </c>
      <c r="G364" s="39">
        <v>7.01</v>
      </c>
      <c r="H364" s="153">
        <v>6.99</v>
      </c>
      <c r="I364" s="5"/>
      <c r="J364" s="5"/>
      <c r="K364" s="5"/>
      <c r="L364" s="5"/>
      <c r="M364" s="5"/>
    </row>
    <row r="365" ht="15.75" customHeight="1">
      <c r="A365" s="5"/>
      <c r="B365" s="5"/>
      <c r="C365" s="5"/>
      <c r="D365" s="90"/>
      <c r="E365" s="90"/>
      <c r="F365" s="153">
        <v>1.0</v>
      </c>
      <c r="G365" s="39">
        <v>7.1</v>
      </c>
      <c r="H365" s="153">
        <v>7.0</v>
      </c>
      <c r="I365" s="5"/>
      <c r="J365" s="5"/>
      <c r="K365" s="5"/>
      <c r="L365" s="5"/>
      <c r="M365" s="5"/>
    </row>
    <row r="366" ht="15.75" customHeight="1">
      <c r="A366" s="5"/>
      <c r="B366" s="5"/>
      <c r="C366" s="5"/>
      <c r="D366" s="90"/>
      <c r="E366" s="90"/>
      <c r="F366" s="153">
        <v>1.5</v>
      </c>
      <c r="G366" s="39">
        <v>6.79</v>
      </c>
      <c r="H366" s="153">
        <v>7.09</v>
      </c>
      <c r="I366" s="5"/>
      <c r="J366" s="5"/>
      <c r="K366" s="5"/>
      <c r="L366" s="5"/>
      <c r="M366" s="5"/>
    </row>
    <row r="367" ht="15.75" customHeight="1">
      <c r="A367" s="5"/>
      <c r="B367" s="5"/>
      <c r="C367" s="5"/>
      <c r="D367" s="90"/>
      <c r="E367" s="90"/>
      <c r="F367" s="153">
        <v>2.0</v>
      </c>
      <c r="G367" s="39">
        <v>6.89</v>
      </c>
      <c r="H367" s="153">
        <v>6.98</v>
      </c>
      <c r="I367" s="5"/>
      <c r="J367" s="5"/>
      <c r="K367" s="5"/>
      <c r="L367" s="5"/>
      <c r="M367" s="5"/>
    </row>
    <row r="368" ht="15.75" customHeight="1">
      <c r="A368" s="5"/>
      <c r="B368" s="5"/>
      <c r="C368" s="5"/>
      <c r="D368" s="90"/>
      <c r="E368" s="90"/>
      <c r="F368" s="153">
        <v>3.0</v>
      </c>
      <c r="G368" s="39">
        <v>7.08</v>
      </c>
      <c r="H368" s="153">
        <v>6.92</v>
      </c>
      <c r="I368" s="5"/>
      <c r="J368" s="5"/>
      <c r="K368" s="5"/>
      <c r="L368" s="5"/>
      <c r="M368" s="5"/>
    </row>
    <row r="369" ht="15.75" customHeight="1">
      <c r="A369" s="5"/>
      <c r="B369" s="5"/>
      <c r="C369" s="5"/>
      <c r="D369" s="90"/>
      <c r="E369" s="90"/>
      <c r="F369" s="153">
        <v>10.0</v>
      </c>
      <c r="G369" s="39">
        <v>6.77</v>
      </c>
      <c r="H369" s="153">
        <v>6.82</v>
      </c>
      <c r="I369" s="5"/>
      <c r="J369" s="5"/>
      <c r="K369" s="5"/>
      <c r="L369" s="5"/>
      <c r="M369" s="5"/>
    </row>
    <row r="370" ht="15.75" customHeight="1">
      <c r="A370" s="5"/>
      <c r="B370" s="5"/>
      <c r="C370" s="5"/>
      <c r="D370" s="90"/>
      <c r="E370" s="90"/>
      <c r="F370" s="153">
        <v>20.0</v>
      </c>
      <c r="G370" s="39">
        <v>6.64</v>
      </c>
      <c r="H370" s="153">
        <v>6.77</v>
      </c>
      <c r="I370" s="5"/>
      <c r="J370" s="5"/>
      <c r="K370" s="5"/>
      <c r="L370" s="5"/>
      <c r="M370" s="5"/>
    </row>
    <row r="371" ht="15.75" customHeight="1">
      <c r="A371" s="5"/>
      <c r="B371" s="5"/>
      <c r="C371" s="5"/>
      <c r="D371" s="90"/>
      <c r="E371" s="90"/>
      <c r="F371" s="153">
        <v>30.0</v>
      </c>
      <c r="G371" s="39">
        <v>6.44</v>
      </c>
      <c r="H371" s="153">
        <v>6.73</v>
      </c>
      <c r="I371" s="5"/>
      <c r="J371" s="5"/>
      <c r="K371" s="5"/>
      <c r="L371" s="5"/>
      <c r="M371" s="5"/>
    </row>
    <row r="372" ht="15.75" customHeight="1">
      <c r="A372" s="5"/>
      <c r="B372" s="5"/>
      <c r="C372" s="5"/>
      <c r="D372" s="90"/>
      <c r="E372" s="90"/>
      <c r="F372" s="153">
        <v>50.0</v>
      </c>
      <c r="G372" s="39">
        <v>6.4</v>
      </c>
      <c r="H372" s="153">
        <v>6.8</v>
      </c>
      <c r="I372" s="5"/>
      <c r="J372" s="5"/>
      <c r="K372" s="5"/>
      <c r="L372" s="5"/>
      <c r="M372" s="5"/>
    </row>
    <row r="373" ht="15.75" customHeight="1">
      <c r="A373" s="5"/>
      <c r="B373" s="5"/>
      <c r="C373" s="5"/>
      <c r="D373" s="90"/>
      <c r="E373" s="90"/>
      <c r="F373" s="153">
        <v>60.0</v>
      </c>
      <c r="G373" s="39">
        <v>6.39</v>
      </c>
      <c r="H373" s="153">
        <v>6.84</v>
      </c>
      <c r="I373" s="5"/>
      <c r="J373" s="5"/>
      <c r="K373" s="5"/>
      <c r="L373" s="5"/>
      <c r="M373" s="5"/>
    </row>
    <row r="374" ht="15.75" customHeight="1">
      <c r="A374" s="40">
        <v>45454.0</v>
      </c>
      <c r="B374" s="42" t="s">
        <v>46</v>
      </c>
      <c r="C374" s="42" t="s">
        <v>16</v>
      </c>
      <c r="D374" s="231">
        <v>350.0</v>
      </c>
      <c r="E374" s="150"/>
      <c r="F374" s="190">
        <v>0.0</v>
      </c>
      <c r="G374" s="42">
        <v>6.85</v>
      </c>
      <c r="H374" s="190">
        <v>6.84</v>
      </c>
      <c r="I374" s="7"/>
      <c r="J374" s="7"/>
      <c r="K374" s="7"/>
      <c r="L374" s="7"/>
      <c r="M374" s="7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5"/>
      <c r="B375" s="5"/>
      <c r="C375" s="5"/>
      <c r="D375" s="90"/>
      <c r="E375" s="90"/>
      <c r="F375" s="153">
        <v>0.5</v>
      </c>
      <c r="G375" s="39">
        <v>6.95</v>
      </c>
      <c r="H375" s="153">
        <v>6.89</v>
      </c>
      <c r="I375" s="5"/>
      <c r="J375" s="5"/>
      <c r="K375" s="5"/>
      <c r="L375" s="5"/>
      <c r="M375" s="5"/>
    </row>
    <row r="376" ht="15.75" customHeight="1">
      <c r="A376" s="5"/>
      <c r="B376" s="5"/>
      <c r="C376" s="5"/>
      <c r="D376" s="90"/>
      <c r="E376" s="90"/>
      <c r="F376" s="153">
        <v>1.0</v>
      </c>
      <c r="G376" s="39">
        <v>6.91</v>
      </c>
      <c r="H376" s="153">
        <v>6.85</v>
      </c>
      <c r="I376" s="5"/>
      <c r="J376" s="5"/>
      <c r="K376" s="5"/>
      <c r="L376" s="5"/>
      <c r="M376" s="5"/>
    </row>
    <row r="377" ht="15.75" customHeight="1">
      <c r="A377" s="5"/>
      <c r="B377" s="5"/>
      <c r="C377" s="5"/>
      <c r="D377" s="90"/>
      <c r="E377" s="90"/>
      <c r="F377" s="153">
        <v>1.5</v>
      </c>
      <c r="G377" s="39">
        <v>6.87</v>
      </c>
      <c r="H377" s="153">
        <v>6.77</v>
      </c>
      <c r="I377" s="5"/>
      <c r="J377" s="5"/>
      <c r="K377" s="5"/>
      <c r="L377" s="5"/>
      <c r="M377" s="5"/>
    </row>
    <row r="378" ht="15.75" customHeight="1">
      <c r="A378" s="5"/>
      <c r="B378" s="5"/>
      <c r="C378" s="5"/>
      <c r="D378" s="90"/>
      <c r="E378" s="90"/>
      <c r="F378" s="153">
        <v>2.0</v>
      </c>
      <c r="G378" s="39">
        <v>6.9</v>
      </c>
      <c r="H378" s="153">
        <v>6.83</v>
      </c>
      <c r="I378" s="5"/>
      <c r="J378" s="5"/>
      <c r="K378" s="5"/>
      <c r="L378" s="5"/>
      <c r="M378" s="5"/>
    </row>
    <row r="379" ht="15.75" customHeight="1">
      <c r="A379" s="5"/>
      <c r="B379" s="5"/>
      <c r="C379" s="5"/>
      <c r="D379" s="90"/>
      <c r="E379" s="90"/>
      <c r="F379" s="153">
        <v>3.0</v>
      </c>
      <c r="G379" s="39">
        <v>6.89</v>
      </c>
      <c r="H379" s="153">
        <v>6.83</v>
      </c>
      <c r="I379" s="5"/>
      <c r="J379" s="5"/>
      <c r="K379" s="5"/>
      <c r="L379" s="5"/>
      <c r="M379" s="5"/>
    </row>
    <row r="380" ht="15.75" customHeight="1">
      <c r="A380" s="5"/>
      <c r="B380" s="5"/>
      <c r="C380" s="5"/>
      <c r="D380" s="90"/>
      <c r="E380" s="90"/>
      <c r="F380" s="153">
        <v>10.0</v>
      </c>
      <c r="G380" s="39">
        <v>6.82</v>
      </c>
      <c r="H380" s="153">
        <v>6.73</v>
      </c>
      <c r="I380" s="5"/>
      <c r="J380" s="5"/>
      <c r="K380" s="5"/>
      <c r="L380" s="5"/>
      <c r="M380" s="5"/>
    </row>
    <row r="381" ht="15.75" customHeight="1">
      <c r="A381" s="5"/>
      <c r="B381" s="5"/>
      <c r="C381" s="5"/>
      <c r="D381" s="90"/>
      <c r="E381" s="90"/>
      <c r="F381" s="153">
        <v>20.0</v>
      </c>
      <c r="G381" s="39">
        <v>7.11</v>
      </c>
      <c r="H381" s="153">
        <v>6.69</v>
      </c>
      <c r="I381" s="5"/>
      <c r="J381" s="5"/>
      <c r="K381" s="5"/>
      <c r="L381" s="5"/>
      <c r="M381" s="5"/>
    </row>
    <row r="382" ht="15.75" customHeight="1">
      <c r="A382" s="40">
        <v>45454.0</v>
      </c>
      <c r="B382" s="42" t="s">
        <v>46</v>
      </c>
      <c r="C382" s="42" t="s">
        <v>17</v>
      </c>
      <c r="D382" s="231">
        <v>500.0</v>
      </c>
      <c r="E382" s="150"/>
      <c r="F382" s="190">
        <v>0.0</v>
      </c>
      <c r="G382" s="42">
        <v>9.13</v>
      </c>
      <c r="H382" s="190">
        <v>7.95</v>
      </c>
      <c r="I382" s="7"/>
      <c r="J382" s="7"/>
      <c r="K382" s="7"/>
      <c r="L382" s="7"/>
      <c r="M382" s="7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5"/>
      <c r="B383" s="5"/>
      <c r="C383" s="5"/>
      <c r="D383" s="90"/>
      <c r="E383" s="90"/>
      <c r="F383" s="153">
        <v>0.5</v>
      </c>
      <c r="G383" s="39">
        <v>8.57</v>
      </c>
      <c r="H383" s="153">
        <v>7.7</v>
      </c>
      <c r="I383" s="5"/>
      <c r="J383" s="5"/>
      <c r="K383" s="5"/>
      <c r="L383" s="5"/>
      <c r="M383" s="5"/>
    </row>
    <row r="384" ht="15.75" customHeight="1">
      <c r="A384" s="5"/>
      <c r="B384" s="5"/>
      <c r="C384" s="5"/>
      <c r="D384" s="90"/>
      <c r="E384" s="90"/>
      <c r="F384" s="153">
        <v>1.0</v>
      </c>
      <c r="G384" s="39">
        <v>8.61</v>
      </c>
      <c r="H384" s="153">
        <v>7.72</v>
      </c>
      <c r="I384" s="5"/>
      <c r="J384" s="5"/>
      <c r="K384" s="5"/>
      <c r="L384" s="5"/>
      <c r="M384" s="5"/>
    </row>
    <row r="385" ht="15.75" customHeight="1">
      <c r="A385" s="5"/>
      <c r="B385" s="5"/>
      <c r="C385" s="5"/>
      <c r="D385" s="90"/>
      <c r="E385" s="90"/>
      <c r="F385" s="153">
        <v>1.5</v>
      </c>
      <c r="G385" s="39">
        <v>8.73</v>
      </c>
      <c r="H385" s="153">
        <v>7.67</v>
      </c>
      <c r="I385" s="5"/>
      <c r="J385" s="5"/>
      <c r="K385" s="5"/>
      <c r="L385" s="5"/>
      <c r="M385" s="5"/>
    </row>
    <row r="386" ht="15.75" customHeight="1">
      <c r="A386" s="5"/>
      <c r="B386" s="5"/>
      <c r="C386" s="5"/>
      <c r="D386" s="90"/>
      <c r="E386" s="90"/>
      <c r="F386" s="153">
        <v>2.0</v>
      </c>
      <c r="G386" s="39">
        <v>8.6</v>
      </c>
      <c r="H386" s="153">
        <v>7.55</v>
      </c>
      <c r="I386" s="5"/>
      <c r="J386" s="5"/>
      <c r="K386" s="5"/>
      <c r="L386" s="5"/>
      <c r="M386" s="5"/>
    </row>
    <row r="387" ht="15.75" customHeight="1">
      <c r="A387" s="5"/>
      <c r="B387" s="5"/>
      <c r="C387" s="5"/>
      <c r="D387" s="90"/>
      <c r="E387" s="90"/>
      <c r="F387" s="153">
        <v>3.0</v>
      </c>
      <c r="G387" s="39">
        <v>8.74</v>
      </c>
      <c r="H387" s="153">
        <v>7.51</v>
      </c>
      <c r="I387" s="5"/>
      <c r="J387" s="5"/>
      <c r="K387" s="5"/>
      <c r="L387" s="5"/>
      <c r="M387" s="5"/>
    </row>
    <row r="388" ht="15.75" customHeight="1">
      <c r="A388" s="5"/>
      <c r="B388" s="5"/>
      <c r="C388" s="5"/>
      <c r="D388" s="90"/>
      <c r="E388" s="90"/>
      <c r="F388" s="153">
        <v>8.0</v>
      </c>
      <c r="G388" s="39">
        <v>8.74</v>
      </c>
      <c r="H388" s="153">
        <v>7.49</v>
      </c>
      <c r="I388" s="5"/>
      <c r="J388" s="5"/>
      <c r="K388" s="5"/>
      <c r="L388" s="5"/>
      <c r="M388" s="5"/>
    </row>
    <row r="389" ht="15.75" customHeight="1">
      <c r="A389" s="5"/>
      <c r="B389" s="5"/>
      <c r="C389" s="5"/>
      <c r="D389" s="90"/>
      <c r="E389" s="90"/>
      <c r="F389" s="153">
        <v>18.0</v>
      </c>
      <c r="G389" s="39">
        <v>8.66</v>
      </c>
      <c r="H389" s="153">
        <v>7.39</v>
      </c>
      <c r="I389" s="5"/>
      <c r="J389" s="5"/>
      <c r="K389" s="5"/>
      <c r="L389" s="5"/>
      <c r="M389" s="5"/>
    </row>
    <row r="390" ht="15.75" customHeight="1">
      <c r="A390" s="5"/>
      <c r="B390" s="5"/>
      <c r="C390" s="5"/>
      <c r="D390" s="90"/>
      <c r="E390" s="90"/>
      <c r="F390" s="153">
        <v>33.0</v>
      </c>
      <c r="G390" s="39">
        <v>8.45</v>
      </c>
      <c r="H390" s="153">
        <v>7.01</v>
      </c>
      <c r="I390" s="5"/>
      <c r="J390" s="5"/>
      <c r="K390" s="5"/>
      <c r="L390" s="5"/>
      <c r="M390" s="5"/>
    </row>
    <row r="391" ht="15.75" customHeight="1">
      <c r="A391" s="5"/>
      <c r="B391" s="5"/>
      <c r="C391" s="5"/>
      <c r="D391" s="90"/>
      <c r="E391" s="90"/>
      <c r="F391" s="153">
        <v>48.0</v>
      </c>
      <c r="G391" s="39">
        <v>8.55</v>
      </c>
      <c r="H391" s="153">
        <v>6.83</v>
      </c>
      <c r="I391" s="5"/>
      <c r="J391" s="5"/>
      <c r="K391" s="5"/>
      <c r="L391" s="5"/>
      <c r="M391" s="5"/>
    </row>
    <row r="392" ht="15.75" customHeight="1">
      <c r="A392" s="5"/>
      <c r="B392" s="5"/>
      <c r="C392" s="5"/>
      <c r="D392" s="90"/>
      <c r="E392" s="90"/>
      <c r="F392" s="153">
        <v>63.0</v>
      </c>
      <c r="G392" s="39">
        <v>8.46</v>
      </c>
      <c r="H392" s="153">
        <v>6.69</v>
      </c>
      <c r="I392" s="5"/>
      <c r="J392" s="5"/>
      <c r="K392" s="5"/>
      <c r="L392" s="5"/>
      <c r="M392" s="5"/>
    </row>
    <row r="393" ht="15.75" customHeight="1">
      <c r="A393" s="40">
        <v>45454.0</v>
      </c>
      <c r="B393" s="42" t="s">
        <v>46</v>
      </c>
      <c r="C393" s="42" t="s">
        <v>11</v>
      </c>
      <c r="D393" s="231">
        <v>350.0</v>
      </c>
      <c r="E393" s="150"/>
      <c r="F393" s="190">
        <v>0.0</v>
      </c>
      <c r="G393" s="42">
        <v>7.75</v>
      </c>
      <c r="H393" s="190">
        <v>7.56</v>
      </c>
      <c r="I393" s="7"/>
      <c r="J393" s="7"/>
      <c r="K393" s="7"/>
      <c r="L393" s="7"/>
      <c r="M393" s="7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5"/>
      <c r="B394" s="5"/>
      <c r="C394" s="5"/>
      <c r="D394" s="90"/>
      <c r="E394" s="90"/>
      <c r="F394" s="153">
        <v>0.5</v>
      </c>
      <c r="G394" s="39">
        <v>7.61</v>
      </c>
      <c r="H394" s="153">
        <v>7.58</v>
      </c>
      <c r="I394" s="5"/>
      <c r="J394" s="5"/>
      <c r="K394" s="5"/>
      <c r="L394" s="5"/>
      <c r="M394" s="5"/>
    </row>
    <row r="395" ht="15.75" customHeight="1">
      <c r="A395" s="5"/>
      <c r="B395" s="5"/>
      <c r="C395" s="5"/>
      <c r="D395" s="90"/>
      <c r="E395" s="90"/>
      <c r="F395" s="153">
        <v>1.0</v>
      </c>
      <c r="G395" s="39">
        <v>7.56</v>
      </c>
      <c r="H395" s="153">
        <v>7.59</v>
      </c>
      <c r="I395" s="5"/>
      <c r="J395" s="5"/>
      <c r="K395" s="5"/>
      <c r="L395" s="5"/>
      <c r="M395" s="5"/>
    </row>
    <row r="396" ht="15.75" customHeight="1">
      <c r="A396" s="5"/>
      <c r="B396" s="5"/>
      <c r="C396" s="5"/>
      <c r="D396" s="90"/>
      <c r="E396" s="90"/>
      <c r="F396" s="153">
        <v>1.5</v>
      </c>
      <c r="G396" s="39">
        <v>7.56</v>
      </c>
      <c r="H396" s="153">
        <v>7.52</v>
      </c>
      <c r="I396" s="5"/>
      <c r="J396" s="5"/>
      <c r="K396" s="5"/>
      <c r="L396" s="5"/>
      <c r="M396" s="5"/>
    </row>
    <row r="397" ht="15.75" customHeight="1">
      <c r="A397" s="5"/>
      <c r="B397" s="5"/>
      <c r="C397" s="5"/>
      <c r="D397" s="90"/>
      <c r="E397" s="90"/>
      <c r="F397" s="153">
        <v>2.0</v>
      </c>
      <c r="G397" s="39">
        <v>7.51</v>
      </c>
      <c r="H397" s="153">
        <v>7.48</v>
      </c>
      <c r="I397" s="5"/>
      <c r="J397" s="5"/>
      <c r="K397" s="5"/>
      <c r="L397" s="5"/>
      <c r="M397" s="5"/>
    </row>
    <row r="398" ht="15.75" customHeight="1">
      <c r="A398" s="5"/>
      <c r="B398" s="5"/>
      <c r="C398" s="5"/>
      <c r="D398" s="90"/>
      <c r="E398" s="90"/>
      <c r="F398" s="153">
        <v>3.0</v>
      </c>
      <c r="G398" s="39">
        <v>7.52</v>
      </c>
      <c r="H398" s="153">
        <v>7.48</v>
      </c>
      <c r="I398" s="5"/>
      <c r="J398" s="5"/>
      <c r="K398" s="5"/>
      <c r="L398" s="5"/>
      <c r="M398" s="5"/>
    </row>
    <row r="399" ht="15.75" customHeight="1">
      <c r="A399" s="5"/>
      <c r="B399" s="5"/>
      <c r="C399" s="5"/>
      <c r="D399" s="90"/>
      <c r="E399" s="90"/>
      <c r="F399" s="153">
        <v>8.0</v>
      </c>
      <c r="G399" s="39">
        <v>7.5</v>
      </c>
      <c r="H399" s="153">
        <v>7.54</v>
      </c>
      <c r="I399" s="5"/>
      <c r="J399" s="5"/>
      <c r="K399" s="5"/>
      <c r="L399" s="5"/>
      <c r="M399" s="5"/>
    </row>
    <row r="400" ht="15.75" customHeight="1">
      <c r="A400" s="5"/>
      <c r="B400" s="5"/>
      <c r="C400" s="5"/>
      <c r="D400" s="90"/>
      <c r="E400" s="90"/>
      <c r="F400" s="153">
        <v>18.0</v>
      </c>
      <c r="G400" s="39">
        <v>7.58</v>
      </c>
      <c r="H400" s="153">
        <v>7.47</v>
      </c>
      <c r="I400" s="5"/>
      <c r="J400" s="5"/>
      <c r="K400" s="5"/>
      <c r="L400" s="5"/>
      <c r="M400" s="5"/>
    </row>
    <row r="401" ht="15.75" customHeight="1">
      <c r="A401" s="5"/>
      <c r="B401" s="5"/>
      <c r="C401" s="5"/>
      <c r="D401" s="90"/>
      <c r="E401" s="90"/>
      <c r="F401" s="153">
        <v>33.0</v>
      </c>
      <c r="G401" s="39">
        <v>7.38</v>
      </c>
      <c r="H401" s="153">
        <v>7.13</v>
      </c>
      <c r="I401" s="5"/>
      <c r="J401" s="5"/>
      <c r="K401" s="5"/>
      <c r="L401" s="5"/>
      <c r="M401" s="5"/>
    </row>
    <row r="402" ht="15.75" customHeight="1">
      <c r="A402" s="5"/>
      <c r="B402" s="5"/>
      <c r="C402" s="5"/>
      <c r="D402" s="90"/>
      <c r="E402" s="90"/>
      <c r="F402" s="153">
        <v>48.0</v>
      </c>
      <c r="G402" s="39">
        <v>7.35</v>
      </c>
      <c r="H402" s="153">
        <v>7.02</v>
      </c>
      <c r="I402" s="5"/>
      <c r="J402" s="5"/>
      <c r="K402" s="5"/>
      <c r="L402" s="5"/>
      <c r="M402" s="5"/>
    </row>
    <row r="403" ht="15.75" customHeight="1">
      <c r="A403" s="5"/>
      <c r="B403" s="5"/>
      <c r="C403" s="5"/>
      <c r="D403" s="90"/>
      <c r="E403" s="90"/>
      <c r="F403" s="153">
        <v>63.0</v>
      </c>
      <c r="G403" s="39">
        <v>7.32</v>
      </c>
      <c r="H403" s="153">
        <v>6.84</v>
      </c>
      <c r="I403" s="5"/>
      <c r="J403" s="5"/>
      <c r="K403" s="5"/>
      <c r="L403" s="5"/>
      <c r="M403" s="5"/>
    </row>
    <row r="404" ht="15.75" customHeight="1">
      <c r="A404" s="40">
        <v>45454.0</v>
      </c>
      <c r="B404" s="42" t="s">
        <v>46</v>
      </c>
      <c r="C404" s="42" t="s">
        <v>33</v>
      </c>
      <c r="D404" s="231">
        <v>200.0</v>
      </c>
      <c r="E404" s="150"/>
      <c r="F404" s="190">
        <v>0.0</v>
      </c>
      <c r="G404" s="42">
        <v>7.5</v>
      </c>
      <c r="H404" s="190">
        <v>7.43</v>
      </c>
      <c r="I404" s="7"/>
      <c r="J404" s="7"/>
      <c r="K404" s="7"/>
      <c r="L404" s="7"/>
      <c r="M404" s="7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5"/>
      <c r="B405" s="5"/>
      <c r="C405" s="5"/>
      <c r="D405" s="90"/>
      <c r="E405" s="90"/>
      <c r="F405" s="153">
        <v>0.5</v>
      </c>
      <c r="G405" s="39">
        <v>7.54</v>
      </c>
      <c r="H405" s="153">
        <v>7.46</v>
      </c>
      <c r="I405" s="5"/>
      <c r="J405" s="5"/>
      <c r="K405" s="5"/>
      <c r="L405" s="5"/>
      <c r="M405" s="5"/>
    </row>
    <row r="406" ht="15.75" customHeight="1">
      <c r="A406" s="5"/>
      <c r="B406" s="5"/>
      <c r="C406" s="5"/>
      <c r="D406" s="90"/>
      <c r="E406" s="90"/>
      <c r="F406" s="153">
        <v>2.0</v>
      </c>
      <c r="G406" s="39">
        <v>7.53</v>
      </c>
      <c r="H406" s="153">
        <v>7.43</v>
      </c>
      <c r="I406" s="5"/>
      <c r="J406" s="5"/>
      <c r="K406" s="5"/>
      <c r="L406" s="5"/>
      <c r="M406" s="5"/>
    </row>
    <row r="407" ht="15.75" customHeight="1">
      <c r="A407" s="5"/>
      <c r="B407" s="5"/>
      <c r="C407" s="5"/>
      <c r="D407" s="90"/>
      <c r="E407" s="90"/>
      <c r="F407" s="153">
        <v>5.0</v>
      </c>
      <c r="G407" s="39">
        <v>7.49</v>
      </c>
      <c r="H407" s="153">
        <v>7.37</v>
      </c>
      <c r="I407" s="5"/>
      <c r="J407" s="5"/>
      <c r="K407" s="5"/>
      <c r="L407" s="5"/>
      <c r="M407" s="5"/>
    </row>
    <row r="408" ht="15.75" customHeight="1">
      <c r="A408" s="5"/>
      <c r="B408" s="5"/>
      <c r="C408" s="5"/>
      <c r="D408" s="90"/>
      <c r="E408" s="90"/>
      <c r="F408" s="153">
        <v>7.0</v>
      </c>
      <c r="G408" s="39">
        <v>7.49</v>
      </c>
      <c r="H408" s="153">
        <v>7.39</v>
      </c>
      <c r="I408" s="5"/>
      <c r="J408" s="5"/>
      <c r="K408" s="5"/>
      <c r="L408" s="5"/>
      <c r="M408" s="5"/>
    </row>
    <row r="409" ht="15.75" customHeight="1">
      <c r="A409" s="5"/>
      <c r="B409" s="5"/>
      <c r="C409" s="5"/>
      <c r="D409" s="90"/>
      <c r="E409" s="90"/>
      <c r="F409" s="153">
        <v>13.0</v>
      </c>
      <c r="G409" s="39">
        <v>7.53</v>
      </c>
      <c r="H409" s="153">
        <v>7.41</v>
      </c>
      <c r="I409" s="5"/>
      <c r="J409" s="5"/>
      <c r="K409" s="5"/>
      <c r="L409" s="5"/>
      <c r="M409" s="5"/>
    </row>
    <row r="410" ht="15.75" customHeight="1">
      <c r="A410" s="5"/>
      <c r="B410" s="5"/>
      <c r="C410" s="5"/>
      <c r="D410" s="90"/>
      <c r="E410" s="90"/>
      <c r="F410" s="153">
        <v>23.0</v>
      </c>
      <c r="G410" s="39">
        <v>7.52</v>
      </c>
      <c r="H410" s="153">
        <v>7.28</v>
      </c>
      <c r="I410" s="5"/>
      <c r="J410" s="5"/>
      <c r="K410" s="5"/>
      <c r="L410" s="5"/>
      <c r="M410" s="5"/>
    </row>
    <row r="411" ht="15.75" customHeight="1">
      <c r="A411" s="5"/>
      <c r="B411" s="5"/>
      <c r="C411" s="5"/>
      <c r="D411" s="90"/>
      <c r="E411" s="90"/>
      <c r="F411" s="153">
        <v>33.0</v>
      </c>
      <c r="G411" s="39">
        <v>7.48</v>
      </c>
      <c r="H411" s="153">
        <v>7.14</v>
      </c>
      <c r="I411" s="5"/>
      <c r="J411" s="5"/>
      <c r="K411" s="5"/>
      <c r="L411" s="5"/>
      <c r="M411" s="5"/>
    </row>
    <row r="412" ht="15.75" customHeight="1">
      <c r="A412" s="5"/>
      <c r="B412" s="5"/>
      <c r="C412" s="5"/>
      <c r="D412" s="90"/>
      <c r="E412" s="90"/>
      <c r="F412" s="153">
        <v>48.0</v>
      </c>
      <c r="G412" s="39">
        <v>7.47</v>
      </c>
      <c r="H412" s="153">
        <v>7.12</v>
      </c>
      <c r="I412" s="5"/>
      <c r="J412" s="5"/>
      <c r="K412" s="5"/>
      <c r="L412" s="5"/>
      <c r="M412" s="5"/>
    </row>
    <row r="413" ht="15.75" customHeight="1">
      <c r="A413" s="5"/>
      <c r="B413" s="5"/>
      <c r="C413" s="5"/>
      <c r="D413" s="90"/>
      <c r="E413" s="90"/>
      <c r="F413" s="153">
        <v>63.0</v>
      </c>
      <c r="G413" s="39">
        <v>7.48</v>
      </c>
      <c r="H413" s="153">
        <v>7.15</v>
      </c>
      <c r="I413" s="5"/>
      <c r="J413" s="5"/>
      <c r="K413" s="5"/>
      <c r="L413" s="5"/>
      <c r="M413" s="5"/>
    </row>
    <row r="414" ht="15.75" customHeight="1">
      <c r="A414" s="5"/>
      <c r="B414" s="5"/>
      <c r="C414" s="5"/>
      <c r="D414" s="90"/>
      <c r="E414" s="90"/>
      <c r="F414" s="153">
        <v>88.0</v>
      </c>
      <c r="G414" s="39">
        <v>7.42</v>
      </c>
      <c r="H414" s="153">
        <v>7.09</v>
      </c>
      <c r="I414" s="5"/>
      <c r="J414" s="5"/>
      <c r="K414" s="5"/>
      <c r="L414" s="5"/>
      <c r="M414" s="5"/>
    </row>
    <row r="415" ht="15.75" customHeight="1">
      <c r="A415" s="40">
        <v>45456.0</v>
      </c>
      <c r="B415" s="42" t="s">
        <v>48</v>
      </c>
      <c r="C415" s="42" t="s">
        <v>14</v>
      </c>
      <c r="D415" s="231">
        <v>200.0</v>
      </c>
      <c r="E415" s="150"/>
      <c r="F415" s="190">
        <v>0.0</v>
      </c>
      <c r="G415" s="42">
        <v>7.22</v>
      </c>
      <c r="H415" s="190">
        <v>7.0</v>
      </c>
      <c r="I415" s="7"/>
      <c r="J415" s="7"/>
      <c r="K415" s="7"/>
      <c r="L415" s="7"/>
      <c r="M415" s="7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5"/>
      <c r="B416" s="5"/>
      <c r="C416" s="5"/>
      <c r="D416" s="90"/>
      <c r="E416" s="90"/>
      <c r="F416" s="153">
        <v>0.5</v>
      </c>
      <c r="G416" s="39">
        <v>6.98</v>
      </c>
      <c r="H416" s="153">
        <v>6.91</v>
      </c>
      <c r="I416" s="5"/>
      <c r="J416" s="5"/>
      <c r="K416" s="5"/>
      <c r="L416" s="5"/>
      <c r="M416" s="5"/>
    </row>
    <row r="417" ht="15.75" customHeight="1">
      <c r="A417" s="5"/>
      <c r="B417" s="5"/>
      <c r="C417" s="5"/>
      <c r="D417" s="90"/>
      <c r="E417" s="90"/>
      <c r="F417" s="153">
        <v>1.0</v>
      </c>
      <c r="G417" s="39">
        <v>6.94</v>
      </c>
      <c r="H417" s="153">
        <v>6.692</v>
      </c>
      <c r="I417" s="5"/>
      <c r="J417" s="5"/>
      <c r="K417" s="5"/>
      <c r="L417" s="5"/>
      <c r="M417" s="5"/>
    </row>
    <row r="418" ht="15.75" customHeight="1">
      <c r="A418" s="5"/>
      <c r="B418" s="5"/>
      <c r="C418" s="5"/>
      <c r="D418" s="90"/>
      <c r="E418" s="90"/>
      <c r="F418" s="153">
        <v>2.0</v>
      </c>
      <c r="G418" s="39">
        <v>6.86</v>
      </c>
      <c r="H418" s="153">
        <v>6.82</v>
      </c>
      <c r="I418" s="5"/>
      <c r="J418" s="5"/>
      <c r="K418" s="5"/>
      <c r="L418" s="5"/>
      <c r="M418" s="5"/>
    </row>
    <row r="419" ht="15.75" customHeight="1">
      <c r="A419" s="5"/>
      <c r="B419" s="5"/>
      <c r="C419" s="5"/>
      <c r="D419" s="90"/>
      <c r="E419" s="90"/>
      <c r="F419" s="153">
        <v>5.0</v>
      </c>
      <c r="G419" s="39">
        <v>6.87</v>
      </c>
      <c r="H419" s="153">
        <v>6.9</v>
      </c>
      <c r="I419" s="5"/>
      <c r="J419" s="5"/>
      <c r="K419" s="5"/>
      <c r="L419" s="5"/>
      <c r="M419" s="5"/>
    </row>
    <row r="420" ht="15.75" customHeight="1">
      <c r="A420" s="5"/>
      <c r="B420" s="5"/>
      <c r="C420" s="5"/>
      <c r="D420" s="90"/>
      <c r="E420" s="90"/>
      <c r="F420" s="153">
        <v>10.0</v>
      </c>
      <c r="G420" s="39">
        <v>6.75</v>
      </c>
      <c r="H420" s="153">
        <v>6.84</v>
      </c>
      <c r="I420" s="5"/>
      <c r="J420" s="5"/>
      <c r="K420" s="5"/>
      <c r="L420" s="5"/>
      <c r="M420" s="5"/>
    </row>
    <row r="421" ht="15.75" customHeight="1">
      <c r="A421" s="5"/>
      <c r="B421" s="5"/>
      <c r="C421" s="5"/>
      <c r="D421" s="90"/>
      <c r="E421" s="90"/>
      <c r="F421" s="153">
        <v>20.0</v>
      </c>
      <c r="G421" s="39">
        <v>6.83</v>
      </c>
      <c r="H421" s="153">
        <v>6.86</v>
      </c>
      <c r="I421" s="5"/>
      <c r="J421" s="5"/>
      <c r="K421" s="5"/>
      <c r="L421" s="5"/>
      <c r="M421" s="5"/>
    </row>
    <row r="422" ht="15.75" customHeight="1">
      <c r="A422" s="5"/>
      <c r="B422" s="5"/>
      <c r="C422" s="5"/>
      <c r="D422" s="90"/>
      <c r="E422" s="90"/>
      <c r="F422" s="153">
        <v>30.0</v>
      </c>
      <c r="G422" s="39">
        <v>6.7</v>
      </c>
      <c r="H422" s="153">
        <v>6.83</v>
      </c>
      <c r="I422" s="5"/>
      <c r="J422" s="5"/>
      <c r="K422" s="5"/>
      <c r="L422" s="5"/>
      <c r="M422" s="5"/>
    </row>
    <row r="423" ht="15.75" customHeight="1">
      <c r="A423" s="5"/>
      <c r="B423" s="5"/>
      <c r="C423" s="5"/>
      <c r="D423" s="90"/>
      <c r="E423" s="90"/>
      <c r="F423" s="153">
        <v>40.0</v>
      </c>
      <c r="G423" s="39">
        <v>6.55</v>
      </c>
      <c r="H423" s="153">
        <v>6.85</v>
      </c>
      <c r="I423" s="5"/>
      <c r="J423" s="5"/>
      <c r="K423" s="5"/>
      <c r="L423" s="5"/>
      <c r="M423" s="5"/>
    </row>
    <row r="424" ht="15.75" customHeight="1">
      <c r="A424" s="5"/>
      <c r="B424" s="5"/>
      <c r="C424" s="5"/>
      <c r="D424" s="90"/>
      <c r="E424" s="90"/>
      <c r="F424" s="153">
        <v>50.0</v>
      </c>
      <c r="G424" s="39">
        <v>6.05</v>
      </c>
      <c r="H424" s="153">
        <v>6.77</v>
      </c>
      <c r="I424" s="5"/>
      <c r="J424" s="5"/>
      <c r="K424" s="5"/>
      <c r="L424" s="5"/>
      <c r="M424" s="5"/>
    </row>
    <row r="425" ht="15.75" customHeight="1">
      <c r="A425" s="5"/>
      <c r="B425" s="5"/>
      <c r="C425" s="5"/>
      <c r="D425" s="90"/>
      <c r="E425" s="90"/>
      <c r="F425" s="153">
        <v>60.0</v>
      </c>
      <c r="G425" s="39">
        <v>6.47</v>
      </c>
      <c r="H425" s="153">
        <v>6.74</v>
      </c>
      <c r="I425" s="5"/>
      <c r="J425" s="5"/>
      <c r="K425" s="5"/>
      <c r="L425" s="5"/>
      <c r="M425" s="5"/>
    </row>
    <row r="426" ht="15.75" customHeight="1">
      <c r="A426" s="40">
        <v>45456.0</v>
      </c>
      <c r="B426" s="42" t="s">
        <v>48</v>
      </c>
      <c r="C426" s="42" t="s">
        <v>17</v>
      </c>
      <c r="D426" s="231">
        <v>500.0</v>
      </c>
      <c r="E426" s="150"/>
      <c r="F426" s="190">
        <v>0.0</v>
      </c>
      <c r="G426" s="42">
        <v>7.47</v>
      </c>
      <c r="H426" s="190">
        <v>7.47</v>
      </c>
      <c r="I426" s="7"/>
      <c r="J426" s="7"/>
      <c r="K426" s="7"/>
      <c r="L426" s="7"/>
      <c r="M426" s="7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5"/>
      <c r="B427" s="5"/>
      <c r="C427" s="5"/>
      <c r="D427" s="90"/>
      <c r="E427" s="90"/>
      <c r="F427" s="153">
        <v>0.5</v>
      </c>
      <c r="G427" s="39">
        <v>7.53</v>
      </c>
      <c r="H427" s="153">
        <v>7.34</v>
      </c>
      <c r="I427" s="5"/>
      <c r="J427" s="5"/>
      <c r="K427" s="5"/>
      <c r="L427" s="5"/>
      <c r="M427" s="5"/>
    </row>
    <row r="428" ht="15.75" customHeight="1">
      <c r="A428" s="5"/>
      <c r="B428" s="5"/>
      <c r="C428" s="5"/>
      <c r="D428" s="90"/>
      <c r="E428" s="90"/>
      <c r="F428" s="153">
        <v>1.0</v>
      </c>
      <c r="G428" s="39">
        <v>7.5</v>
      </c>
      <c r="H428" s="153">
        <v>7.35</v>
      </c>
      <c r="I428" s="5"/>
      <c r="J428" s="5"/>
      <c r="K428" s="5"/>
      <c r="L428" s="5"/>
      <c r="M428" s="5"/>
    </row>
    <row r="429" ht="15.75" customHeight="1">
      <c r="A429" s="5"/>
      <c r="B429" s="5"/>
      <c r="C429" s="5"/>
      <c r="D429" s="90"/>
      <c r="E429" s="90"/>
      <c r="F429" s="153">
        <v>3.0</v>
      </c>
      <c r="G429" s="39">
        <v>7.52</v>
      </c>
      <c r="H429" s="153">
        <v>7.27</v>
      </c>
      <c r="I429" s="5"/>
      <c r="J429" s="5"/>
      <c r="K429" s="5"/>
      <c r="L429" s="5"/>
      <c r="M429" s="5"/>
    </row>
    <row r="430" ht="15.75" customHeight="1">
      <c r="A430" s="5"/>
      <c r="B430" s="5"/>
      <c r="C430" s="5"/>
      <c r="D430" s="90"/>
      <c r="E430" s="90"/>
      <c r="F430" s="153">
        <v>10.0</v>
      </c>
      <c r="G430" s="39">
        <v>7.38</v>
      </c>
      <c r="H430" s="153">
        <v>7.25</v>
      </c>
      <c r="I430" s="5"/>
      <c r="J430" s="5"/>
      <c r="K430" s="5"/>
      <c r="L430" s="5"/>
      <c r="M430" s="5"/>
    </row>
    <row r="431" ht="15.75" customHeight="1">
      <c r="A431" s="5"/>
      <c r="B431" s="5"/>
      <c r="C431" s="5"/>
      <c r="D431" s="90"/>
      <c r="E431" s="90"/>
      <c r="F431" s="153">
        <v>20.0</v>
      </c>
      <c r="G431" s="39">
        <v>7.62</v>
      </c>
      <c r="H431" s="153">
        <v>7.22</v>
      </c>
      <c r="I431" s="5"/>
      <c r="J431" s="5"/>
      <c r="K431" s="5"/>
      <c r="L431" s="5"/>
      <c r="M431" s="5"/>
    </row>
    <row r="432" ht="15.75" customHeight="1">
      <c r="A432" s="5"/>
      <c r="B432" s="5"/>
      <c r="C432" s="5"/>
      <c r="D432" s="90"/>
      <c r="E432" s="90"/>
      <c r="F432" s="153">
        <v>30.0</v>
      </c>
      <c r="G432" s="39">
        <v>7.73</v>
      </c>
      <c r="H432" s="153">
        <v>7.2</v>
      </c>
      <c r="I432" s="5"/>
      <c r="J432" s="5"/>
      <c r="K432" s="5"/>
      <c r="L432" s="5"/>
      <c r="M432" s="5"/>
    </row>
    <row r="433" ht="15.75" customHeight="1">
      <c r="A433" s="5"/>
      <c r="B433" s="5"/>
      <c r="C433" s="5"/>
      <c r="D433" s="90"/>
      <c r="E433" s="90"/>
      <c r="F433" s="153">
        <v>40.0</v>
      </c>
      <c r="G433" s="39">
        <v>7.69</v>
      </c>
      <c r="H433" s="153">
        <v>7.17</v>
      </c>
      <c r="I433" s="5"/>
      <c r="J433" s="5"/>
      <c r="K433" s="5"/>
      <c r="L433" s="5"/>
      <c r="M433" s="5"/>
    </row>
    <row r="434" ht="15.75" customHeight="1">
      <c r="A434" s="5"/>
      <c r="B434" s="5"/>
      <c r="C434" s="5"/>
      <c r="D434" s="90"/>
      <c r="E434" s="90"/>
      <c r="F434" s="153">
        <v>50.0</v>
      </c>
      <c r="G434" s="39">
        <v>7.53</v>
      </c>
      <c r="H434" s="153">
        <v>6.92</v>
      </c>
      <c r="I434" s="5"/>
      <c r="J434" s="5"/>
      <c r="K434" s="5"/>
      <c r="L434" s="5"/>
      <c r="M434" s="5"/>
    </row>
    <row r="435" ht="15.75" customHeight="1">
      <c r="A435" s="5"/>
      <c r="B435" s="5"/>
      <c r="C435" s="5"/>
      <c r="D435" s="90"/>
      <c r="E435" s="90"/>
      <c r="F435" s="153">
        <v>60.0</v>
      </c>
      <c r="G435" s="39">
        <v>7.64</v>
      </c>
      <c r="H435" s="153">
        <v>6.66</v>
      </c>
      <c r="I435" s="5"/>
      <c r="J435" s="5"/>
      <c r="K435" s="5"/>
      <c r="L435" s="5"/>
      <c r="M435" s="5"/>
    </row>
    <row r="436" ht="15.75" customHeight="1">
      <c r="A436" s="40">
        <v>45456.0</v>
      </c>
      <c r="B436" s="42" t="s">
        <v>48</v>
      </c>
      <c r="C436" s="42" t="s">
        <v>11</v>
      </c>
      <c r="D436" s="231">
        <v>350.0</v>
      </c>
      <c r="E436" s="150"/>
      <c r="F436" s="190">
        <v>0.0</v>
      </c>
      <c r="G436" s="42">
        <v>8.28</v>
      </c>
      <c r="H436" s="190">
        <v>9.1</v>
      </c>
      <c r="I436" s="7"/>
      <c r="J436" s="7"/>
      <c r="K436" s="7"/>
      <c r="L436" s="7"/>
      <c r="M436" s="7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5"/>
      <c r="B437" s="5"/>
      <c r="C437" s="5"/>
      <c r="D437" s="90"/>
      <c r="E437" s="90"/>
      <c r="F437" s="153">
        <v>2.0</v>
      </c>
      <c r="G437" s="39">
        <v>8.5</v>
      </c>
      <c r="H437" s="153">
        <v>8.5</v>
      </c>
      <c r="I437" s="5"/>
      <c r="J437" s="5"/>
      <c r="K437" s="5"/>
      <c r="L437" s="5"/>
      <c r="M437" s="5"/>
    </row>
    <row r="438" ht="15.75" customHeight="1">
      <c r="A438" s="5"/>
      <c r="B438" s="5"/>
      <c r="C438" s="5"/>
      <c r="D438" s="90"/>
      <c r="E438" s="90"/>
      <c r="F438" s="153">
        <v>10.0</v>
      </c>
      <c r="G438" s="39">
        <v>8.24</v>
      </c>
      <c r="H438" s="153">
        <v>8.43</v>
      </c>
      <c r="I438" s="5"/>
      <c r="J438" s="5"/>
      <c r="K438" s="5"/>
      <c r="L438" s="5"/>
      <c r="M438" s="5"/>
    </row>
    <row r="439" ht="15.75" customHeight="1">
      <c r="A439" s="5"/>
      <c r="B439" s="5"/>
      <c r="C439" s="5"/>
      <c r="D439" s="90"/>
      <c r="E439" s="90"/>
      <c r="F439" s="153">
        <v>20.0</v>
      </c>
      <c r="G439" s="39">
        <v>7.88</v>
      </c>
      <c r="H439" s="153">
        <v>8.42</v>
      </c>
      <c r="I439" s="5"/>
      <c r="J439" s="5"/>
      <c r="K439" s="5"/>
      <c r="L439" s="5"/>
      <c r="M439" s="5"/>
    </row>
    <row r="440" ht="15.75" customHeight="1">
      <c r="A440" s="5"/>
      <c r="B440" s="5"/>
      <c r="C440" s="5"/>
      <c r="D440" s="90"/>
      <c r="E440" s="90"/>
      <c r="F440" s="153">
        <v>27.0</v>
      </c>
      <c r="G440" s="39">
        <v>7.5</v>
      </c>
      <c r="H440" s="153">
        <v>8.35</v>
      </c>
      <c r="I440" s="5"/>
      <c r="J440" s="5"/>
      <c r="K440" s="5"/>
      <c r="L440" s="5"/>
      <c r="M440" s="5"/>
    </row>
    <row r="441" ht="15.75" customHeight="1">
      <c r="A441" s="5"/>
      <c r="B441" s="5"/>
      <c r="C441" s="5"/>
      <c r="D441" s="90"/>
      <c r="E441" s="90"/>
      <c r="F441" s="153">
        <v>40.0</v>
      </c>
      <c r="G441" s="39">
        <v>7.1</v>
      </c>
      <c r="H441" s="153">
        <v>8.25</v>
      </c>
      <c r="I441" s="5"/>
      <c r="J441" s="5"/>
      <c r="K441" s="5"/>
      <c r="L441" s="5"/>
      <c r="M441" s="5"/>
    </row>
    <row r="442" ht="15.75" customHeight="1">
      <c r="A442" s="5"/>
      <c r="B442" s="5"/>
      <c r="C442" s="5"/>
      <c r="D442" s="90"/>
      <c r="E442" s="90"/>
      <c r="F442" s="153">
        <v>50.0</v>
      </c>
      <c r="G442" s="39">
        <v>6.96</v>
      </c>
      <c r="H442" s="153">
        <v>8.22</v>
      </c>
      <c r="I442" s="5"/>
      <c r="J442" s="5"/>
      <c r="K442" s="5"/>
      <c r="L442" s="5"/>
      <c r="M442" s="5"/>
    </row>
    <row r="443" ht="15.75" customHeight="1">
      <c r="A443" s="5"/>
      <c r="B443" s="5"/>
      <c r="C443" s="5"/>
      <c r="D443" s="90"/>
      <c r="E443" s="90"/>
      <c r="F443" s="153">
        <v>67.0</v>
      </c>
      <c r="G443" s="39">
        <v>6.78</v>
      </c>
      <c r="H443" s="153">
        <v>8.28</v>
      </c>
      <c r="I443" s="5"/>
      <c r="J443" s="5"/>
      <c r="K443" s="5"/>
      <c r="L443" s="5"/>
      <c r="M443" s="5"/>
    </row>
    <row r="444" ht="15.75" customHeight="1">
      <c r="A444" s="232">
        <v>45812.0</v>
      </c>
      <c r="B444" s="42" t="s">
        <v>49</v>
      </c>
      <c r="C444" s="42" t="s">
        <v>14</v>
      </c>
      <c r="D444" s="231">
        <v>250.0</v>
      </c>
      <c r="E444" s="150"/>
      <c r="F444" s="190">
        <v>0.0</v>
      </c>
      <c r="G444" s="42">
        <v>7.55</v>
      </c>
      <c r="H444" s="190">
        <v>7.47</v>
      </c>
      <c r="I444" s="7"/>
      <c r="J444" s="7"/>
      <c r="K444" s="7"/>
      <c r="L444" s="7"/>
      <c r="M444" s="7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5"/>
      <c r="B445" s="5"/>
      <c r="C445" s="5"/>
      <c r="D445" s="90"/>
      <c r="E445" s="90"/>
      <c r="F445" s="153">
        <v>0.5</v>
      </c>
      <c r="G445" s="39">
        <v>7.45</v>
      </c>
      <c r="H445" s="153">
        <v>7.38</v>
      </c>
      <c r="I445" s="5"/>
      <c r="J445" s="5"/>
      <c r="K445" s="5"/>
      <c r="L445" s="5"/>
      <c r="M445" s="5"/>
    </row>
    <row r="446" ht="15.75" customHeight="1">
      <c r="A446" s="5"/>
      <c r="B446" s="5"/>
      <c r="C446" s="5"/>
      <c r="D446" s="90"/>
      <c r="E446" s="90"/>
      <c r="F446" s="153">
        <v>1.0</v>
      </c>
      <c r="G446" s="39">
        <v>7.5</v>
      </c>
      <c r="H446" s="153">
        <v>7.38</v>
      </c>
      <c r="I446" s="5"/>
      <c r="J446" s="5"/>
      <c r="K446" s="5"/>
      <c r="L446" s="5"/>
      <c r="M446" s="5"/>
    </row>
    <row r="447" ht="15.75" customHeight="1">
      <c r="A447" s="5"/>
      <c r="B447" s="5"/>
      <c r="C447" s="5"/>
      <c r="D447" s="90"/>
      <c r="E447" s="90"/>
      <c r="F447" s="153">
        <v>2.0</v>
      </c>
      <c r="G447" s="39">
        <v>7.5</v>
      </c>
      <c r="H447" s="153">
        <v>7.36</v>
      </c>
      <c r="I447" s="5"/>
      <c r="J447" s="5"/>
      <c r="K447" s="5"/>
      <c r="L447" s="5"/>
      <c r="M447" s="5"/>
    </row>
    <row r="448" ht="15.75" customHeight="1">
      <c r="A448" s="5"/>
      <c r="B448" s="5"/>
      <c r="C448" s="5"/>
      <c r="D448" s="90"/>
      <c r="E448" s="90"/>
      <c r="F448" s="153">
        <v>5.0</v>
      </c>
      <c r="G448" s="39">
        <v>7.44</v>
      </c>
      <c r="H448" s="153">
        <v>7.35</v>
      </c>
      <c r="I448" s="5"/>
      <c r="J448" s="5"/>
      <c r="K448" s="5"/>
      <c r="L448" s="5"/>
      <c r="M448" s="5"/>
    </row>
    <row r="449" ht="15.75" customHeight="1">
      <c r="A449" s="5"/>
      <c r="B449" s="5"/>
      <c r="C449" s="5"/>
      <c r="D449" s="90"/>
      <c r="E449" s="90"/>
      <c r="F449" s="153">
        <v>10.0</v>
      </c>
      <c r="G449" s="39">
        <v>7.42</v>
      </c>
      <c r="H449" s="153">
        <v>7.28</v>
      </c>
      <c r="I449" s="5"/>
      <c r="J449" s="5"/>
      <c r="K449" s="5"/>
      <c r="L449" s="5"/>
      <c r="M449" s="5"/>
    </row>
    <row r="450" ht="15.75" customHeight="1">
      <c r="A450" s="5"/>
      <c r="B450" s="5"/>
      <c r="C450" s="5"/>
      <c r="D450" s="90"/>
      <c r="E450" s="90"/>
      <c r="F450" s="153">
        <v>20.0</v>
      </c>
      <c r="G450" s="39">
        <v>7.4</v>
      </c>
      <c r="H450" s="153">
        <v>7.15</v>
      </c>
      <c r="I450" s="5"/>
      <c r="J450" s="5"/>
      <c r="K450" s="5"/>
      <c r="L450" s="5"/>
      <c r="M450" s="5"/>
    </row>
    <row r="451" ht="15.75" customHeight="1">
      <c r="A451" s="5"/>
      <c r="B451" s="5"/>
      <c r="C451" s="5"/>
      <c r="D451" s="90"/>
      <c r="E451" s="90"/>
      <c r="F451" s="153">
        <v>30.0</v>
      </c>
      <c r="G451" s="39">
        <v>7.42</v>
      </c>
      <c r="H451" s="153">
        <v>6.98</v>
      </c>
      <c r="I451" s="5"/>
      <c r="J451" s="5"/>
      <c r="K451" s="5"/>
      <c r="L451" s="5"/>
      <c r="M451" s="5"/>
    </row>
    <row r="452" ht="15.75" customHeight="1">
      <c r="A452" s="5"/>
      <c r="B452" s="5"/>
      <c r="C452" s="5"/>
      <c r="D452" s="90"/>
      <c r="E452" s="90"/>
      <c r="F452" s="153">
        <v>40.0</v>
      </c>
      <c r="G452" s="39">
        <v>7.33</v>
      </c>
      <c r="H452" s="153">
        <v>6.83</v>
      </c>
      <c r="I452" s="5"/>
      <c r="J452" s="5"/>
      <c r="K452" s="5"/>
      <c r="L452" s="5"/>
      <c r="M452" s="5"/>
    </row>
    <row r="453" ht="15.75" customHeight="1">
      <c r="A453" s="5"/>
      <c r="B453" s="5"/>
      <c r="C453" s="5"/>
      <c r="D453" s="90"/>
      <c r="E453" s="90"/>
      <c r="F453" s="153">
        <v>50.0</v>
      </c>
      <c r="G453" s="39">
        <v>7.36</v>
      </c>
      <c r="H453" s="153">
        <v>6.69</v>
      </c>
      <c r="I453" s="5"/>
      <c r="J453" s="5"/>
      <c r="K453" s="5"/>
      <c r="L453" s="5"/>
      <c r="M453" s="5"/>
    </row>
    <row r="454" ht="15.75" customHeight="1">
      <c r="A454" s="2"/>
      <c r="B454" s="2"/>
      <c r="C454" s="2"/>
      <c r="D454" s="96"/>
      <c r="E454" s="96"/>
      <c r="F454" s="157">
        <v>60.0</v>
      </c>
      <c r="G454" s="46">
        <v>7.37</v>
      </c>
      <c r="H454" s="157">
        <v>6.6</v>
      </c>
      <c r="I454" s="2"/>
      <c r="J454" s="2"/>
      <c r="K454" s="2"/>
      <c r="L454" s="2"/>
      <c r="M454" s="2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200">
        <v>45781.0</v>
      </c>
      <c r="B455" s="42" t="s">
        <v>49</v>
      </c>
      <c r="C455" s="39" t="s">
        <v>16</v>
      </c>
      <c r="D455" s="233">
        <v>350.0</v>
      </c>
      <c r="E455" s="90"/>
      <c r="F455" s="190">
        <v>0.0</v>
      </c>
      <c r="G455" s="39">
        <v>7.62</v>
      </c>
      <c r="H455" s="39">
        <v>7.6</v>
      </c>
      <c r="I455" s="5"/>
      <c r="J455" s="5"/>
      <c r="K455" s="5"/>
      <c r="L455" s="5"/>
      <c r="M455" s="5"/>
    </row>
    <row r="456" ht="15.75" customHeight="1">
      <c r="A456" s="5"/>
      <c r="B456" s="5"/>
      <c r="C456" s="5"/>
      <c r="D456" s="90"/>
      <c r="E456" s="90"/>
      <c r="F456" s="153">
        <v>0.5</v>
      </c>
      <c r="G456" s="39">
        <v>7.59</v>
      </c>
      <c r="H456" s="39">
        <v>7.5</v>
      </c>
      <c r="I456" s="5"/>
      <c r="J456" s="5"/>
      <c r="K456" s="5"/>
      <c r="L456" s="5"/>
      <c r="M456" s="5"/>
    </row>
    <row r="457" ht="15.75" customHeight="1">
      <c r="A457" s="5"/>
      <c r="B457" s="5"/>
      <c r="C457" s="5"/>
      <c r="D457" s="90"/>
      <c r="E457" s="90"/>
      <c r="F457" s="153">
        <v>1.0</v>
      </c>
      <c r="G457" s="39">
        <v>7.45</v>
      </c>
      <c r="H457" s="39">
        <v>7.52</v>
      </c>
      <c r="I457" s="5"/>
      <c r="J457" s="5"/>
      <c r="K457" s="5"/>
      <c r="L457" s="5"/>
      <c r="M457" s="5"/>
    </row>
    <row r="458" ht="15.75" customHeight="1">
      <c r="A458" s="5"/>
      <c r="B458" s="5"/>
      <c r="C458" s="5"/>
      <c r="D458" s="90"/>
      <c r="E458" s="90"/>
      <c r="F458" s="153">
        <v>2.0</v>
      </c>
      <c r="G458" s="39">
        <v>7.51</v>
      </c>
      <c r="H458" s="39">
        <v>7.5</v>
      </c>
      <c r="I458" s="5"/>
      <c r="J458" s="5"/>
      <c r="K458" s="5"/>
      <c r="L458" s="5"/>
      <c r="M458" s="5"/>
    </row>
    <row r="459" ht="15.75" customHeight="1">
      <c r="A459" s="5"/>
      <c r="B459" s="5"/>
      <c r="C459" s="5"/>
      <c r="D459" s="90"/>
      <c r="E459" s="90"/>
      <c r="F459" s="153">
        <v>5.0</v>
      </c>
      <c r="G459" s="39">
        <v>7.61</v>
      </c>
      <c r="H459" s="39">
        <v>7.48</v>
      </c>
      <c r="I459" s="5"/>
      <c r="J459" s="5"/>
      <c r="K459" s="5"/>
      <c r="L459" s="5"/>
      <c r="M459" s="5"/>
    </row>
    <row r="460" ht="15.75" customHeight="1">
      <c r="A460" s="5"/>
      <c r="B460" s="5"/>
      <c r="C460" s="5"/>
      <c r="D460" s="90"/>
      <c r="E460" s="90"/>
      <c r="F460" s="153">
        <v>10.0</v>
      </c>
      <c r="G460" s="39">
        <v>7.4</v>
      </c>
      <c r="H460" s="39">
        <v>7.4</v>
      </c>
      <c r="I460" s="5"/>
      <c r="J460" s="5"/>
      <c r="K460" s="5"/>
      <c r="L460" s="5"/>
      <c r="M460" s="5"/>
    </row>
    <row r="461" ht="15.75" customHeight="1">
      <c r="A461" s="5"/>
      <c r="B461" s="5"/>
      <c r="C461" s="5"/>
      <c r="D461" s="90"/>
      <c r="E461" s="90"/>
      <c r="F461" s="153">
        <v>20.0</v>
      </c>
      <c r="G461" s="39">
        <v>7.4</v>
      </c>
      <c r="H461" s="39">
        <v>7.22</v>
      </c>
      <c r="I461" s="5"/>
      <c r="J461" s="5"/>
      <c r="K461" s="5"/>
      <c r="L461" s="5"/>
      <c r="M461" s="5"/>
    </row>
    <row r="462" ht="15.75" customHeight="1">
      <c r="A462" s="5"/>
      <c r="B462" s="5"/>
      <c r="C462" s="5"/>
      <c r="D462" s="90"/>
      <c r="E462" s="90"/>
      <c r="F462" s="153">
        <v>30.0</v>
      </c>
      <c r="G462" s="39">
        <v>7.38</v>
      </c>
      <c r="H462" s="39">
        <v>7.21</v>
      </c>
      <c r="I462" s="5"/>
      <c r="J462" s="5"/>
      <c r="K462" s="5"/>
      <c r="L462" s="5"/>
      <c r="M462" s="5"/>
    </row>
    <row r="463" ht="15.75" customHeight="1">
      <c r="A463" s="5"/>
      <c r="B463" s="5"/>
      <c r="C463" s="5"/>
      <c r="D463" s="90"/>
      <c r="E463" s="90"/>
      <c r="F463" s="153">
        <v>40.0</v>
      </c>
      <c r="G463" s="39">
        <v>7.1</v>
      </c>
      <c r="H463" s="39">
        <v>6.95</v>
      </c>
      <c r="I463" s="5"/>
      <c r="J463" s="5"/>
      <c r="K463" s="5"/>
      <c r="L463" s="5"/>
      <c r="M463" s="5"/>
    </row>
    <row r="464" ht="15.75" customHeight="1">
      <c r="A464" s="5"/>
      <c r="B464" s="5"/>
      <c r="C464" s="5"/>
      <c r="D464" s="90"/>
      <c r="E464" s="90"/>
      <c r="F464" s="153">
        <v>50.0</v>
      </c>
      <c r="G464" s="39">
        <v>7.11</v>
      </c>
      <c r="H464" s="39">
        <v>6.92</v>
      </c>
      <c r="I464" s="5"/>
      <c r="J464" s="5"/>
      <c r="K464" s="5"/>
      <c r="L464" s="5"/>
      <c r="M464" s="5"/>
    </row>
    <row r="465" ht="15.75" customHeight="1">
      <c r="A465" s="2"/>
      <c r="B465" s="2"/>
      <c r="C465" s="2"/>
      <c r="D465" s="96"/>
      <c r="E465" s="96"/>
      <c r="F465" s="157">
        <v>60.0</v>
      </c>
      <c r="G465" s="46">
        <v>7.01</v>
      </c>
      <c r="H465" s="46">
        <v>6.71</v>
      </c>
      <c r="I465" s="2"/>
      <c r="J465" s="2"/>
      <c r="K465" s="2"/>
      <c r="L465" s="2"/>
      <c r="M465" s="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200">
        <v>45781.0</v>
      </c>
      <c r="B466" s="42" t="s">
        <v>49</v>
      </c>
      <c r="C466" s="39" t="s">
        <v>17</v>
      </c>
      <c r="D466" s="233">
        <v>500.0</v>
      </c>
      <c r="E466" s="90"/>
      <c r="F466" s="190">
        <v>0.0</v>
      </c>
      <c r="G466" s="39">
        <v>7.63</v>
      </c>
      <c r="H466" s="153">
        <v>7.9</v>
      </c>
      <c r="I466" s="5"/>
      <c r="J466" s="5"/>
      <c r="K466" s="5"/>
      <c r="L466" s="5"/>
      <c r="M466" s="5"/>
    </row>
    <row r="467" ht="15.75" customHeight="1">
      <c r="A467" s="5"/>
      <c r="B467" s="5"/>
      <c r="C467" s="5"/>
      <c r="D467" s="90"/>
      <c r="E467" s="90"/>
      <c r="F467" s="153">
        <v>0.5</v>
      </c>
      <c r="G467" s="39">
        <v>7.51</v>
      </c>
      <c r="H467" s="153">
        <v>7.49</v>
      </c>
      <c r="I467" s="5"/>
      <c r="J467" s="5"/>
      <c r="K467" s="5"/>
      <c r="L467" s="5"/>
      <c r="M467" s="5"/>
    </row>
    <row r="468" ht="15.75" customHeight="1">
      <c r="A468" s="5"/>
      <c r="B468" s="5"/>
      <c r="C468" s="5"/>
      <c r="D468" s="90"/>
      <c r="E468" s="90"/>
      <c r="F468" s="153">
        <v>1.0</v>
      </c>
      <c r="G468" s="39">
        <v>7.49</v>
      </c>
      <c r="H468" s="153">
        <v>7.46</v>
      </c>
      <c r="I468" s="5"/>
      <c r="J468" s="5"/>
      <c r="K468" s="5"/>
      <c r="L468" s="5"/>
      <c r="M468" s="5"/>
    </row>
    <row r="469" ht="15.75" customHeight="1">
      <c r="A469" s="5"/>
      <c r="B469" s="5"/>
      <c r="C469" s="5"/>
      <c r="D469" s="90"/>
      <c r="E469" s="90"/>
      <c r="F469" s="153">
        <v>2.0</v>
      </c>
      <c r="G469" s="39">
        <v>7.48</v>
      </c>
      <c r="H469" s="153">
        <v>7.4</v>
      </c>
      <c r="I469" s="5"/>
      <c r="J469" s="5"/>
      <c r="K469" s="5"/>
      <c r="L469" s="5"/>
      <c r="M469" s="5"/>
    </row>
    <row r="470" ht="15.75" customHeight="1">
      <c r="A470" s="5"/>
      <c r="B470" s="5"/>
      <c r="C470" s="5"/>
      <c r="D470" s="90"/>
      <c r="E470" s="90"/>
      <c r="F470" s="153">
        <v>5.0</v>
      </c>
      <c r="G470" s="39">
        <v>7.42</v>
      </c>
      <c r="H470" s="153">
        <v>7.42</v>
      </c>
      <c r="I470" s="5"/>
      <c r="J470" s="5"/>
      <c r="K470" s="5"/>
      <c r="L470" s="5"/>
      <c r="M470" s="5"/>
    </row>
    <row r="471" ht="15.75" customHeight="1">
      <c r="A471" s="5"/>
      <c r="B471" s="5"/>
      <c r="C471" s="5"/>
      <c r="D471" s="90"/>
      <c r="E471" s="90"/>
      <c r="F471" s="153">
        <v>10.0</v>
      </c>
      <c r="G471" s="39">
        <v>7.43</v>
      </c>
      <c r="H471" s="153">
        <v>7.34</v>
      </c>
      <c r="I471" s="5"/>
      <c r="J471" s="5"/>
      <c r="K471" s="5"/>
      <c r="L471" s="5"/>
      <c r="M471" s="5"/>
    </row>
    <row r="472" ht="15.75" customHeight="1">
      <c r="A472" s="5"/>
      <c r="B472" s="5"/>
      <c r="C472" s="5"/>
      <c r="D472" s="90"/>
      <c r="E472" s="90"/>
      <c r="F472" s="153">
        <v>20.0</v>
      </c>
      <c r="G472" s="39">
        <v>7.44</v>
      </c>
      <c r="H472" s="153">
        <v>7.22</v>
      </c>
      <c r="I472" s="5"/>
      <c r="J472" s="5"/>
      <c r="K472" s="5"/>
      <c r="L472" s="5"/>
      <c r="M472" s="5"/>
    </row>
    <row r="473" ht="15.75" customHeight="1">
      <c r="A473" s="5"/>
      <c r="B473" s="5"/>
      <c r="C473" s="5"/>
      <c r="D473" s="90"/>
      <c r="E473" s="90"/>
      <c r="F473" s="153">
        <v>30.0</v>
      </c>
      <c r="G473" s="39">
        <v>7.4</v>
      </c>
      <c r="H473" s="153">
        <v>7.0</v>
      </c>
      <c r="I473" s="5"/>
      <c r="J473" s="5"/>
      <c r="K473" s="5"/>
      <c r="L473" s="5"/>
      <c r="M473" s="5"/>
    </row>
    <row r="474" ht="15.75" customHeight="1">
      <c r="A474" s="5"/>
      <c r="B474" s="5"/>
      <c r="C474" s="5"/>
      <c r="D474" s="90"/>
      <c r="E474" s="90"/>
      <c r="F474" s="153">
        <v>40.0</v>
      </c>
      <c r="G474" s="39">
        <v>7.36</v>
      </c>
      <c r="H474" s="153">
        <v>7.05</v>
      </c>
      <c r="I474" s="5"/>
      <c r="J474" s="5"/>
      <c r="K474" s="5"/>
      <c r="L474" s="5"/>
      <c r="M474" s="5"/>
    </row>
    <row r="475" ht="15.75" customHeight="1">
      <c r="A475" s="5"/>
      <c r="B475" s="5"/>
      <c r="C475" s="5"/>
      <c r="D475" s="90"/>
      <c r="E475" s="90"/>
      <c r="F475" s="153">
        <v>50.0</v>
      </c>
      <c r="G475" s="39">
        <v>7.37</v>
      </c>
      <c r="H475" s="153">
        <v>6.56</v>
      </c>
      <c r="I475" s="5"/>
      <c r="J475" s="5"/>
      <c r="K475" s="5"/>
      <c r="L475" s="5"/>
      <c r="M475" s="5"/>
    </row>
    <row r="476" ht="15.75" customHeight="1">
      <c r="A476" s="2"/>
      <c r="B476" s="2"/>
      <c r="C476" s="2"/>
      <c r="D476" s="96"/>
      <c r="E476" s="96"/>
      <c r="F476" s="157">
        <v>60.0</v>
      </c>
      <c r="G476" s="46">
        <v>7.34</v>
      </c>
      <c r="H476" s="157">
        <v>6.47</v>
      </c>
      <c r="I476" s="5"/>
      <c r="J476" s="5"/>
      <c r="K476" s="5"/>
      <c r="L476" s="5"/>
      <c r="M476" s="5"/>
    </row>
    <row r="477" ht="15.75" customHeight="1">
      <c r="A477" s="200">
        <v>45781.0</v>
      </c>
      <c r="B477" s="42" t="s">
        <v>49</v>
      </c>
      <c r="C477" s="39" t="s">
        <v>11</v>
      </c>
      <c r="D477" s="233">
        <v>350.0</v>
      </c>
      <c r="E477" s="90"/>
      <c r="F477" s="190">
        <v>0.0</v>
      </c>
      <c r="G477" s="39">
        <v>7.5</v>
      </c>
      <c r="H477" s="153">
        <v>7.8</v>
      </c>
      <c r="I477" s="5"/>
      <c r="J477" s="5"/>
      <c r="K477" s="5"/>
      <c r="L477" s="5"/>
      <c r="M477" s="5"/>
    </row>
    <row r="478" ht="15.75" customHeight="1">
      <c r="A478" s="5"/>
      <c r="B478" s="5"/>
      <c r="C478" s="5"/>
      <c r="D478" s="90"/>
      <c r="E478" s="90"/>
      <c r="F478" s="153">
        <v>0.5</v>
      </c>
      <c r="G478" s="39">
        <v>7.47</v>
      </c>
      <c r="H478" s="153">
        <v>7.5</v>
      </c>
      <c r="I478" s="5"/>
      <c r="J478" s="5"/>
      <c r="K478" s="5"/>
      <c r="L478" s="5"/>
      <c r="M478" s="5"/>
    </row>
    <row r="479" ht="15.75" customHeight="1">
      <c r="A479" s="5"/>
      <c r="B479" s="5"/>
      <c r="C479" s="5"/>
      <c r="D479" s="90"/>
      <c r="E479" s="90"/>
      <c r="F479" s="153">
        <v>1.0</v>
      </c>
      <c r="G479" s="39">
        <v>7.4</v>
      </c>
      <c r="H479" s="153">
        <v>7.6</v>
      </c>
      <c r="I479" s="5"/>
      <c r="J479" s="5"/>
      <c r="K479" s="5"/>
      <c r="L479" s="5"/>
      <c r="M479" s="5"/>
    </row>
    <row r="480" ht="15.75" customHeight="1">
      <c r="A480" s="5"/>
      <c r="B480" s="5"/>
      <c r="C480" s="5"/>
      <c r="D480" s="90"/>
      <c r="E480" s="90"/>
      <c r="F480" s="153">
        <v>2.0</v>
      </c>
      <c r="G480" s="39">
        <v>7.4</v>
      </c>
      <c r="H480" s="153">
        <v>7.48</v>
      </c>
      <c r="I480" s="5"/>
      <c r="J480" s="5"/>
      <c r="K480" s="5"/>
      <c r="L480" s="5"/>
      <c r="M480" s="5"/>
    </row>
    <row r="481" ht="15.75" customHeight="1">
      <c r="A481" s="5"/>
      <c r="B481" s="5"/>
      <c r="C481" s="5"/>
      <c r="D481" s="90"/>
      <c r="E481" s="90"/>
      <c r="F481" s="153">
        <v>5.0</v>
      </c>
      <c r="G481" s="39">
        <v>7.36</v>
      </c>
      <c r="H481" s="153">
        <v>7.37</v>
      </c>
      <c r="I481" s="5"/>
      <c r="J481" s="5"/>
      <c r="K481" s="5"/>
      <c r="L481" s="5"/>
      <c r="M481" s="5"/>
    </row>
    <row r="482" ht="15.75" customHeight="1">
      <c r="A482" s="5"/>
      <c r="B482" s="5"/>
      <c r="C482" s="5"/>
      <c r="D482" s="90"/>
      <c r="E482" s="90"/>
      <c r="F482" s="153">
        <v>10.0</v>
      </c>
      <c r="G482" s="39">
        <v>7.32</v>
      </c>
      <c r="H482" s="153">
        <v>7.4</v>
      </c>
      <c r="I482" s="5"/>
      <c r="J482" s="5"/>
      <c r="K482" s="5"/>
      <c r="L482" s="5"/>
      <c r="M482" s="5"/>
    </row>
    <row r="483" ht="15.75" customHeight="1">
      <c r="A483" s="5"/>
      <c r="B483" s="5"/>
      <c r="C483" s="5"/>
      <c r="D483" s="90"/>
      <c r="E483" s="90"/>
      <c r="F483" s="153">
        <v>20.0</v>
      </c>
      <c r="G483" s="39">
        <v>7.28</v>
      </c>
      <c r="H483" s="153">
        <v>7.38</v>
      </c>
      <c r="I483" s="5"/>
      <c r="J483" s="5"/>
      <c r="K483" s="5"/>
      <c r="L483" s="5"/>
      <c r="M483" s="5"/>
    </row>
    <row r="484" ht="15.75" customHeight="1">
      <c r="A484" s="5"/>
      <c r="B484" s="5"/>
      <c r="C484" s="5"/>
      <c r="D484" s="90"/>
      <c r="E484" s="90"/>
      <c r="F484" s="153">
        <v>30.0</v>
      </c>
      <c r="G484" s="39">
        <v>7.4</v>
      </c>
      <c r="H484" s="153">
        <v>7.33</v>
      </c>
      <c r="I484" s="5"/>
      <c r="J484" s="5"/>
      <c r="K484" s="5"/>
      <c r="L484" s="5"/>
      <c r="M484" s="5"/>
    </row>
    <row r="485" ht="15.75" customHeight="1">
      <c r="A485" s="5"/>
      <c r="B485" s="5"/>
      <c r="C485" s="5"/>
      <c r="D485" s="90"/>
      <c r="E485" s="90"/>
      <c r="F485" s="153">
        <v>40.0</v>
      </c>
      <c r="G485" s="39">
        <v>7.37</v>
      </c>
      <c r="H485" s="153">
        <v>6.96</v>
      </c>
      <c r="I485" s="5"/>
      <c r="J485" s="5"/>
      <c r="K485" s="5"/>
      <c r="L485" s="5"/>
      <c r="M485" s="5"/>
    </row>
    <row r="486" ht="15.75" customHeight="1">
      <c r="A486" s="5"/>
      <c r="B486" s="5"/>
      <c r="C486" s="5"/>
      <c r="D486" s="90"/>
      <c r="E486" s="90"/>
      <c r="F486" s="153">
        <v>50.0</v>
      </c>
      <c r="G486" s="39">
        <v>7.42</v>
      </c>
      <c r="H486" s="153">
        <v>6.82</v>
      </c>
      <c r="I486" s="5"/>
      <c r="J486" s="5"/>
      <c r="K486" s="5"/>
      <c r="L486" s="5"/>
      <c r="M486" s="5"/>
    </row>
    <row r="487" ht="15.75" customHeight="1">
      <c r="A487" s="2"/>
      <c r="B487" s="2"/>
      <c r="C487" s="2"/>
      <c r="D487" s="96"/>
      <c r="E487" s="96"/>
      <c r="F487" s="157">
        <v>60.0</v>
      </c>
      <c r="G487" s="46">
        <v>7.44</v>
      </c>
      <c r="H487" s="157">
        <v>6.66</v>
      </c>
      <c r="I487" s="5"/>
      <c r="J487" s="5"/>
      <c r="K487" s="5"/>
      <c r="L487" s="5"/>
      <c r="M487" s="5"/>
    </row>
    <row r="488" ht="15.75" customHeight="1">
      <c r="A488" s="200">
        <v>45781.0</v>
      </c>
      <c r="B488" s="42" t="s">
        <v>49</v>
      </c>
      <c r="C488" s="39" t="s">
        <v>33</v>
      </c>
      <c r="D488" s="233">
        <v>200.0</v>
      </c>
      <c r="E488" s="90"/>
      <c r="F488" s="190">
        <v>0.0</v>
      </c>
      <c r="G488" s="39">
        <v>7.64</v>
      </c>
      <c r="H488" s="153">
        <v>7.91</v>
      </c>
      <c r="I488" s="5"/>
      <c r="J488" s="5"/>
      <c r="K488" s="5"/>
      <c r="L488" s="5"/>
      <c r="M488" s="5"/>
    </row>
    <row r="489" ht="15.75" customHeight="1">
      <c r="A489" s="5"/>
      <c r="B489" s="5"/>
      <c r="C489" s="5"/>
      <c r="D489" s="90"/>
      <c r="E489" s="90"/>
      <c r="F489" s="153">
        <v>0.5</v>
      </c>
      <c r="G489" s="39">
        <v>7.55</v>
      </c>
      <c r="H489" s="153">
        <v>7.58</v>
      </c>
      <c r="I489" s="5"/>
      <c r="J489" s="5"/>
      <c r="K489" s="5"/>
      <c r="L489" s="5"/>
      <c r="M489" s="5"/>
    </row>
    <row r="490" ht="15.75" customHeight="1">
      <c r="A490" s="5"/>
      <c r="B490" s="5"/>
      <c r="C490" s="5"/>
      <c r="D490" s="90"/>
      <c r="E490" s="90"/>
      <c r="F490" s="153">
        <v>1.0</v>
      </c>
      <c r="G490" s="39">
        <v>7.58</v>
      </c>
      <c r="H490" s="153">
        <v>7.53</v>
      </c>
      <c r="I490" s="5"/>
      <c r="J490" s="5"/>
      <c r="K490" s="5"/>
      <c r="L490" s="5"/>
      <c r="M490" s="5"/>
    </row>
    <row r="491" ht="15.75" customHeight="1">
      <c r="A491" s="5"/>
      <c r="B491" s="5"/>
      <c r="C491" s="5"/>
      <c r="D491" s="90"/>
      <c r="E491" s="90"/>
      <c r="F491" s="153">
        <v>2.0</v>
      </c>
      <c r="G491" s="39">
        <v>7.48</v>
      </c>
      <c r="H491" s="153">
        <v>7.5</v>
      </c>
      <c r="I491" s="5"/>
      <c r="J491" s="5"/>
      <c r="K491" s="5"/>
      <c r="L491" s="5"/>
      <c r="M491" s="5"/>
    </row>
    <row r="492" ht="15.75" customHeight="1">
      <c r="A492" s="5"/>
      <c r="B492" s="5"/>
      <c r="C492" s="5"/>
      <c r="D492" s="90"/>
      <c r="E492" s="90"/>
      <c r="F492" s="153">
        <v>5.0</v>
      </c>
      <c r="G492" s="39">
        <v>7.59</v>
      </c>
      <c r="H492" s="153">
        <v>7.44</v>
      </c>
      <c r="I492" s="5"/>
      <c r="J492" s="5"/>
      <c r="K492" s="5"/>
      <c r="L492" s="5"/>
      <c r="M492" s="5"/>
    </row>
    <row r="493" ht="15.75" customHeight="1">
      <c r="A493" s="5"/>
      <c r="B493" s="5"/>
      <c r="C493" s="5"/>
      <c r="D493" s="90"/>
      <c r="E493" s="90"/>
      <c r="F493" s="153">
        <v>10.0</v>
      </c>
      <c r="G493" s="39">
        <v>7.46</v>
      </c>
      <c r="H493" s="153">
        <v>7.34</v>
      </c>
      <c r="I493" s="5"/>
      <c r="J493" s="5"/>
      <c r="K493" s="5"/>
      <c r="L493" s="5"/>
      <c r="M493" s="5"/>
    </row>
    <row r="494" ht="15.75" customHeight="1">
      <c r="A494" s="5"/>
      <c r="B494" s="5"/>
      <c r="C494" s="5"/>
      <c r="D494" s="90"/>
      <c r="E494" s="90"/>
      <c r="F494" s="153">
        <v>20.0</v>
      </c>
      <c r="G494" s="39">
        <v>7.41</v>
      </c>
      <c r="H494" s="153">
        <v>6.96</v>
      </c>
      <c r="I494" s="5"/>
      <c r="J494" s="5"/>
      <c r="K494" s="5"/>
      <c r="L494" s="5"/>
      <c r="M494" s="5"/>
    </row>
    <row r="495" ht="15.75" customHeight="1">
      <c r="A495" s="5"/>
      <c r="B495" s="5"/>
      <c r="C495" s="5"/>
      <c r="D495" s="90"/>
      <c r="E495" s="90"/>
      <c r="F495" s="153">
        <v>30.0</v>
      </c>
      <c r="G495" s="39">
        <v>7.44</v>
      </c>
      <c r="H495" s="153">
        <v>6.77</v>
      </c>
      <c r="I495" s="5"/>
      <c r="J495" s="5"/>
      <c r="K495" s="5"/>
      <c r="L495" s="5"/>
      <c r="M495" s="5"/>
    </row>
    <row r="496" ht="15.75" customHeight="1">
      <c r="A496" s="5"/>
      <c r="B496" s="5"/>
      <c r="C496" s="5"/>
      <c r="D496" s="90"/>
      <c r="E496" s="90"/>
      <c r="F496" s="153">
        <v>40.0</v>
      </c>
      <c r="G496" s="39">
        <v>7.43</v>
      </c>
      <c r="H496" s="153">
        <v>6.67</v>
      </c>
      <c r="I496" s="5"/>
      <c r="J496" s="5"/>
      <c r="K496" s="5"/>
      <c r="L496" s="5"/>
      <c r="M496" s="5"/>
    </row>
    <row r="497" ht="15.75" customHeight="1">
      <c r="A497" s="5"/>
      <c r="B497" s="5"/>
      <c r="C497" s="5"/>
      <c r="D497" s="90"/>
      <c r="E497" s="90"/>
      <c r="F497" s="153">
        <v>50.0</v>
      </c>
      <c r="G497" s="39">
        <v>7.37</v>
      </c>
      <c r="H497" s="153">
        <v>6.62</v>
      </c>
      <c r="I497" s="5"/>
      <c r="J497" s="5"/>
      <c r="K497" s="5"/>
      <c r="L497" s="5"/>
      <c r="M497" s="5"/>
    </row>
    <row r="498" ht="15.75" customHeight="1">
      <c r="A498" s="2"/>
      <c r="B498" s="2"/>
      <c r="C498" s="2"/>
      <c r="D498" s="96"/>
      <c r="E498" s="96"/>
      <c r="F498" s="157">
        <v>60.0</v>
      </c>
      <c r="G498" s="46">
        <v>7.42</v>
      </c>
      <c r="H498" s="157">
        <v>6.61</v>
      </c>
      <c r="I498" s="5"/>
      <c r="J498" s="5"/>
      <c r="K498" s="5"/>
      <c r="L498" s="5"/>
      <c r="M498" s="5"/>
    </row>
    <row r="499" ht="15.75" customHeight="1">
      <c r="A499" s="48">
        <v>45813.0</v>
      </c>
      <c r="B499" s="39" t="s">
        <v>50</v>
      </c>
      <c r="C499" s="39" t="s">
        <v>14</v>
      </c>
      <c r="D499" s="233">
        <v>200.0</v>
      </c>
      <c r="E499" s="90"/>
      <c r="F499" s="153">
        <v>0.0</v>
      </c>
      <c r="G499" s="39">
        <v>7.35</v>
      </c>
      <c r="H499" s="153">
        <v>7.34</v>
      </c>
      <c r="I499" s="5"/>
      <c r="J499" s="5"/>
      <c r="K499" s="5"/>
      <c r="L499" s="5"/>
      <c r="M499" s="5"/>
    </row>
    <row r="500" ht="15.75" customHeight="1">
      <c r="A500" s="5"/>
      <c r="B500" s="5"/>
      <c r="C500" s="5"/>
      <c r="D500" s="90"/>
      <c r="E500" s="90"/>
      <c r="F500" s="153">
        <v>0.5</v>
      </c>
      <c r="G500" s="39">
        <v>7.34</v>
      </c>
      <c r="H500" s="153">
        <v>7.35</v>
      </c>
      <c r="I500" s="5"/>
      <c r="J500" s="5"/>
      <c r="K500" s="5"/>
      <c r="L500" s="5"/>
      <c r="M500" s="5"/>
    </row>
    <row r="501" ht="15.75" customHeight="1">
      <c r="A501" s="5"/>
      <c r="B501" s="5"/>
      <c r="C501" s="5"/>
      <c r="D501" s="90"/>
      <c r="E501" s="90"/>
      <c r="F501" s="153">
        <v>5.0</v>
      </c>
      <c r="G501" s="39">
        <v>7.35</v>
      </c>
      <c r="H501" s="153">
        <v>7.25</v>
      </c>
      <c r="I501" s="5"/>
      <c r="J501" s="5"/>
      <c r="K501" s="5"/>
      <c r="L501" s="5"/>
      <c r="M501" s="5"/>
    </row>
    <row r="502" ht="15.75" customHeight="1">
      <c r="A502" s="5"/>
      <c r="B502" s="5"/>
      <c r="C502" s="5"/>
      <c r="D502" s="90"/>
      <c r="E502" s="90"/>
      <c r="F502" s="153">
        <v>20.0</v>
      </c>
      <c r="G502" s="39">
        <v>7.31</v>
      </c>
      <c r="H502" s="153">
        <v>7.22</v>
      </c>
      <c r="I502" s="5"/>
      <c r="J502" s="5"/>
      <c r="K502" s="5"/>
      <c r="L502" s="5"/>
      <c r="M502" s="5"/>
    </row>
    <row r="503" ht="15.75" customHeight="1">
      <c r="A503" s="5"/>
      <c r="B503" s="5"/>
      <c r="C503" s="5"/>
      <c r="D503" s="90"/>
      <c r="E503" s="90"/>
      <c r="F503" s="153">
        <v>25.0</v>
      </c>
      <c r="G503" s="39">
        <v>7.3</v>
      </c>
      <c r="H503" s="153">
        <v>7.15</v>
      </c>
      <c r="I503" s="5"/>
      <c r="J503" s="5"/>
      <c r="K503" s="5"/>
      <c r="L503" s="5"/>
      <c r="M503" s="5"/>
    </row>
    <row r="504" ht="15.75" customHeight="1">
      <c r="A504" s="5"/>
      <c r="B504" s="5"/>
      <c r="C504" s="5"/>
      <c r="D504" s="90"/>
      <c r="E504" s="90"/>
      <c r="F504" s="153">
        <v>35.0</v>
      </c>
      <c r="G504" s="39">
        <v>7.33</v>
      </c>
      <c r="H504" s="153">
        <v>7.05</v>
      </c>
      <c r="I504" s="5"/>
      <c r="J504" s="5"/>
      <c r="K504" s="5"/>
      <c r="L504" s="5"/>
      <c r="M504" s="5"/>
    </row>
    <row r="505" ht="15.75" customHeight="1">
      <c r="A505" s="5"/>
      <c r="B505" s="5"/>
      <c r="C505" s="5"/>
      <c r="D505" s="90"/>
      <c r="E505" s="90"/>
      <c r="F505" s="153">
        <v>45.0</v>
      </c>
      <c r="G505" s="39">
        <v>7.33</v>
      </c>
      <c r="H505" s="153">
        <v>6.92</v>
      </c>
      <c r="I505" s="5"/>
      <c r="J505" s="5"/>
      <c r="K505" s="5"/>
      <c r="L505" s="5"/>
      <c r="M505" s="5"/>
    </row>
    <row r="506" ht="15.75" customHeight="1">
      <c r="A506" s="5"/>
      <c r="B506" s="5"/>
      <c r="C506" s="5"/>
      <c r="D506" s="90"/>
      <c r="E506" s="90"/>
      <c r="F506" s="153">
        <v>55.0</v>
      </c>
      <c r="G506" s="39">
        <v>7.31</v>
      </c>
      <c r="H506" s="153">
        <v>6.84</v>
      </c>
      <c r="I506" s="5"/>
      <c r="J506" s="5"/>
      <c r="K506" s="5"/>
      <c r="L506" s="5"/>
      <c r="M506" s="5"/>
    </row>
    <row r="507" ht="15.75" customHeight="1">
      <c r="A507" s="2"/>
      <c r="B507" s="2"/>
      <c r="C507" s="2"/>
      <c r="D507" s="96"/>
      <c r="E507" s="96"/>
      <c r="F507" s="157">
        <v>70.0</v>
      </c>
      <c r="G507" s="46">
        <v>7.34</v>
      </c>
      <c r="H507" s="157">
        <v>6.7</v>
      </c>
      <c r="I507" s="5"/>
      <c r="J507" s="5"/>
      <c r="K507" s="5"/>
      <c r="L507" s="5"/>
      <c r="M507" s="5"/>
    </row>
    <row r="508" ht="15.75" customHeight="1">
      <c r="A508" s="48">
        <v>45813.0</v>
      </c>
      <c r="B508" s="39" t="s">
        <v>50</v>
      </c>
      <c r="C508" s="39" t="s">
        <v>16</v>
      </c>
      <c r="D508" s="233">
        <v>350.0</v>
      </c>
      <c r="E508" s="90"/>
      <c r="F508" s="153">
        <v>0.0</v>
      </c>
      <c r="G508" s="39">
        <v>7.63</v>
      </c>
      <c r="H508" s="153">
        <v>7.34</v>
      </c>
      <c r="I508" s="5"/>
      <c r="J508" s="5"/>
      <c r="K508" s="5"/>
      <c r="L508" s="5"/>
      <c r="M508" s="5"/>
    </row>
    <row r="509" ht="15.75" customHeight="1">
      <c r="A509" s="5"/>
      <c r="B509" s="5"/>
      <c r="C509" s="5"/>
      <c r="D509" s="90"/>
      <c r="E509" s="90"/>
      <c r="F509" s="153">
        <v>0.5</v>
      </c>
      <c r="G509" s="39">
        <v>7.63</v>
      </c>
      <c r="H509" s="153">
        <v>7.29</v>
      </c>
      <c r="I509" s="5"/>
      <c r="J509" s="5"/>
      <c r="K509" s="5"/>
      <c r="L509" s="5"/>
      <c r="M509" s="5"/>
    </row>
    <row r="510" ht="15.75" customHeight="1">
      <c r="A510" s="5"/>
      <c r="B510" s="5"/>
      <c r="C510" s="5"/>
      <c r="D510" s="90"/>
      <c r="E510" s="90"/>
      <c r="F510" s="153">
        <v>5.0</v>
      </c>
      <c r="G510" s="39">
        <v>7.5</v>
      </c>
      <c r="H510" s="153">
        <v>7.15</v>
      </c>
      <c r="I510" s="5"/>
      <c r="J510" s="5"/>
      <c r="K510" s="5"/>
      <c r="L510" s="5"/>
      <c r="M510" s="5"/>
    </row>
    <row r="511" ht="15.75" customHeight="1">
      <c r="A511" s="5"/>
      <c r="B511" s="5"/>
      <c r="C511" s="5"/>
      <c r="D511" s="90"/>
      <c r="E511" s="90"/>
      <c r="F511" s="153">
        <v>15.0</v>
      </c>
      <c r="G511" s="39">
        <v>7.56</v>
      </c>
      <c r="H511" s="153">
        <v>7.1</v>
      </c>
      <c r="I511" s="5"/>
      <c r="J511" s="5"/>
      <c r="K511" s="5"/>
      <c r="L511" s="5"/>
      <c r="M511" s="5"/>
    </row>
    <row r="512" ht="15.75" customHeight="1">
      <c r="A512" s="5"/>
      <c r="B512" s="5"/>
      <c r="C512" s="5"/>
      <c r="D512" s="90"/>
      <c r="E512" s="90"/>
      <c r="F512" s="153">
        <v>25.0</v>
      </c>
      <c r="G512" s="39">
        <v>7.51</v>
      </c>
      <c r="H512" s="153">
        <v>6.77</v>
      </c>
      <c r="I512" s="5"/>
      <c r="J512" s="5"/>
      <c r="K512" s="5"/>
      <c r="L512" s="5"/>
      <c r="M512" s="5"/>
    </row>
    <row r="513" ht="15.75" customHeight="1">
      <c r="A513" s="5"/>
      <c r="B513" s="5"/>
      <c r="C513" s="5"/>
      <c r="D513" s="90"/>
      <c r="E513" s="90"/>
      <c r="F513" s="153">
        <v>35.0</v>
      </c>
      <c r="G513" s="39">
        <v>7.46</v>
      </c>
      <c r="H513" s="153">
        <v>6.49</v>
      </c>
      <c r="I513" s="5"/>
      <c r="J513" s="5"/>
      <c r="K513" s="5"/>
      <c r="L513" s="5"/>
      <c r="M513" s="5"/>
    </row>
    <row r="514" ht="15.75" customHeight="1">
      <c r="A514" s="5"/>
      <c r="B514" s="5"/>
      <c r="C514" s="5"/>
      <c r="D514" s="90"/>
      <c r="E514" s="90"/>
      <c r="F514" s="153">
        <v>45.0</v>
      </c>
      <c r="G514" s="39">
        <v>7.53</v>
      </c>
      <c r="H514" s="153">
        <v>6.44</v>
      </c>
      <c r="I514" s="5"/>
      <c r="J514" s="5"/>
      <c r="K514" s="5"/>
      <c r="L514" s="5"/>
      <c r="M514" s="5"/>
    </row>
    <row r="515" ht="15.75" customHeight="1">
      <c r="A515" s="5"/>
      <c r="B515" s="5"/>
      <c r="C515" s="5"/>
      <c r="D515" s="90"/>
      <c r="E515" s="90"/>
      <c r="F515" s="153">
        <v>55.0</v>
      </c>
      <c r="G515" s="39">
        <v>7.5</v>
      </c>
      <c r="H515" s="153">
        <v>6.38</v>
      </c>
      <c r="I515" s="5"/>
      <c r="J515" s="5"/>
      <c r="K515" s="5"/>
      <c r="L515" s="5"/>
      <c r="M515" s="5"/>
    </row>
    <row r="516" ht="15.75" customHeight="1">
      <c r="A516" s="5"/>
      <c r="B516" s="5"/>
      <c r="C516" s="5"/>
      <c r="D516" s="90"/>
      <c r="E516" s="90"/>
      <c r="F516" s="153">
        <v>70.0</v>
      </c>
      <c r="G516" s="39">
        <v>7.58</v>
      </c>
      <c r="H516" s="153">
        <v>6.3</v>
      </c>
      <c r="I516" s="5"/>
      <c r="J516" s="5"/>
      <c r="K516" s="5"/>
      <c r="L516" s="5"/>
      <c r="M516" s="5"/>
    </row>
    <row r="517" ht="15.75" customHeight="1">
      <c r="A517" s="5"/>
      <c r="B517" s="5"/>
      <c r="C517" s="5"/>
      <c r="D517" s="90"/>
      <c r="E517" s="90"/>
      <c r="F517" s="153">
        <v>80.0</v>
      </c>
      <c r="G517" s="39">
        <v>7.5</v>
      </c>
      <c r="H517" s="153">
        <v>6.28</v>
      </c>
      <c r="I517" s="5"/>
      <c r="J517" s="5"/>
      <c r="K517" s="5"/>
      <c r="L517" s="5"/>
      <c r="M517" s="5"/>
    </row>
    <row r="518" ht="15.75" customHeight="1">
      <c r="A518" s="2"/>
      <c r="B518" s="2"/>
      <c r="C518" s="2"/>
      <c r="D518" s="96"/>
      <c r="E518" s="96"/>
      <c r="F518" s="157">
        <v>90.0</v>
      </c>
      <c r="G518" s="46">
        <v>7.52</v>
      </c>
      <c r="H518" s="157">
        <v>6.21</v>
      </c>
      <c r="I518" s="5"/>
      <c r="J518" s="5"/>
      <c r="K518" s="5"/>
      <c r="L518" s="5"/>
      <c r="M518" s="5"/>
    </row>
    <row r="519" ht="15.75" customHeight="1">
      <c r="A519" s="48">
        <v>45813.0</v>
      </c>
      <c r="B519" s="39" t="s">
        <v>50</v>
      </c>
      <c r="C519" s="39" t="s">
        <v>17</v>
      </c>
      <c r="D519" s="233">
        <v>500.0</v>
      </c>
      <c r="E519" s="90"/>
      <c r="F519" s="153">
        <v>0.0</v>
      </c>
      <c r="G519" s="39">
        <v>7.8</v>
      </c>
      <c r="H519" s="153">
        <v>8.02</v>
      </c>
      <c r="I519" s="5"/>
      <c r="J519" s="5"/>
      <c r="K519" s="5"/>
      <c r="L519" s="5"/>
      <c r="M519" s="5"/>
    </row>
    <row r="520" ht="15.75" customHeight="1">
      <c r="A520" s="5"/>
      <c r="B520" s="5"/>
      <c r="C520" s="5"/>
      <c r="D520" s="90"/>
      <c r="E520" s="90"/>
      <c r="F520" s="153">
        <v>0.5</v>
      </c>
      <c r="G520" s="39">
        <v>7.69</v>
      </c>
      <c r="H520" s="153">
        <v>7.8</v>
      </c>
      <c r="I520" s="5"/>
      <c r="J520" s="5"/>
      <c r="K520" s="5"/>
      <c r="L520" s="5"/>
      <c r="M520" s="5"/>
    </row>
    <row r="521" ht="15.75" customHeight="1">
      <c r="A521" s="5"/>
      <c r="B521" s="5"/>
      <c r="C521" s="5"/>
      <c r="D521" s="90"/>
      <c r="E521" s="90"/>
      <c r="F521" s="153">
        <v>5.0</v>
      </c>
      <c r="G521" s="39">
        <v>7.6</v>
      </c>
      <c r="H521" s="153">
        <v>7.58</v>
      </c>
      <c r="I521" s="5"/>
      <c r="J521" s="5"/>
      <c r="K521" s="5"/>
      <c r="L521" s="5"/>
      <c r="M521" s="5"/>
    </row>
    <row r="522" ht="15.75" customHeight="1">
      <c r="A522" s="5"/>
      <c r="B522" s="5"/>
      <c r="C522" s="5"/>
      <c r="D522" s="90"/>
      <c r="E522" s="90"/>
      <c r="F522" s="153">
        <v>15.0</v>
      </c>
      <c r="G522" s="39">
        <v>7.65</v>
      </c>
      <c r="H522" s="153">
        <v>7.32</v>
      </c>
      <c r="I522" s="5"/>
      <c r="J522" s="5"/>
      <c r="K522" s="5"/>
      <c r="L522" s="5"/>
      <c r="M522" s="5"/>
    </row>
    <row r="523" ht="15.75" customHeight="1">
      <c r="A523" s="5"/>
      <c r="B523" s="5"/>
      <c r="C523" s="5"/>
      <c r="D523" s="90"/>
      <c r="E523" s="90"/>
      <c r="F523" s="153">
        <v>30.0</v>
      </c>
      <c r="G523" s="39">
        <v>7.72</v>
      </c>
      <c r="H523" s="153">
        <v>6.97</v>
      </c>
      <c r="I523" s="5"/>
      <c r="J523" s="5"/>
      <c r="K523" s="5"/>
      <c r="L523" s="5"/>
      <c r="M523" s="5"/>
    </row>
    <row r="524" ht="15.75" customHeight="1">
      <c r="A524" s="5"/>
      <c r="B524" s="5"/>
      <c r="C524" s="5"/>
      <c r="D524" s="90"/>
      <c r="E524" s="90"/>
      <c r="F524" s="153">
        <v>40.0</v>
      </c>
      <c r="G524" s="39">
        <v>7.71</v>
      </c>
      <c r="H524" s="153">
        <v>6.67</v>
      </c>
      <c r="I524" s="5"/>
      <c r="J524" s="5"/>
      <c r="K524" s="5"/>
      <c r="L524" s="5"/>
      <c r="M524" s="5"/>
    </row>
    <row r="525" ht="15.75" customHeight="1">
      <c r="A525" s="5"/>
      <c r="B525" s="5"/>
      <c r="C525" s="5"/>
      <c r="D525" s="90"/>
      <c r="E525" s="90"/>
      <c r="F525" s="153">
        <v>50.0</v>
      </c>
      <c r="G525" s="39">
        <v>7.64</v>
      </c>
      <c r="H525" s="153">
        <v>6.52</v>
      </c>
      <c r="I525" s="5"/>
      <c r="J525" s="5"/>
      <c r="K525" s="5"/>
      <c r="L525" s="5"/>
      <c r="M525" s="5"/>
    </row>
    <row r="526" ht="15.75" customHeight="1">
      <c r="A526" s="5"/>
      <c r="B526" s="5"/>
      <c r="C526" s="5"/>
      <c r="D526" s="90"/>
      <c r="E526" s="90"/>
      <c r="F526" s="153">
        <v>60.0</v>
      </c>
      <c r="G526" s="39">
        <v>7.69</v>
      </c>
      <c r="H526" s="153">
        <v>6.46</v>
      </c>
      <c r="I526" s="5"/>
      <c r="J526" s="5"/>
      <c r="K526" s="5"/>
      <c r="L526" s="5"/>
      <c r="M526" s="5"/>
    </row>
    <row r="527" ht="15.75" customHeight="1">
      <c r="A527" s="2"/>
      <c r="B527" s="2"/>
      <c r="C527" s="2"/>
      <c r="D527" s="96"/>
      <c r="E527" s="96"/>
      <c r="F527" s="157">
        <v>70.0</v>
      </c>
      <c r="G527" s="46">
        <v>7.67</v>
      </c>
      <c r="H527" s="157">
        <v>6.33</v>
      </c>
      <c r="I527" s="5"/>
      <c r="J527" s="5"/>
      <c r="K527" s="5"/>
      <c r="L527" s="5"/>
      <c r="M527" s="5"/>
    </row>
    <row r="528" ht="15.75" customHeight="1">
      <c r="A528" s="48">
        <v>45813.0</v>
      </c>
      <c r="B528" s="39" t="s">
        <v>50</v>
      </c>
      <c r="C528" s="39" t="s">
        <v>15</v>
      </c>
      <c r="D528" s="233">
        <v>500.0</v>
      </c>
      <c r="E528" s="90"/>
      <c r="F528" s="153">
        <v>0.0</v>
      </c>
      <c r="G528" s="39">
        <v>8.11</v>
      </c>
      <c r="H528" s="153">
        <v>8.33</v>
      </c>
      <c r="I528" s="5"/>
      <c r="J528" s="5"/>
      <c r="K528" s="5"/>
      <c r="L528" s="5"/>
      <c r="M528" s="5"/>
    </row>
    <row r="529" ht="15.75" customHeight="1">
      <c r="A529" s="5"/>
      <c r="B529" s="5"/>
      <c r="C529" s="5"/>
      <c r="D529" s="90"/>
      <c r="E529" s="90"/>
      <c r="F529" s="153">
        <v>0.5</v>
      </c>
      <c r="G529" s="39">
        <v>8.16</v>
      </c>
      <c r="H529" s="153">
        <v>8.17</v>
      </c>
      <c r="I529" s="5"/>
      <c r="J529" s="5"/>
      <c r="K529" s="5"/>
      <c r="L529" s="5"/>
      <c r="M529" s="5"/>
    </row>
    <row r="530" ht="15.75" customHeight="1">
      <c r="A530" s="5"/>
      <c r="B530" s="5"/>
      <c r="C530" s="5"/>
      <c r="D530" s="90"/>
      <c r="E530" s="90"/>
      <c r="F530" s="153">
        <v>5.0</v>
      </c>
      <c r="G530" s="39">
        <v>8.23</v>
      </c>
      <c r="H530" s="153">
        <v>7.94</v>
      </c>
      <c r="I530" s="5"/>
      <c r="J530" s="5"/>
      <c r="K530" s="5"/>
      <c r="L530" s="5"/>
      <c r="M530" s="5"/>
    </row>
    <row r="531" ht="15.75" customHeight="1">
      <c r="A531" s="5"/>
      <c r="B531" s="5"/>
      <c r="C531" s="5"/>
      <c r="D531" s="90"/>
      <c r="E531" s="90"/>
      <c r="F531" s="153">
        <v>15.0</v>
      </c>
      <c r="G531" s="39">
        <v>8.07</v>
      </c>
      <c r="H531" s="153">
        <v>7.7</v>
      </c>
      <c r="I531" s="5"/>
      <c r="J531" s="5"/>
      <c r="K531" s="5"/>
      <c r="L531" s="5"/>
      <c r="M531" s="5"/>
    </row>
    <row r="532" ht="15.75" customHeight="1">
      <c r="A532" s="5"/>
      <c r="B532" s="5"/>
      <c r="C532" s="5"/>
      <c r="D532" s="90"/>
      <c r="E532" s="90"/>
      <c r="F532" s="153">
        <v>25.0</v>
      </c>
      <c r="G532" s="39">
        <v>8.16</v>
      </c>
      <c r="H532" s="153">
        <v>7.26</v>
      </c>
      <c r="I532" s="5"/>
      <c r="J532" s="5"/>
      <c r="K532" s="5"/>
      <c r="L532" s="5"/>
      <c r="M532" s="5"/>
    </row>
    <row r="533" ht="15.75" customHeight="1">
      <c r="A533" s="5"/>
      <c r="B533" s="5"/>
      <c r="C533" s="5"/>
      <c r="D533" s="90"/>
      <c r="E533" s="90"/>
      <c r="F533" s="153">
        <v>35.0</v>
      </c>
      <c r="G533" s="39">
        <v>8.13</v>
      </c>
      <c r="H533" s="153">
        <v>6.86</v>
      </c>
      <c r="I533" s="5"/>
      <c r="J533" s="5"/>
      <c r="K533" s="5"/>
      <c r="L533" s="5"/>
      <c r="M533" s="5"/>
    </row>
    <row r="534" ht="15.75" customHeight="1">
      <c r="A534" s="5"/>
      <c r="B534" s="5"/>
      <c r="C534" s="5"/>
      <c r="D534" s="90"/>
      <c r="E534" s="90"/>
      <c r="F534" s="153">
        <v>45.0</v>
      </c>
      <c r="G534" s="39">
        <v>7.83</v>
      </c>
      <c r="H534" s="153">
        <v>6.74</v>
      </c>
      <c r="I534" s="5"/>
      <c r="J534" s="5"/>
      <c r="K534" s="5"/>
      <c r="L534" s="5"/>
      <c r="M534" s="5"/>
    </row>
    <row r="535" ht="15.75" customHeight="1">
      <c r="A535" s="5"/>
      <c r="B535" s="5"/>
      <c r="C535" s="5"/>
      <c r="D535" s="90"/>
      <c r="E535" s="90"/>
      <c r="F535" s="153">
        <v>55.0</v>
      </c>
      <c r="G535" s="39">
        <v>8.04</v>
      </c>
      <c r="H535" s="153">
        <v>6.65</v>
      </c>
      <c r="I535" s="5"/>
      <c r="J535" s="5"/>
      <c r="K535" s="5"/>
      <c r="L535" s="5"/>
      <c r="M535" s="5"/>
    </row>
    <row r="536" ht="15.75" customHeight="1">
      <c r="A536" s="2"/>
      <c r="B536" s="2"/>
      <c r="C536" s="2"/>
      <c r="D536" s="96"/>
      <c r="E536" s="96"/>
      <c r="F536" s="157">
        <v>110.0</v>
      </c>
      <c r="G536" s="46">
        <v>7.99</v>
      </c>
      <c r="H536" s="157">
        <v>6.47</v>
      </c>
      <c r="I536" s="5"/>
      <c r="J536" s="5"/>
      <c r="K536" s="5"/>
      <c r="L536" s="5"/>
      <c r="M536" s="5"/>
    </row>
    <row r="537" ht="15.75" customHeight="1">
      <c r="A537" s="48">
        <v>45813.0</v>
      </c>
      <c r="B537" s="39" t="s">
        <v>50</v>
      </c>
      <c r="C537" s="39" t="s">
        <v>11</v>
      </c>
      <c r="D537" s="233">
        <v>350.0</v>
      </c>
      <c r="E537" s="90"/>
      <c r="F537" s="153">
        <v>0.0</v>
      </c>
      <c r="G537" s="39">
        <v>9.0</v>
      </c>
      <c r="H537" s="153">
        <v>7.92</v>
      </c>
      <c r="I537" s="5"/>
      <c r="J537" s="5"/>
      <c r="K537" s="5"/>
      <c r="L537" s="5"/>
      <c r="M537" s="5"/>
    </row>
    <row r="538" ht="15.75" customHeight="1">
      <c r="A538" s="5"/>
      <c r="B538" s="5"/>
      <c r="C538" s="5"/>
      <c r="D538" s="90"/>
      <c r="E538" s="90"/>
      <c r="F538" s="153">
        <v>0.5</v>
      </c>
      <c r="G538" s="39">
        <v>9.1</v>
      </c>
      <c r="H538" s="153">
        <v>9.05</v>
      </c>
      <c r="I538" s="5"/>
      <c r="J538" s="5"/>
      <c r="K538" s="5"/>
      <c r="L538" s="5"/>
      <c r="M538" s="5"/>
    </row>
    <row r="539" ht="15.75" customHeight="1">
      <c r="A539" s="5"/>
      <c r="B539" s="5"/>
      <c r="C539" s="5"/>
      <c r="D539" s="90"/>
      <c r="E539" s="90"/>
      <c r="F539" s="153">
        <v>5.0</v>
      </c>
      <c r="G539" s="39">
        <v>90.5</v>
      </c>
      <c r="H539" s="153">
        <v>8.9</v>
      </c>
      <c r="I539" s="5"/>
      <c r="J539" s="5"/>
      <c r="K539" s="5"/>
      <c r="L539" s="5"/>
      <c r="M539" s="5"/>
    </row>
    <row r="540" ht="15.75" customHeight="1">
      <c r="A540" s="5"/>
      <c r="B540" s="5"/>
      <c r="C540" s="5"/>
      <c r="D540" s="90"/>
      <c r="E540" s="90"/>
      <c r="F540" s="153">
        <v>20.0</v>
      </c>
      <c r="G540" s="39">
        <v>9.0</v>
      </c>
      <c r="H540" s="153">
        <v>8.35</v>
      </c>
      <c r="I540" s="5"/>
      <c r="J540" s="5"/>
      <c r="K540" s="5"/>
      <c r="L540" s="5"/>
      <c r="M540" s="5"/>
    </row>
    <row r="541" ht="15.75" customHeight="1">
      <c r="A541" s="5"/>
      <c r="B541" s="5"/>
      <c r="C541" s="5"/>
      <c r="D541" s="90"/>
      <c r="E541" s="90"/>
      <c r="F541" s="153">
        <v>40.0</v>
      </c>
      <c r="G541" s="39">
        <v>9.01</v>
      </c>
      <c r="H541" s="153">
        <v>7.92</v>
      </c>
      <c r="I541" s="5"/>
      <c r="J541" s="5"/>
      <c r="K541" s="5"/>
      <c r="L541" s="5"/>
      <c r="M541" s="5"/>
    </row>
    <row r="542" ht="15.75" customHeight="1">
      <c r="A542" s="5"/>
      <c r="B542" s="5"/>
      <c r="C542" s="5"/>
      <c r="D542" s="90"/>
      <c r="E542" s="90"/>
      <c r="F542" s="153">
        <v>60.0</v>
      </c>
      <c r="G542" s="39">
        <v>8.9</v>
      </c>
      <c r="H542" s="153">
        <v>7.28</v>
      </c>
      <c r="I542" s="5"/>
      <c r="J542" s="5"/>
      <c r="K542" s="5"/>
      <c r="L542" s="5"/>
      <c r="M542" s="5"/>
    </row>
    <row r="543" ht="15.75" customHeight="1">
      <c r="A543" s="5"/>
      <c r="B543" s="5"/>
      <c r="C543" s="5"/>
      <c r="D543" s="90"/>
      <c r="E543" s="90"/>
      <c r="F543" s="153">
        <v>85.0</v>
      </c>
      <c r="G543" s="39">
        <v>8.82</v>
      </c>
      <c r="H543" s="153">
        <v>6.74</v>
      </c>
      <c r="I543" s="5"/>
      <c r="J543" s="5"/>
      <c r="K543" s="5"/>
      <c r="L543" s="5"/>
      <c r="M543" s="5"/>
    </row>
    <row r="544" ht="15.75" customHeight="1">
      <c r="A544" s="5"/>
      <c r="B544" s="5"/>
      <c r="C544" s="5"/>
      <c r="D544" s="90"/>
      <c r="E544" s="90"/>
      <c r="F544" s="153">
        <v>100.0</v>
      </c>
      <c r="G544" s="39">
        <v>8.8</v>
      </c>
      <c r="H544" s="153">
        <v>6.66</v>
      </c>
      <c r="I544" s="5"/>
      <c r="J544" s="5"/>
      <c r="K544" s="5"/>
      <c r="L544" s="5"/>
      <c r="M544" s="5"/>
    </row>
    <row r="545" ht="15.75" customHeight="1">
      <c r="A545" s="5"/>
      <c r="B545" s="5"/>
      <c r="C545" s="5"/>
      <c r="D545" s="90"/>
      <c r="E545" s="90"/>
      <c r="F545" s="153">
        <v>115.0</v>
      </c>
      <c r="G545" s="39">
        <v>8.71</v>
      </c>
      <c r="H545" s="153">
        <v>6.51</v>
      </c>
      <c r="I545" s="5"/>
      <c r="J545" s="5"/>
      <c r="K545" s="5"/>
      <c r="L545" s="5"/>
      <c r="M545" s="5"/>
    </row>
    <row r="546" ht="15.75" customHeight="1">
      <c r="A546" s="5"/>
      <c r="B546" s="5"/>
      <c r="C546" s="5"/>
      <c r="D546" s="90"/>
      <c r="E546" s="90"/>
      <c r="F546" s="153">
        <v>130.0</v>
      </c>
      <c r="G546" s="39">
        <v>8.8</v>
      </c>
      <c r="H546" s="153">
        <v>6.46</v>
      </c>
      <c r="I546" s="5"/>
      <c r="J546" s="5"/>
      <c r="K546" s="5"/>
      <c r="L546" s="5"/>
      <c r="M546" s="5"/>
    </row>
    <row r="547" ht="15.75" customHeight="1">
      <c r="A547" s="2"/>
      <c r="B547" s="2"/>
      <c r="C547" s="2"/>
      <c r="D547" s="96"/>
      <c r="E547" s="96"/>
      <c r="F547" s="157">
        <v>150.0</v>
      </c>
      <c r="G547" s="46">
        <v>8.45</v>
      </c>
      <c r="H547" s="157">
        <v>6.4</v>
      </c>
      <c r="I547" s="5"/>
      <c r="J547" s="5"/>
      <c r="K547" s="5"/>
      <c r="L547" s="5"/>
      <c r="M547" s="5"/>
    </row>
    <row r="548" ht="15.75" customHeight="1">
      <c r="A548" s="48">
        <v>45813.0</v>
      </c>
      <c r="B548" s="39" t="s">
        <v>50</v>
      </c>
      <c r="C548" s="39" t="s">
        <v>11</v>
      </c>
      <c r="D548" s="233">
        <v>200.0</v>
      </c>
      <c r="E548" s="90"/>
      <c r="F548" s="153">
        <v>0.0</v>
      </c>
      <c r="G548" s="39">
        <v>7.88</v>
      </c>
      <c r="H548" s="153">
        <v>7.81</v>
      </c>
      <c r="I548" s="5"/>
      <c r="J548" s="5"/>
      <c r="K548" s="5"/>
      <c r="L548" s="5"/>
      <c r="M548" s="5"/>
    </row>
    <row r="549" ht="15.75" customHeight="1">
      <c r="A549" s="5"/>
      <c r="B549" s="5"/>
      <c r="C549" s="5"/>
      <c r="D549" s="90"/>
      <c r="E549" s="90"/>
      <c r="F549" s="153">
        <v>0.5</v>
      </c>
      <c r="G549" s="39">
        <v>7.78</v>
      </c>
      <c r="H549" s="153">
        <v>7.8</v>
      </c>
      <c r="I549" s="5"/>
      <c r="J549" s="5"/>
      <c r="K549" s="5"/>
      <c r="L549" s="5"/>
      <c r="M549" s="5"/>
    </row>
    <row r="550" ht="15.75" customHeight="1">
      <c r="A550" s="5"/>
      <c r="B550" s="5"/>
      <c r="C550" s="5"/>
      <c r="D550" s="90"/>
      <c r="E550" s="90"/>
      <c r="F550" s="153">
        <v>5.0</v>
      </c>
      <c r="G550" s="39">
        <v>7.75</v>
      </c>
      <c r="H550" s="153">
        <v>7.74</v>
      </c>
      <c r="I550" s="5"/>
      <c r="J550" s="5"/>
      <c r="K550" s="5"/>
      <c r="L550" s="5"/>
      <c r="M550" s="5"/>
    </row>
    <row r="551" ht="15.75" customHeight="1">
      <c r="A551" s="5"/>
      <c r="B551" s="5"/>
      <c r="C551" s="5"/>
      <c r="D551" s="90"/>
      <c r="E551" s="90"/>
      <c r="F551" s="153">
        <v>15.0</v>
      </c>
      <c r="G551" s="39">
        <v>7.76</v>
      </c>
      <c r="H551" s="153">
        <v>7.75</v>
      </c>
      <c r="I551" s="5"/>
      <c r="J551" s="5"/>
      <c r="K551" s="5"/>
      <c r="L551" s="5"/>
      <c r="M551" s="5"/>
    </row>
    <row r="552" ht="15.75" customHeight="1">
      <c r="A552" s="5"/>
      <c r="B552" s="5"/>
      <c r="C552" s="5"/>
      <c r="D552" s="90"/>
      <c r="E552" s="90"/>
      <c r="F552" s="153">
        <v>30.0</v>
      </c>
      <c r="G552" s="39">
        <v>7.81</v>
      </c>
      <c r="H552" s="153">
        <v>7.71</v>
      </c>
      <c r="I552" s="5"/>
      <c r="J552" s="5"/>
      <c r="K552" s="5"/>
      <c r="L552" s="5"/>
      <c r="M552" s="5"/>
    </row>
    <row r="553" ht="15.75" customHeight="1">
      <c r="A553" s="5"/>
      <c r="B553" s="5"/>
      <c r="C553" s="5"/>
      <c r="D553" s="90"/>
      <c r="E553" s="90"/>
      <c r="F553" s="153">
        <v>40.0</v>
      </c>
      <c r="G553" s="39">
        <v>7.82</v>
      </c>
      <c r="H553" s="153">
        <v>7.84</v>
      </c>
      <c r="I553" s="5"/>
      <c r="J553" s="5"/>
      <c r="K553" s="5"/>
      <c r="L553" s="5"/>
      <c r="M553" s="5"/>
    </row>
    <row r="554" ht="15.75" customHeight="1">
      <c r="A554" s="5"/>
      <c r="B554" s="5"/>
      <c r="C554" s="5"/>
      <c r="D554" s="90"/>
      <c r="E554" s="90"/>
      <c r="F554" s="153">
        <v>50.0</v>
      </c>
      <c r="G554" s="39">
        <v>7.7</v>
      </c>
      <c r="H554" s="153">
        <v>7.71</v>
      </c>
      <c r="I554" s="5"/>
      <c r="J554" s="5"/>
      <c r="K554" s="5"/>
      <c r="L554" s="5"/>
      <c r="M554" s="5"/>
    </row>
    <row r="555" ht="15.75" customHeight="1">
      <c r="A555" s="5"/>
      <c r="B555" s="5"/>
      <c r="C555" s="5"/>
      <c r="D555" s="90"/>
      <c r="E555" s="90"/>
      <c r="F555" s="153">
        <v>60.0</v>
      </c>
      <c r="G555" s="39">
        <v>7.74</v>
      </c>
      <c r="H555" s="153">
        <v>7.78</v>
      </c>
      <c r="I555" s="5"/>
      <c r="J555" s="5"/>
      <c r="K555" s="5"/>
      <c r="L555" s="5"/>
      <c r="M555" s="5"/>
    </row>
    <row r="556" ht="15.75" customHeight="1">
      <c r="A556" s="2"/>
      <c r="B556" s="2"/>
      <c r="C556" s="2"/>
      <c r="D556" s="96"/>
      <c r="E556" s="96"/>
      <c r="F556" s="157">
        <v>70.0</v>
      </c>
      <c r="G556" s="46">
        <v>7.74</v>
      </c>
      <c r="H556" s="157">
        <v>7.8</v>
      </c>
      <c r="I556" s="5"/>
      <c r="J556" s="5"/>
      <c r="K556" s="5"/>
      <c r="L556" s="5"/>
      <c r="M556" s="5"/>
    </row>
    <row r="557" ht="15.75" customHeight="1">
      <c r="A557" s="5"/>
      <c r="B557" s="5"/>
      <c r="C557" s="5"/>
      <c r="D557" s="90"/>
      <c r="E557" s="90"/>
      <c r="F557" s="52"/>
      <c r="G557" s="39"/>
      <c r="H557" s="52"/>
      <c r="I557" s="5"/>
      <c r="J557" s="5"/>
      <c r="K557" s="5"/>
      <c r="L557" s="5"/>
      <c r="M557" s="5"/>
    </row>
    <row r="558" ht="15.75" customHeight="1">
      <c r="A558" s="5"/>
      <c r="B558" s="5"/>
      <c r="C558" s="5"/>
      <c r="D558" s="90"/>
      <c r="E558" s="90"/>
      <c r="F558" s="52"/>
      <c r="G558" s="5"/>
      <c r="H558" s="52"/>
      <c r="I558" s="5"/>
      <c r="J558" s="5"/>
      <c r="K558" s="5"/>
      <c r="L558" s="5"/>
      <c r="M558" s="5"/>
    </row>
    <row r="559" ht="15.75" customHeight="1">
      <c r="A559" s="5"/>
      <c r="B559" s="5"/>
      <c r="C559" s="5"/>
      <c r="D559" s="90"/>
      <c r="E559" s="90"/>
      <c r="F559" s="52"/>
      <c r="G559" s="5"/>
      <c r="H559" s="52"/>
      <c r="I559" s="5"/>
      <c r="J559" s="5"/>
      <c r="K559" s="5"/>
      <c r="L559" s="5"/>
      <c r="M559" s="5"/>
    </row>
    <row r="560" ht="15.75" customHeight="1">
      <c r="A560" s="5"/>
      <c r="B560" s="5"/>
      <c r="C560" s="5"/>
      <c r="D560" s="90"/>
      <c r="E560" s="90"/>
      <c r="F560" s="52"/>
      <c r="G560" s="5"/>
      <c r="H560" s="52"/>
      <c r="I560" s="5"/>
      <c r="J560" s="5"/>
      <c r="K560" s="5"/>
      <c r="L560" s="5"/>
      <c r="M560" s="5"/>
    </row>
    <row r="561" ht="15.75" customHeight="1">
      <c r="A561" s="5"/>
      <c r="B561" s="5"/>
      <c r="C561" s="5"/>
      <c r="D561" s="90"/>
      <c r="E561" s="90"/>
      <c r="F561" s="52"/>
      <c r="G561" s="5"/>
      <c r="H561" s="52"/>
      <c r="I561" s="5"/>
      <c r="J561" s="5"/>
      <c r="K561" s="5"/>
      <c r="L561" s="5"/>
      <c r="M561" s="5"/>
    </row>
    <row r="562" ht="15.75" customHeight="1">
      <c r="A562" s="5"/>
      <c r="B562" s="5"/>
      <c r="C562" s="5"/>
      <c r="D562" s="90"/>
      <c r="E562" s="90"/>
      <c r="F562" s="52"/>
      <c r="G562" s="5"/>
      <c r="H562" s="52"/>
      <c r="I562" s="5"/>
      <c r="J562" s="5"/>
      <c r="K562" s="5"/>
      <c r="L562" s="5"/>
      <c r="M562" s="5"/>
    </row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1.43"/>
    <col customWidth="1" min="4" max="4" width="11.57"/>
    <col customWidth="1" min="5" max="26" width="11.43"/>
  </cols>
  <sheetData>
    <row r="1">
      <c r="A1" s="2" t="s">
        <v>53</v>
      </c>
      <c r="B1" s="2" t="s">
        <v>0</v>
      </c>
      <c r="C1" s="52"/>
      <c r="D1" s="2" t="s">
        <v>361</v>
      </c>
      <c r="E1" s="2" t="s">
        <v>362</v>
      </c>
      <c r="F1" s="2" t="s">
        <v>363</v>
      </c>
      <c r="G1" s="2" t="s">
        <v>240</v>
      </c>
      <c r="H1" s="2" t="s">
        <v>364</v>
      </c>
      <c r="I1" s="2" t="s">
        <v>365</v>
      </c>
      <c r="J1" s="2" t="s">
        <v>366</v>
      </c>
      <c r="K1" s="2" t="s">
        <v>83</v>
      </c>
      <c r="L1" s="2" t="s">
        <v>367</v>
      </c>
      <c r="M1" s="2" t="s">
        <v>368</v>
      </c>
      <c r="N1" s="2" t="s">
        <v>369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11">
        <v>42531.0</v>
      </c>
      <c r="B2" s="7" t="s">
        <v>66</v>
      </c>
      <c r="C2" s="120">
        <v>1.0</v>
      </c>
      <c r="E2" s="5" t="s">
        <v>370</v>
      </c>
      <c r="F2" s="5" t="s">
        <v>265</v>
      </c>
      <c r="G2" s="5" t="s">
        <v>265</v>
      </c>
      <c r="H2" s="5">
        <v>50.0</v>
      </c>
      <c r="I2" s="5" t="s">
        <v>265</v>
      </c>
      <c r="J2" s="5" t="s">
        <v>265</v>
      </c>
      <c r="K2" s="5">
        <v>5.0</v>
      </c>
      <c r="L2" s="5"/>
      <c r="M2" s="5" t="s">
        <v>265</v>
      </c>
      <c r="N2" s="5" t="s">
        <v>265</v>
      </c>
    </row>
    <row r="3">
      <c r="A3" s="57">
        <v>42531.0</v>
      </c>
      <c r="B3" s="5" t="s">
        <v>66</v>
      </c>
      <c r="C3" s="52">
        <v>2.0</v>
      </c>
      <c r="E3" s="5" t="s">
        <v>265</v>
      </c>
      <c r="F3" s="5" t="s">
        <v>265</v>
      </c>
      <c r="G3" s="5" t="s">
        <v>265</v>
      </c>
      <c r="H3" s="5" t="s">
        <v>265</v>
      </c>
      <c r="I3" s="5" t="s">
        <v>265</v>
      </c>
      <c r="J3" s="5" t="s">
        <v>265</v>
      </c>
      <c r="K3" s="5">
        <v>5.0</v>
      </c>
      <c r="L3" s="5"/>
      <c r="M3" s="5" t="s">
        <v>265</v>
      </c>
      <c r="N3" s="5" t="s">
        <v>265</v>
      </c>
    </row>
    <row r="4">
      <c r="A4" s="57">
        <v>42531.0</v>
      </c>
      <c r="B4" s="5" t="s">
        <v>66</v>
      </c>
      <c r="C4" s="52">
        <v>3.0</v>
      </c>
      <c r="D4" s="5" t="s">
        <v>371</v>
      </c>
      <c r="E4" s="5" t="s">
        <v>370</v>
      </c>
      <c r="F4" s="5" t="s">
        <v>372</v>
      </c>
      <c r="G4" s="5" t="s">
        <v>265</v>
      </c>
      <c r="H4" s="5">
        <v>30.0</v>
      </c>
      <c r="I4" s="5" t="s">
        <v>265</v>
      </c>
      <c r="J4" s="5">
        <v>5.0</v>
      </c>
      <c r="K4" s="5" t="s">
        <v>373</v>
      </c>
      <c r="L4" s="5"/>
      <c r="M4" s="5" t="s">
        <v>265</v>
      </c>
      <c r="N4" s="5" t="s">
        <v>265</v>
      </c>
    </row>
    <row r="5">
      <c r="A5" s="57">
        <v>42531.0</v>
      </c>
      <c r="B5" s="5" t="s">
        <v>66</v>
      </c>
      <c r="C5" s="52">
        <v>4.0</v>
      </c>
      <c r="E5" s="5" t="s">
        <v>370</v>
      </c>
      <c r="F5" s="5" t="s">
        <v>265</v>
      </c>
      <c r="G5" s="5" t="s">
        <v>265</v>
      </c>
      <c r="H5" s="5" t="s">
        <v>374</v>
      </c>
      <c r="I5" s="5" t="s">
        <v>265</v>
      </c>
      <c r="J5" s="5" t="s">
        <v>265</v>
      </c>
      <c r="K5" s="57" t="s">
        <v>375</v>
      </c>
      <c r="L5" s="5"/>
      <c r="M5" s="5">
        <v>25.0</v>
      </c>
      <c r="N5" s="5" t="s">
        <v>265</v>
      </c>
    </row>
    <row r="6">
      <c r="A6" s="57">
        <v>42531.0</v>
      </c>
      <c r="B6" s="5" t="s">
        <v>66</v>
      </c>
      <c r="C6" s="52">
        <v>5.0</v>
      </c>
      <c r="E6" s="5" t="s">
        <v>265</v>
      </c>
      <c r="F6" s="5" t="s">
        <v>265</v>
      </c>
      <c r="G6" s="5" t="s">
        <v>265</v>
      </c>
      <c r="H6" s="5" t="s">
        <v>265</v>
      </c>
      <c r="I6" s="5" t="s">
        <v>265</v>
      </c>
      <c r="J6" s="5" t="s">
        <v>265</v>
      </c>
      <c r="K6" s="5">
        <v>6.0</v>
      </c>
      <c r="L6" s="5"/>
      <c r="M6" s="5" t="s">
        <v>265</v>
      </c>
      <c r="N6" s="5" t="s">
        <v>265</v>
      </c>
    </row>
    <row r="7">
      <c r="A7" s="57">
        <v>42531.0</v>
      </c>
      <c r="B7" s="5" t="s">
        <v>66</v>
      </c>
      <c r="C7" s="52">
        <v>6.0</v>
      </c>
      <c r="E7" s="5" t="s">
        <v>265</v>
      </c>
      <c r="F7" s="5" t="s">
        <v>265</v>
      </c>
      <c r="G7" s="5" t="s">
        <v>265</v>
      </c>
      <c r="H7" s="5" t="s">
        <v>265</v>
      </c>
      <c r="I7" s="5" t="s">
        <v>265</v>
      </c>
      <c r="J7" s="5" t="s">
        <v>265</v>
      </c>
      <c r="K7" s="5">
        <v>6.0</v>
      </c>
      <c r="L7" s="5"/>
      <c r="M7" s="5" t="s">
        <v>265</v>
      </c>
      <c r="N7" s="5" t="s">
        <v>265</v>
      </c>
    </row>
    <row r="8">
      <c r="A8" s="57">
        <v>42531.0</v>
      </c>
      <c r="B8" s="5" t="s">
        <v>66</v>
      </c>
      <c r="C8" s="52">
        <v>7.0</v>
      </c>
      <c r="E8" s="5" t="s">
        <v>265</v>
      </c>
      <c r="F8" s="5" t="s">
        <v>265</v>
      </c>
      <c r="G8" s="5" t="s">
        <v>372</v>
      </c>
      <c r="H8" s="5" t="s">
        <v>374</v>
      </c>
      <c r="I8" s="5" t="s">
        <v>265</v>
      </c>
      <c r="J8" s="5" t="s">
        <v>265</v>
      </c>
      <c r="K8" s="5">
        <v>5.0</v>
      </c>
      <c r="L8" s="5"/>
      <c r="M8" s="5" t="s">
        <v>265</v>
      </c>
      <c r="N8" s="5" t="s">
        <v>372</v>
      </c>
    </row>
    <row r="9">
      <c r="A9" s="57">
        <v>42531.0</v>
      </c>
      <c r="B9" s="5" t="s">
        <v>66</v>
      </c>
      <c r="C9" s="52">
        <v>8.0</v>
      </c>
      <c r="E9" s="5" t="s">
        <v>265</v>
      </c>
      <c r="F9" s="5" t="s">
        <v>265</v>
      </c>
      <c r="G9" s="5" t="s">
        <v>372</v>
      </c>
      <c r="H9" s="5" t="s">
        <v>376</v>
      </c>
      <c r="I9" s="5" t="s">
        <v>265</v>
      </c>
      <c r="J9" s="5" t="s">
        <v>265</v>
      </c>
      <c r="K9" s="5">
        <v>5.0</v>
      </c>
      <c r="L9" s="5"/>
      <c r="M9" s="5" t="s">
        <v>265</v>
      </c>
      <c r="N9" s="5" t="s">
        <v>372</v>
      </c>
    </row>
    <row r="10">
      <c r="A10" s="57">
        <v>42531.0</v>
      </c>
      <c r="B10" s="5" t="s">
        <v>66</v>
      </c>
      <c r="C10" s="52">
        <v>9.0</v>
      </c>
      <c r="E10" s="5" t="s">
        <v>265</v>
      </c>
      <c r="F10" s="5" t="s">
        <v>265</v>
      </c>
      <c r="G10" s="5" t="s">
        <v>265</v>
      </c>
      <c r="H10" s="5" t="s">
        <v>265</v>
      </c>
      <c r="I10" s="5" t="s">
        <v>265</v>
      </c>
      <c r="J10" s="5" t="s">
        <v>265</v>
      </c>
      <c r="K10" s="5">
        <v>5.5</v>
      </c>
      <c r="L10" s="5"/>
      <c r="M10" s="5" t="s">
        <v>265</v>
      </c>
      <c r="N10" s="5" t="s">
        <v>372</v>
      </c>
    </row>
    <row r="11">
      <c r="A11" s="57">
        <v>42531.0</v>
      </c>
      <c r="B11" s="5" t="s">
        <v>66</v>
      </c>
      <c r="C11" s="52">
        <v>10.0</v>
      </c>
      <c r="E11" s="5" t="s">
        <v>377</v>
      </c>
      <c r="F11" s="5" t="s">
        <v>265</v>
      </c>
      <c r="G11" s="5" t="s">
        <v>372</v>
      </c>
      <c r="H11" s="5" t="s">
        <v>378</v>
      </c>
      <c r="I11" s="5" t="s">
        <v>265</v>
      </c>
      <c r="J11" s="5" t="s">
        <v>175</v>
      </c>
      <c r="K11" s="5">
        <v>6.0</v>
      </c>
      <c r="L11" s="5"/>
      <c r="M11" s="5">
        <v>75.0</v>
      </c>
      <c r="N11" s="5">
        <v>2.0</v>
      </c>
    </row>
    <row r="12">
      <c r="A12" s="93">
        <v>42531.0</v>
      </c>
      <c r="B12" s="2" t="s">
        <v>66</v>
      </c>
      <c r="C12" s="54">
        <v>11.0</v>
      </c>
      <c r="D12" s="2"/>
      <c r="E12" s="2" t="s">
        <v>265</v>
      </c>
      <c r="F12" s="2" t="s">
        <v>265</v>
      </c>
      <c r="G12" s="2" t="s">
        <v>265</v>
      </c>
      <c r="H12" s="2" t="s">
        <v>265</v>
      </c>
      <c r="I12" s="2" t="s">
        <v>265</v>
      </c>
      <c r="J12" s="2" t="s">
        <v>265</v>
      </c>
      <c r="K12" s="2">
        <v>7.0</v>
      </c>
      <c r="L12" s="2"/>
      <c r="M12" s="2" t="s">
        <v>265</v>
      </c>
      <c r="N12" s="2" t="s">
        <v>265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7">
        <v>42538.0</v>
      </c>
      <c r="B13" s="5" t="s">
        <v>67</v>
      </c>
      <c r="C13" s="52">
        <v>1.0</v>
      </c>
      <c r="E13" s="5" t="s">
        <v>377</v>
      </c>
      <c r="F13" s="5" t="s">
        <v>265</v>
      </c>
      <c r="G13" s="5" t="s">
        <v>372</v>
      </c>
      <c r="H13" s="5" t="s">
        <v>378</v>
      </c>
      <c r="I13" s="5" t="s">
        <v>265</v>
      </c>
      <c r="J13" s="5">
        <v>5.0</v>
      </c>
      <c r="K13" s="5">
        <v>5.0</v>
      </c>
      <c r="L13" s="5"/>
      <c r="M13" s="5">
        <v>25.0</v>
      </c>
      <c r="N13" s="5" t="s">
        <v>372</v>
      </c>
    </row>
    <row r="14">
      <c r="A14" s="57">
        <v>42538.0</v>
      </c>
      <c r="B14" s="5" t="s">
        <v>67</v>
      </c>
      <c r="C14" s="52">
        <v>2.0</v>
      </c>
      <c r="D14" s="5" t="s">
        <v>379</v>
      </c>
      <c r="E14" s="5" t="s">
        <v>377</v>
      </c>
      <c r="F14" s="5" t="s">
        <v>265</v>
      </c>
      <c r="G14" s="5" t="s">
        <v>372</v>
      </c>
      <c r="H14" s="5" t="s">
        <v>378</v>
      </c>
      <c r="I14" s="5" t="s">
        <v>265</v>
      </c>
      <c r="J14" s="5" t="s">
        <v>265</v>
      </c>
      <c r="K14" s="5">
        <v>5.0</v>
      </c>
      <c r="L14" s="5"/>
      <c r="M14" s="5">
        <v>75.0</v>
      </c>
      <c r="N14" s="5" t="s">
        <v>372</v>
      </c>
    </row>
    <row r="15">
      <c r="A15" s="57">
        <v>42538.0</v>
      </c>
      <c r="B15" s="5" t="s">
        <v>67</v>
      </c>
      <c r="C15" s="52">
        <v>3.0</v>
      </c>
      <c r="E15" s="5" t="s">
        <v>377</v>
      </c>
      <c r="F15" s="5" t="s">
        <v>265</v>
      </c>
      <c r="G15" s="5" t="s">
        <v>372</v>
      </c>
      <c r="H15" s="5" t="s">
        <v>378</v>
      </c>
      <c r="I15" s="5" t="s">
        <v>265</v>
      </c>
      <c r="J15" s="5" t="s">
        <v>265</v>
      </c>
      <c r="K15" s="5">
        <v>5.0</v>
      </c>
      <c r="L15" s="5"/>
      <c r="M15" s="5" t="s">
        <v>265</v>
      </c>
      <c r="N15" s="5" t="s">
        <v>372</v>
      </c>
    </row>
    <row r="16">
      <c r="A16" s="57">
        <v>42538.0</v>
      </c>
      <c r="B16" s="5" t="s">
        <v>67</v>
      </c>
      <c r="C16" s="52">
        <v>6.0</v>
      </c>
      <c r="E16" s="5" t="s">
        <v>377</v>
      </c>
      <c r="F16" s="5" t="s">
        <v>265</v>
      </c>
      <c r="G16" s="5" t="s">
        <v>372</v>
      </c>
      <c r="H16" s="5" t="s">
        <v>378</v>
      </c>
      <c r="I16" s="5" t="s">
        <v>265</v>
      </c>
      <c r="J16" s="5" t="s">
        <v>265</v>
      </c>
      <c r="K16" s="5">
        <v>6.0</v>
      </c>
      <c r="L16" s="5"/>
      <c r="M16" s="5">
        <v>25.0</v>
      </c>
      <c r="N16" s="5" t="s">
        <v>372</v>
      </c>
    </row>
    <row r="17">
      <c r="A17" s="57">
        <v>42538.0</v>
      </c>
      <c r="B17" s="5" t="s">
        <v>67</v>
      </c>
      <c r="C17" s="52">
        <v>7.0</v>
      </c>
      <c r="E17" s="5" t="s">
        <v>380</v>
      </c>
      <c r="F17" s="5" t="s">
        <v>265</v>
      </c>
      <c r="G17" s="5" t="s">
        <v>372</v>
      </c>
      <c r="H17" s="5">
        <v>30.0</v>
      </c>
      <c r="I17" s="5" t="s">
        <v>265</v>
      </c>
      <c r="J17" s="5" t="s">
        <v>265</v>
      </c>
      <c r="K17" s="5">
        <v>6.0</v>
      </c>
      <c r="L17" s="5"/>
      <c r="M17" s="5">
        <v>25.0</v>
      </c>
      <c r="N17" s="5" t="s">
        <v>372</v>
      </c>
    </row>
    <row r="18">
      <c r="A18" s="57">
        <v>42538.0</v>
      </c>
      <c r="B18" s="5" t="s">
        <v>67</v>
      </c>
      <c r="C18" s="52">
        <v>8.0</v>
      </c>
      <c r="E18" s="5" t="s">
        <v>265</v>
      </c>
      <c r="F18" s="5" t="s">
        <v>265</v>
      </c>
      <c r="G18" s="5" t="s">
        <v>372</v>
      </c>
      <c r="H18" s="5" t="s">
        <v>378</v>
      </c>
      <c r="I18" s="5" t="s">
        <v>265</v>
      </c>
      <c r="J18" s="5" t="s">
        <v>265</v>
      </c>
      <c r="K18" s="5">
        <v>6.0</v>
      </c>
      <c r="L18" s="5"/>
      <c r="M18" s="5" t="s">
        <v>265</v>
      </c>
      <c r="N18" s="5" t="s">
        <v>372</v>
      </c>
    </row>
    <row r="19">
      <c r="A19" s="57">
        <v>42538.0</v>
      </c>
      <c r="B19" s="5" t="s">
        <v>67</v>
      </c>
      <c r="C19" s="52">
        <v>9.0</v>
      </c>
      <c r="E19" s="5" t="s">
        <v>265</v>
      </c>
      <c r="F19" s="5" t="s">
        <v>265</v>
      </c>
      <c r="G19" s="5" t="s">
        <v>372</v>
      </c>
      <c r="H19" s="5" t="s">
        <v>378</v>
      </c>
      <c r="I19" s="5" t="s">
        <v>265</v>
      </c>
      <c r="J19" s="5" t="s">
        <v>265</v>
      </c>
      <c r="K19" s="5">
        <v>5.0</v>
      </c>
      <c r="L19" s="5"/>
      <c r="M19" s="5" t="s">
        <v>265</v>
      </c>
      <c r="N19" s="5">
        <v>2.0</v>
      </c>
    </row>
    <row r="20">
      <c r="B20" s="3" t="s">
        <v>235</v>
      </c>
      <c r="C20" s="73">
        <v>1.0</v>
      </c>
      <c r="E20" s="3" t="s">
        <v>265</v>
      </c>
      <c r="F20" s="3" t="s">
        <v>265</v>
      </c>
      <c r="G20" s="3" t="s">
        <v>372</v>
      </c>
      <c r="H20" s="3" t="s">
        <v>378</v>
      </c>
      <c r="I20" s="3" t="s">
        <v>265</v>
      </c>
      <c r="J20" s="3" t="s">
        <v>265</v>
      </c>
      <c r="K20" s="3">
        <v>5.0</v>
      </c>
      <c r="L20" s="3"/>
      <c r="M20" s="3" t="s">
        <v>265</v>
      </c>
      <c r="N20" s="3" t="s">
        <v>372</v>
      </c>
    </row>
    <row r="21" ht="15.75" customHeight="1">
      <c r="B21" s="3" t="s">
        <v>72</v>
      </c>
      <c r="C21" s="73">
        <v>2.0</v>
      </c>
      <c r="E21" s="3" t="s">
        <v>265</v>
      </c>
      <c r="F21" s="3" t="s">
        <v>265</v>
      </c>
      <c r="G21" s="3" t="s">
        <v>372</v>
      </c>
      <c r="H21" s="3" t="s">
        <v>378</v>
      </c>
      <c r="I21" s="3" t="s">
        <v>265</v>
      </c>
      <c r="J21" s="3" t="s">
        <v>265</v>
      </c>
      <c r="K21" s="3">
        <v>5.0</v>
      </c>
      <c r="L21" s="3"/>
      <c r="M21" s="3" t="s">
        <v>265</v>
      </c>
      <c r="N21" s="3" t="s">
        <v>372</v>
      </c>
    </row>
    <row r="22" ht="15.75" customHeight="1">
      <c r="B22" s="3" t="s">
        <v>69</v>
      </c>
      <c r="C22" s="73">
        <v>3.0</v>
      </c>
      <c r="E22" s="3" t="s">
        <v>265</v>
      </c>
      <c r="F22" s="3" t="s">
        <v>265</v>
      </c>
      <c r="G22" s="3" t="s">
        <v>372</v>
      </c>
      <c r="H22" s="3" t="s">
        <v>378</v>
      </c>
      <c r="I22" s="3" t="s">
        <v>265</v>
      </c>
      <c r="J22" s="3" t="s">
        <v>265</v>
      </c>
      <c r="K22" s="3">
        <v>5.0</v>
      </c>
      <c r="L22" s="3"/>
      <c r="M22" s="3">
        <v>25.0</v>
      </c>
      <c r="N22" s="3" t="s">
        <v>372</v>
      </c>
    </row>
    <row r="23" ht="15.75" customHeight="1">
      <c r="B23" s="3" t="s">
        <v>381</v>
      </c>
      <c r="C23" s="73">
        <v>4.0</v>
      </c>
      <c r="D23" s="3" t="s">
        <v>382</v>
      </c>
      <c r="E23" s="234" t="s">
        <v>377</v>
      </c>
      <c r="F23" s="3" t="s">
        <v>265</v>
      </c>
      <c r="G23" s="3" t="s">
        <v>372</v>
      </c>
      <c r="H23" s="3" t="s">
        <v>378</v>
      </c>
      <c r="I23" s="3" t="s">
        <v>265</v>
      </c>
      <c r="J23" s="3" t="s">
        <v>175</v>
      </c>
      <c r="K23" s="3">
        <v>6.5</v>
      </c>
      <c r="L23" s="3"/>
      <c r="M23" s="3">
        <v>25.0</v>
      </c>
      <c r="N23" s="3" t="s">
        <v>372</v>
      </c>
    </row>
    <row r="24" ht="15.75" customHeight="1">
      <c r="B24" s="3" t="s">
        <v>383</v>
      </c>
      <c r="C24" s="73">
        <v>5.0</v>
      </c>
      <c r="E24" s="234" t="s">
        <v>380</v>
      </c>
      <c r="F24" s="3" t="s">
        <v>265</v>
      </c>
      <c r="G24" s="3" t="s">
        <v>372</v>
      </c>
      <c r="H24" s="3">
        <v>30.0</v>
      </c>
      <c r="I24" s="3" t="s">
        <v>265</v>
      </c>
      <c r="J24" s="3" t="s">
        <v>175</v>
      </c>
      <c r="K24" s="3">
        <v>6.5</v>
      </c>
      <c r="L24" s="3"/>
      <c r="M24" s="3" t="s">
        <v>265</v>
      </c>
      <c r="N24" s="3" t="s">
        <v>384</v>
      </c>
    </row>
    <row r="25" ht="15.75" customHeight="1">
      <c r="B25" s="3" t="s">
        <v>385</v>
      </c>
      <c r="C25" s="73">
        <v>6.0</v>
      </c>
      <c r="E25" s="234" t="s">
        <v>377</v>
      </c>
      <c r="F25" s="3" t="s">
        <v>265</v>
      </c>
      <c r="G25" s="3" t="s">
        <v>265</v>
      </c>
      <c r="H25" s="3" t="s">
        <v>378</v>
      </c>
      <c r="I25" s="3" t="s">
        <v>265</v>
      </c>
      <c r="J25" s="3" t="s">
        <v>265</v>
      </c>
      <c r="K25" s="3">
        <v>7.0</v>
      </c>
      <c r="L25" s="3"/>
      <c r="M25" s="3" t="s">
        <v>265</v>
      </c>
      <c r="N25" s="3" t="s">
        <v>372</v>
      </c>
    </row>
    <row r="26" ht="15.75" customHeight="1">
      <c r="B26" s="3" t="s">
        <v>386</v>
      </c>
      <c r="C26" s="73">
        <v>7.0</v>
      </c>
      <c r="E26" s="234" t="s">
        <v>377</v>
      </c>
      <c r="F26" s="3" t="s">
        <v>265</v>
      </c>
      <c r="G26" s="3" t="s">
        <v>265</v>
      </c>
      <c r="H26" s="3" t="s">
        <v>378</v>
      </c>
      <c r="I26" s="3" t="s">
        <v>265</v>
      </c>
      <c r="J26" s="3" t="s">
        <v>265</v>
      </c>
      <c r="K26" s="3">
        <v>5.0</v>
      </c>
      <c r="L26" s="3"/>
      <c r="M26" s="3">
        <v>25.0</v>
      </c>
      <c r="N26" s="3" t="s">
        <v>372</v>
      </c>
    </row>
    <row r="27" ht="15.75" customHeight="1">
      <c r="B27" s="3" t="s">
        <v>387</v>
      </c>
      <c r="C27" s="73">
        <v>8.0</v>
      </c>
    </row>
    <row r="28" ht="15.75" customHeight="1">
      <c r="B28" s="3" t="s">
        <v>388</v>
      </c>
      <c r="C28" s="73">
        <v>9.0</v>
      </c>
    </row>
    <row r="29" ht="15.75" customHeight="1">
      <c r="B29" s="3" t="s">
        <v>389</v>
      </c>
      <c r="C29" s="73">
        <v>10.0</v>
      </c>
    </row>
    <row r="30" ht="15.75" customHeight="1">
      <c r="B30" s="3" t="s">
        <v>72</v>
      </c>
      <c r="C30" s="73">
        <v>1.0</v>
      </c>
      <c r="E30" s="234" t="s">
        <v>377</v>
      </c>
      <c r="F30" s="3" t="s">
        <v>265</v>
      </c>
      <c r="G30" s="3" t="s">
        <v>372</v>
      </c>
      <c r="H30" s="3" t="s">
        <v>378</v>
      </c>
      <c r="I30" s="3" t="s">
        <v>265</v>
      </c>
      <c r="J30" s="3" t="s">
        <v>265</v>
      </c>
      <c r="K30" s="3">
        <v>5.0</v>
      </c>
      <c r="L30" s="3"/>
      <c r="M30" s="3" t="s">
        <v>265</v>
      </c>
      <c r="N30" s="3" t="s">
        <v>372</v>
      </c>
    </row>
    <row r="31" ht="15.75" customHeight="1">
      <c r="B31" s="3" t="s">
        <v>72</v>
      </c>
      <c r="C31" s="73">
        <v>2.0</v>
      </c>
      <c r="E31" s="234" t="s">
        <v>377</v>
      </c>
      <c r="F31" s="3" t="s">
        <v>265</v>
      </c>
      <c r="G31" s="3" t="s">
        <v>372</v>
      </c>
      <c r="H31" s="3" t="s">
        <v>378</v>
      </c>
      <c r="I31" s="3" t="s">
        <v>265</v>
      </c>
      <c r="J31" s="3" t="s">
        <v>265</v>
      </c>
      <c r="K31" s="3">
        <v>5.0</v>
      </c>
      <c r="L31" s="3"/>
      <c r="M31" s="3" t="s">
        <v>265</v>
      </c>
      <c r="N31" s="3" t="s">
        <v>372</v>
      </c>
    </row>
    <row r="32" ht="15.75" customHeight="1">
      <c r="B32" s="3" t="s">
        <v>72</v>
      </c>
      <c r="C32" s="73">
        <v>3.0</v>
      </c>
      <c r="E32" s="234" t="s">
        <v>380</v>
      </c>
      <c r="F32" s="3" t="s">
        <v>265</v>
      </c>
      <c r="G32" s="3" t="s">
        <v>265</v>
      </c>
      <c r="H32" s="3">
        <v>30.0</v>
      </c>
      <c r="I32" s="3" t="s">
        <v>265</v>
      </c>
      <c r="J32" s="3" t="s">
        <v>265</v>
      </c>
      <c r="K32" s="3">
        <v>5.0</v>
      </c>
      <c r="L32" s="3"/>
      <c r="M32" s="3">
        <v>25.0</v>
      </c>
      <c r="N32" s="3" t="s">
        <v>372</v>
      </c>
    </row>
    <row r="33" ht="15.75" customHeight="1">
      <c r="B33" s="3" t="s">
        <v>72</v>
      </c>
      <c r="C33" s="73">
        <v>4.0</v>
      </c>
      <c r="E33" s="234" t="s">
        <v>380</v>
      </c>
      <c r="F33" s="3" t="s">
        <v>265</v>
      </c>
      <c r="G33" s="3" t="s">
        <v>265</v>
      </c>
      <c r="H33" s="3">
        <v>30.0</v>
      </c>
      <c r="I33" s="3" t="s">
        <v>265</v>
      </c>
      <c r="J33" s="3" t="s">
        <v>265</v>
      </c>
      <c r="K33" s="3">
        <v>5.0</v>
      </c>
      <c r="L33" s="3"/>
      <c r="M33" s="3">
        <v>500.0</v>
      </c>
      <c r="N33" s="3" t="s">
        <v>372</v>
      </c>
    </row>
    <row r="34" ht="15.75" customHeight="1">
      <c r="B34" s="3" t="s">
        <v>72</v>
      </c>
      <c r="C34" s="73">
        <v>5.0</v>
      </c>
      <c r="E34" s="3" t="s">
        <v>265</v>
      </c>
      <c r="F34" s="3" t="s">
        <v>265</v>
      </c>
      <c r="G34" s="3" t="s">
        <v>372</v>
      </c>
      <c r="H34" s="3" t="s">
        <v>378</v>
      </c>
      <c r="I34" s="3" t="s">
        <v>265</v>
      </c>
      <c r="J34" s="3" t="s">
        <v>265</v>
      </c>
      <c r="K34" s="3">
        <v>5.0</v>
      </c>
      <c r="L34" s="3"/>
      <c r="M34" s="3" t="s">
        <v>265</v>
      </c>
      <c r="N34" s="3" t="s">
        <v>372</v>
      </c>
    </row>
    <row r="35" ht="15.75" customHeight="1">
      <c r="B35" s="3" t="s">
        <v>72</v>
      </c>
      <c r="C35" s="73">
        <v>6.0</v>
      </c>
      <c r="E35" s="3" t="s">
        <v>265</v>
      </c>
      <c r="F35" s="3" t="s">
        <v>265</v>
      </c>
      <c r="G35" s="3" t="s">
        <v>372</v>
      </c>
      <c r="H35" s="3" t="s">
        <v>265</v>
      </c>
      <c r="I35" s="3" t="s">
        <v>265</v>
      </c>
      <c r="J35" s="3" t="s">
        <v>265</v>
      </c>
      <c r="K35" s="3">
        <v>5.0</v>
      </c>
      <c r="L35" s="3"/>
      <c r="M35" s="3" t="s">
        <v>265</v>
      </c>
      <c r="N35" s="3" t="s">
        <v>372</v>
      </c>
    </row>
    <row r="36" ht="15.75" customHeight="1">
      <c r="B36" s="3" t="s">
        <v>72</v>
      </c>
      <c r="C36" s="73">
        <v>7.0</v>
      </c>
      <c r="E36" s="234" t="s">
        <v>380</v>
      </c>
      <c r="F36" s="3" t="s">
        <v>265</v>
      </c>
      <c r="G36" s="3" t="s">
        <v>372</v>
      </c>
      <c r="H36" s="3" t="s">
        <v>378</v>
      </c>
      <c r="I36" s="3" t="s">
        <v>265</v>
      </c>
      <c r="J36" s="3" t="s">
        <v>265</v>
      </c>
      <c r="K36" s="3">
        <v>6.0</v>
      </c>
      <c r="L36" s="3"/>
      <c r="M36" s="3" t="s">
        <v>265</v>
      </c>
      <c r="N36" s="3" t="s">
        <v>372</v>
      </c>
    </row>
    <row r="37" ht="15.75" customHeight="1">
      <c r="B37" s="3" t="s">
        <v>72</v>
      </c>
      <c r="C37" s="73">
        <v>8.0</v>
      </c>
      <c r="E37" s="234" t="s">
        <v>380</v>
      </c>
      <c r="F37" s="3" t="s">
        <v>265</v>
      </c>
      <c r="G37" s="3" t="s">
        <v>265</v>
      </c>
      <c r="H37" s="3">
        <v>100.0</v>
      </c>
      <c r="I37" s="3" t="s">
        <v>265</v>
      </c>
      <c r="J37" s="3" t="s">
        <v>265</v>
      </c>
      <c r="K37" s="3">
        <v>5.0</v>
      </c>
      <c r="L37" s="3"/>
      <c r="M37" s="3" t="s">
        <v>265</v>
      </c>
      <c r="N37" s="3" t="s">
        <v>372</v>
      </c>
    </row>
    <row r="38" ht="15.75" customHeight="1">
      <c r="B38" s="3" t="s">
        <v>72</v>
      </c>
      <c r="C38" s="73">
        <v>9.0</v>
      </c>
      <c r="D38" s="3" t="s">
        <v>371</v>
      </c>
      <c r="E38" s="3" t="s">
        <v>265</v>
      </c>
      <c r="F38" s="3" t="s">
        <v>265</v>
      </c>
      <c r="G38" s="3" t="s">
        <v>265</v>
      </c>
      <c r="H38" s="3" t="s">
        <v>378</v>
      </c>
      <c r="I38" s="3" t="s">
        <v>265</v>
      </c>
      <c r="J38" s="3" t="s">
        <v>265</v>
      </c>
      <c r="K38" s="3">
        <v>6.0</v>
      </c>
      <c r="L38" s="3"/>
      <c r="M38" s="3" t="s">
        <v>265</v>
      </c>
      <c r="N38" s="3" t="s">
        <v>372</v>
      </c>
    </row>
    <row r="39" ht="15.75" customHeight="1">
      <c r="B39" s="3" t="s">
        <v>72</v>
      </c>
      <c r="C39" s="73">
        <v>10.0</v>
      </c>
      <c r="E39" s="234" t="s">
        <v>377</v>
      </c>
      <c r="F39" s="3" t="s">
        <v>265</v>
      </c>
      <c r="G39" s="3" t="s">
        <v>372</v>
      </c>
      <c r="H39" s="3" t="s">
        <v>378</v>
      </c>
      <c r="I39" s="3" t="s">
        <v>265</v>
      </c>
      <c r="J39" s="3" t="s">
        <v>265</v>
      </c>
      <c r="K39" s="3">
        <v>6.0</v>
      </c>
      <c r="L39" s="3"/>
      <c r="M39" s="3">
        <v>25.0</v>
      </c>
      <c r="N39" s="3" t="s">
        <v>372</v>
      </c>
    </row>
    <row r="40" ht="15.75" customHeight="1">
      <c r="A40" s="9"/>
      <c r="B40" s="9" t="s">
        <v>72</v>
      </c>
      <c r="C40" s="72">
        <v>11.0</v>
      </c>
      <c r="D40" s="9"/>
      <c r="E40" s="235" t="s">
        <v>380</v>
      </c>
      <c r="F40" s="9" t="s">
        <v>378</v>
      </c>
      <c r="G40" s="9" t="s">
        <v>372</v>
      </c>
      <c r="H40" s="9" t="s">
        <v>378</v>
      </c>
      <c r="I40" s="9" t="s">
        <v>265</v>
      </c>
      <c r="J40" s="9" t="s">
        <v>265</v>
      </c>
      <c r="K40" s="9">
        <v>5.0</v>
      </c>
      <c r="L40" s="9"/>
      <c r="M40" s="9" t="s">
        <v>265</v>
      </c>
      <c r="N40" s="9" t="s">
        <v>372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1">
        <f>'TN-Liste'!A93</f>
        <v>43259</v>
      </c>
      <c r="B41" s="65" t="str">
        <f>'TN-Liste'!B93</f>
        <v>MBI17_Grp1</v>
      </c>
      <c r="C41" s="73">
        <f>'TN-Liste'!C93</f>
        <v>1</v>
      </c>
      <c r="E41" s="3" t="s">
        <v>265</v>
      </c>
      <c r="F41" s="3" t="s">
        <v>265</v>
      </c>
      <c r="G41" s="3" t="s">
        <v>372</v>
      </c>
      <c r="H41" s="3" t="s">
        <v>378</v>
      </c>
      <c r="I41" s="3" t="s">
        <v>265</v>
      </c>
      <c r="J41" s="3" t="s">
        <v>265</v>
      </c>
      <c r="K41" s="3">
        <v>5.0</v>
      </c>
      <c r="L41" s="3">
        <v>1.03</v>
      </c>
      <c r="M41" s="3" t="s">
        <v>265</v>
      </c>
      <c r="N41" s="3" t="s">
        <v>372</v>
      </c>
    </row>
    <row r="42" ht="15.75" customHeight="1">
      <c r="A42" s="11">
        <f>'TN-Liste'!A94</f>
        <v>43259</v>
      </c>
      <c r="B42" s="65" t="str">
        <f>'TN-Liste'!B94</f>
        <v>MBI17_Grp1</v>
      </c>
      <c r="C42" s="73">
        <f>'TN-Liste'!C94</f>
        <v>2</v>
      </c>
      <c r="D42" s="5"/>
      <c r="E42" s="234" t="s">
        <v>377</v>
      </c>
      <c r="F42" s="3" t="s">
        <v>265</v>
      </c>
      <c r="G42" s="3" t="s">
        <v>372</v>
      </c>
      <c r="H42" s="5">
        <v>30.0</v>
      </c>
      <c r="I42" s="3" t="s">
        <v>265</v>
      </c>
      <c r="J42" s="3" t="s">
        <v>265</v>
      </c>
      <c r="K42" s="5">
        <v>5.0</v>
      </c>
      <c r="L42" s="5">
        <v>1.025</v>
      </c>
      <c r="M42" s="5">
        <v>25.0</v>
      </c>
      <c r="N42" s="3" t="s">
        <v>372</v>
      </c>
    </row>
    <row r="43" ht="15.75" customHeight="1">
      <c r="A43" s="11">
        <f>'TN-Liste'!A95</f>
        <v>43259</v>
      </c>
      <c r="B43" s="65" t="str">
        <f>'TN-Liste'!B95</f>
        <v>MBI17_Grp1</v>
      </c>
      <c r="C43" s="73">
        <f>'TN-Liste'!C95</f>
        <v>3</v>
      </c>
      <c r="E43" s="234" t="s">
        <v>377</v>
      </c>
      <c r="F43" s="3" t="s">
        <v>265</v>
      </c>
      <c r="G43" s="3" t="s">
        <v>372</v>
      </c>
      <c r="H43" s="3">
        <v>30.0</v>
      </c>
      <c r="I43" s="3" t="s">
        <v>265</v>
      </c>
      <c r="J43" s="3" t="s">
        <v>265</v>
      </c>
      <c r="K43" s="5">
        <v>5.0</v>
      </c>
      <c r="L43" s="3">
        <v>1.03</v>
      </c>
      <c r="M43" s="3" t="s">
        <v>265</v>
      </c>
      <c r="N43" s="3" t="s">
        <v>372</v>
      </c>
    </row>
    <row r="44" ht="15.75" customHeight="1">
      <c r="A44" s="11">
        <f>'TN-Liste'!A98</f>
        <v>43259</v>
      </c>
      <c r="B44" s="65" t="str">
        <f>'TN-Liste'!B98</f>
        <v>MBI17_Grp1</v>
      </c>
      <c r="C44" s="73">
        <f>'TN-Liste'!C98</f>
        <v>6</v>
      </c>
      <c r="E44" s="3" t="s">
        <v>265</v>
      </c>
      <c r="F44" s="3" t="s">
        <v>265</v>
      </c>
      <c r="G44" s="3" t="s">
        <v>372</v>
      </c>
      <c r="H44" s="3" t="s">
        <v>378</v>
      </c>
      <c r="I44" s="3" t="s">
        <v>265</v>
      </c>
      <c r="J44" s="3" t="s">
        <v>265</v>
      </c>
      <c r="K44" s="5">
        <v>5.0</v>
      </c>
      <c r="L44" s="3">
        <v>1.03</v>
      </c>
      <c r="M44" s="3" t="s">
        <v>265</v>
      </c>
      <c r="N44" s="3" t="s">
        <v>372</v>
      </c>
    </row>
    <row r="45" ht="15.75" customHeight="1">
      <c r="A45" s="11">
        <f>'TN-Liste'!A99</f>
        <v>43259</v>
      </c>
      <c r="B45" s="65" t="str">
        <f>'TN-Liste'!B99</f>
        <v>MBI17_Grp1</v>
      </c>
      <c r="C45" s="73">
        <f>'TN-Liste'!C99</f>
        <v>7</v>
      </c>
      <c r="D45" s="3" t="s">
        <v>379</v>
      </c>
      <c r="E45" s="3" t="s">
        <v>265</v>
      </c>
      <c r="F45" s="5" t="s">
        <v>372</v>
      </c>
      <c r="G45" s="3" t="s">
        <v>265</v>
      </c>
      <c r="H45" s="3" t="s">
        <v>265</v>
      </c>
      <c r="I45" s="3" t="s">
        <v>265</v>
      </c>
      <c r="J45" s="3" t="s">
        <v>265</v>
      </c>
      <c r="K45" s="5">
        <v>5.0</v>
      </c>
      <c r="L45" s="3">
        <v>1.025</v>
      </c>
      <c r="M45" s="3">
        <v>25.0</v>
      </c>
      <c r="N45" s="3" t="s">
        <v>265</v>
      </c>
    </row>
    <row r="46" ht="15.75" customHeight="1">
      <c r="A46" s="11">
        <f>'TN-Liste'!A100</f>
        <v>43259</v>
      </c>
      <c r="B46" s="65" t="str">
        <f>'TN-Liste'!B100</f>
        <v>MBI17_Grp1</v>
      </c>
      <c r="C46" s="73">
        <f>'TN-Liste'!C100</f>
        <v>8</v>
      </c>
      <c r="D46" s="3" t="s">
        <v>379</v>
      </c>
      <c r="E46" s="3" t="s">
        <v>265</v>
      </c>
      <c r="F46" s="5" t="s">
        <v>372</v>
      </c>
      <c r="G46" s="3" t="s">
        <v>372</v>
      </c>
      <c r="H46" s="3" t="s">
        <v>378</v>
      </c>
      <c r="I46" s="3" t="s">
        <v>265</v>
      </c>
      <c r="J46" s="3" t="s">
        <v>265</v>
      </c>
      <c r="K46" s="5">
        <v>5.0</v>
      </c>
      <c r="L46" s="3">
        <v>1.025</v>
      </c>
      <c r="M46" s="3" t="s">
        <v>265</v>
      </c>
      <c r="N46" s="3" t="s">
        <v>372</v>
      </c>
    </row>
    <row r="47" ht="15.75" customHeight="1">
      <c r="A47" s="11">
        <f>'TN-Liste'!A101</f>
        <v>43259</v>
      </c>
      <c r="B47" s="65" t="str">
        <f>'TN-Liste'!B101</f>
        <v>MBI17_Grp1</v>
      </c>
      <c r="C47" s="73">
        <f>'TN-Liste'!C101</f>
        <v>9</v>
      </c>
      <c r="D47" s="3" t="s">
        <v>379</v>
      </c>
      <c r="E47" s="234" t="s">
        <v>380</v>
      </c>
      <c r="F47" s="5" t="s">
        <v>372</v>
      </c>
      <c r="G47" s="3" t="s">
        <v>372</v>
      </c>
      <c r="H47" s="3">
        <v>100.0</v>
      </c>
      <c r="I47" s="3" t="s">
        <v>265</v>
      </c>
      <c r="J47" s="3" t="s">
        <v>265</v>
      </c>
      <c r="K47" s="5">
        <v>5.0</v>
      </c>
      <c r="L47" s="3">
        <v>1.03</v>
      </c>
      <c r="M47" s="3">
        <v>25.0</v>
      </c>
      <c r="N47" s="3" t="s">
        <v>372</v>
      </c>
    </row>
    <row r="48" ht="15.75" customHeight="1">
      <c r="A48" s="11">
        <f>'TN-Liste'!A102</f>
        <v>43259</v>
      </c>
      <c r="B48" s="65" t="str">
        <f>'TN-Liste'!B102</f>
        <v>MBI17_Grp1</v>
      </c>
      <c r="C48" s="73">
        <f>'TN-Liste'!C102</f>
        <v>10</v>
      </c>
      <c r="D48" s="3" t="s">
        <v>390</v>
      </c>
      <c r="E48" s="234" t="s">
        <v>380</v>
      </c>
      <c r="F48" s="5" t="s">
        <v>372</v>
      </c>
      <c r="G48" s="3" t="s">
        <v>372</v>
      </c>
      <c r="H48" s="3">
        <v>30.0</v>
      </c>
      <c r="I48" s="3">
        <v>30.0</v>
      </c>
      <c r="J48" s="3" t="s">
        <v>265</v>
      </c>
      <c r="K48" s="5">
        <v>5.0</v>
      </c>
      <c r="L48" s="3">
        <v>1.03</v>
      </c>
      <c r="M48" s="3">
        <v>25.0</v>
      </c>
      <c r="N48" s="3" t="s">
        <v>372</v>
      </c>
    </row>
    <row r="49" ht="15.75" customHeight="1">
      <c r="A49" s="11">
        <f>'TN-Liste'!A103</f>
        <v>43259</v>
      </c>
      <c r="B49" s="65" t="str">
        <f>'TN-Liste'!B103</f>
        <v>MBI17_Grp1</v>
      </c>
      <c r="C49" s="73">
        <f>'TN-Liste'!C103</f>
        <v>11</v>
      </c>
      <c r="E49" s="234" t="s">
        <v>380</v>
      </c>
      <c r="F49" s="3" t="s">
        <v>265</v>
      </c>
      <c r="G49" s="3" t="s">
        <v>372</v>
      </c>
      <c r="H49" s="3" t="s">
        <v>265</v>
      </c>
      <c r="I49" s="3" t="s">
        <v>265</v>
      </c>
      <c r="J49" s="3" t="s">
        <v>265</v>
      </c>
      <c r="K49" s="5">
        <v>5.0</v>
      </c>
      <c r="L49" s="3">
        <v>1.03</v>
      </c>
      <c r="M49" s="3" t="s">
        <v>265</v>
      </c>
      <c r="N49" s="3" t="s">
        <v>372</v>
      </c>
    </row>
    <row r="50" ht="15.75" customHeight="1">
      <c r="A50" s="66">
        <f>'TN-Liste'!A104</f>
        <v>43259</v>
      </c>
      <c r="B50" s="9" t="str">
        <f>'TN-Liste'!B104</f>
        <v>MBI17_Grp1</v>
      </c>
      <c r="C50" s="72">
        <f>'TN-Liste'!C104</f>
        <v>13</v>
      </c>
      <c r="D50" s="9" t="s">
        <v>379</v>
      </c>
      <c r="E50" s="9" t="s">
        <v>265</v>
      </c>
      <c r="F50" s="2" t="s">
        <v>372</v>
      </c>
      <c r="G50" s="9" t="s">
        <v>265</v>
      </c>
      <c r="H50" s="9" t="s">
        <v>265</v>
      </c>
      <c r="I50" s="9" t="s">
        <v>265</v>
      </c>
      <c r="J50" s="9" t="s">
        <v>265</v>
      </c>
      <c r="K50" s="2">
        <v>5.0</v>
      </c>
      <c r="L50" s="9">
        <v>1.025</v>
      </c>
      <c r="M50" s="9" t="s">
        <v>265</v>
      </c>
      <c r="N50" s="9" t="s">
        <v>372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1">
        <f>'TN-Liste'!A106</f>
        <v>43273</v>
      </c>
      <c r="B51" s="65" t="str">
        <f>'TN-Liste'!B106</f>
        <v>MBI17_Grp2</v>
      </c>
      <c r="C51" s="73">
        <f>'TN-Liste'!C106</f>
        <v>1</v>
      </c>
      <c r="D51" s="3" t="s">
        <v>379</v>
      </c>
      <c r="E51" s="3" t="s">
        <v>265</v>
      </c>
      <c r="F51" s="3" t="s">
        <v>265</v>
      </c>
      <c r="G51" s="3" t="s">
        <v>372</v>
      </c>
      <c r="H51" s="3">
        <v>30.0</v>
      </c>
      <c r="I51" s="3" t="s">
        <v>265</v>
      </c>
      <c r="J51" s="3" t="s">
        <v>265</v>
      </c>
      <c r="K51" s="3">
        <v>5.0</v>
      </c>
      <c r="L51" s="3">
        <v>1.025</v>
      </c>
      <c r="M51" s="3" t="s">
        <v>265</v>
      </c>
      <c r="N51" s="3" t="s">
        <v>372</v>
      </c>
    </row>
    <row r="52" ht="15.75" customHeight="1">
      <c r="A52" s="11">
        <f>'TN-Liste'!A107</f>
        <v>43273</v>
      </c>
      <c r="B52" s="65" t="str">
        <f>'TN-Liste'!B107</f>
        <v>MBI17_Grp2</v>
      </c>
      <c r="C52" s="73">
        <f>'TN-Liste'!C107</f>
        <v>2</v>
      </c>
      <c r="D52" s="3" t="s">
        <v>379</v>
      </c>
      <c r="E52" s="3" t="s">
        <v>265</v>
      </c>
      <c r="F52" s="3" t="s">
        <v>265</v>
      </c>
      <c r="G52" s="3" t="s">
        <v>372</v>
      </c>
      <c r="H52" s="3" t="s">
        <v>265</v>
      </c>
      <c r="I52" s="3" t="s">
        <v>265</v>
      </c>
      <c r="J52" s="3" t="s">
        <v>265</v>
      </c>
      <c r="K52" s="3">
        <v>6.0</v>
      </c>
      <c r="L52" s="3">
        <v>1.025</v>
      </c>
      <c r="M52" s="3" t="s">
        <v>265</v>
      </c>
      <c r="N52" s="3" t="s">
        <v>372</v>
      </c>
    </row>
    <row r="53" ht="15.75" customHeight="1">
      <c r="A53" s="11">
        <f>'TN-Liste'!A108</f>
        <v>43273</v>
      </c>
      <c r="B53" s="65" t="str">
        <f>'TN-Liste'!B108</f>
        <v>MBI17_Grp2</v>
      </c>
      <c r="C53" s="73">
        <f>'TN-Liste'!C108</f>
        <v>3</v>
      </c>
      <c r="D53" s="3" t="s">
        <v>391</v>
      </c>
      <c r="E53" s="3" t="s">
        <v>265</v>
      </c>
      <c r="F53" s="3" t="s">
        <v>265</v>
      </c>
      <c r="G53" s="3" t="s">
        <v>372</v>
      </c>
      <c r="H53" s="3" t="s">
        <v>378</v>
      </c>
      <c r="I53" s="3" t="s">
        <v>265</v>
      </c>
      <c r="J53" s="3" t="s">
        <v>265</v>
      </c>
      <c r="K53" s="3">
        <v>5.0</v>
      </c>
      <c r="L53" s="3">
        <v>1.025</v>
      </c>
      <c r="M53" s="3" t="s">
        <v>265</v>
      </c>
      <c r="N53" s="3" t="s">
        <v>265</v>
      </c>
    </row>
    <row r="54" ht="15.75" customHeight="1">
      <c r="A54" s="11">
        <f>'TN-Liste'!A109</f>
        <v>43273</v>
      </c>
      <c r="B54" s="65" t="str">
        <f>'TN-Liste'!B109</f>
        <v>MBI17_Grp2</v>
      </c>
      <c r="C54" s="73">
        <f>'TN-Liste'!C109</f>
        <v>4</v>
      </c>
    </row>
    <row r="55" ht="15.75" customHeight="1">
      <c r="A55" s="11">
        <f>'TN-Liste'!A110</f>
        <v>43273</v>
      </c>
      <c r="B55" s="65" t="str">
        <f>'TN-Liste'!B110</f>
        <v>MBI17_Grp2</v>
      </c>
      <c r="C55" s="73">
        <f>'TN-Liste'!C110</f>
        <v>5</v>
      </c>
    </row>
    <row r="56" ht="15.75" customHeight="1">
      <c r="A56" s="11">
        <f>'TN-Liste'!A111</f>
        <v>43273</v>
      </c>
      <c r="B56" s="65" t="str">
        <f>'TN-Liste'!B111</f>
        <v>MBI17_Grp2</v>
      </c>
      <c r="C56" s="73">
        <f>'TN-Liste'!C111</f>
        <v>6</v>
      </c>
    </row>
    <row r="57" ht="15.75" customHeight="1">
      <c r="A57" s="11">
        <f>'TN-Liste'!A112</f>
        <v>43273</v>
      </c>
      <c r="B57" s="65" t="str">
        <f>'TN-Liste'!B112</f>
        <v>MBI17_Grp2</v>
      </c>
      <c r="C57" s="73">
        <f>'TN-Liste'!C112</f>
        <v>7</v>
      </c>
    </row>
    <row r="58" ht="15.75" customHeight="1">
      <c r="A58" s="11">
        <f>'TN-Liste'!A113</f>
        <v>43273</v>
      </c>
      <c r="B58" s="65" t="str">
        <f>'TN-Liste'!B113</f>
        <v>MBI17_Grp2</v>
      </c>
      <c r="C58" s="73">
        <f>'TN-Liste'!C113</f>
        <v>8</v>
      </c>
      <c r="D58" s="3" t="s">
        <v>379</v>
      </c>
      <c r="E58" s="3" t="s">
        <v>265</v>
      </c>
      <c r="F58" s="3" t="s">
        <v>265</v>
      </c>
      <c r="G58" s="3" t="s">
        <v>372</v>
      </c>
      <c r="H58" s="3" t="s">
        <v>378</v>
      </c>
      <c r="I58" s="3" t="s">
        <v>265</v>
      </c>
      <c r="J58" s="3" t="s">
        <v>175</v>
      </c>
      <c r="K58" s="236">
        <v>43226.0</v>
      </c>
      <c r="L58" s="3">
        <v>1.01</v>
      </c>
      <c r="M58" s="3" t="s">
        <v>265</v>
      </c>
      <c r="N58" s="3" t="s">
        <v>372</v>
      </c>
    </row>
    <row r="59" ht="15.75" customHeight="1">
      <c r="A59" s="11">
        <f>'TN-Liste'!A114</f>
        <v>43273</v>
      </c>
      <c r="B59" s="65" t="str">
        <f>'TN-Liste'!B114</f>
        <v>MBI17_Grp2</v>
      </c>
      <c r="C59" s="73">
        <f>'TN-Liste'!C114</f>
        <v>9</v>
      </c>
      <c r="E59" s="3" t="s">
        <v>265</v>
      </c>
      <c r="F59" s="3" t="s">
        <v>265</v>
      </c>
      <c r="G59" s="3" t="s">
        <v>372</v>
      </c>
      <c r="H59" s="3">
        <v>5.0</v>
      </c>
      <c r="I59" s="3" t="s">
        <v>265</v>
      </c>
      <c r="J59" s="3" t="s">
        <v>265</v>
      </c>
      <c r="K59" s="236">
        <v>43226.0</v>
      </c>
      <c r="L59" s="3">
        <v>1.01</v>
      </c>
      <c r="M59" s="3" t="s">
        <v>265</v>
      </c>
      <c r="N59" s="3" t="s">
        <v>372</v>
      </c>
    </row>
    <row r="60" ht="15.75" customHeight="1">
      <c r="A60" s="11">
        <f>'TN-Liste'!A115</f>
        <v>43273</v>
      </c>
      <c r="B60" s="65" t="str">
        <f>'TN-Liste'!B115</f>
        <v>MBI17_Grp2</v>
      </c>
      <c r="C60" s="73">
        <f>'TN-Liste'!C115</f>
        <v>10</v>
      </c>
      <c r="E60" s="234" t="s">
        <v>380</v>
      </c>
      <c r="F60" s="3" t="s">
        <v>265</v>
      </c>
      <c r="G60" s="3" t="s">
        <v>372</v>
      </c>
      <c r="H60" s="3" t="s">
        <v>378</v>
      </c>
      <c r="I60" s="3" t="s">
        <v>265</v>
      </c>
      <c r="J60" s="3" t="s">
        <v>175</v>
      </c>
      <c r="K60" s="3">
        <v>5.0</v>
      </c>
      <c r="L60" s="3">
        <v>1.01</v>
      </c>
      <c r="M60" s="3" t="s">
        <v>265</v>
      </c>
      <c r="N60" s="3" t="s">
        <v>372</v>
      </c>
    </row>
    <row r="61" ht="15.75" customHeight="1">
      <c r="A61" s="11">
        <f>'TN-Liste'!A116</f>
        <v>43273</v>
      </c>
      <c r="B61" s="65" t="str">
        <f>'TN-Liste'!B116</f>
        <v>MBI17_Grp2</v>
      </c>
      <c r="C61" s="73">
        <f>'TN-Liste'!C116</f>
        <v>11</v>
      </c>
      <c r="E61" s="3" t="s">
        <v>265</v>
      </c>
      <c r="F61" s="3" t="s">
        <v>265</v>
      </c>
      <c r="G61" s="3" t="s">
        <v>372</v>
      </c>
      <c r="H61" s="3" t="s">
        <v>378</v>
      </c>
      <c r="I61" s="3" t="s">
        <v>265</v>
      </c>
      <c r="J61" s="3" t="s">
        <v>175</v>
      </c>
      <c r="K61" s="236">
        <v>43226.0</v>
      </c>
      <c r="L61" s="3">
        <v>1.01</v>
      </c>
      <c r="M61" s="3" t="s">
        <v>265</v>
      </c>
      <c r="N61" s="3" t="s">
        <v>372</v>
      </c>
    </row>
    <row r="62" ht="15.75" customHeight="1">
      <c r="A62" s="11">
        <f>'TN-Liste'!A117</f>
        <v>43273</v>
      </c>
      <c r="B62" s="65" t="str">
        <f>'TN-Liste'!B117</f>
        <v>MBI17_Grp2</v>
      </c>
      <c r="C62" s="73">
        <f>'TN-Liste'!C117</f>
        <v>12</v>
      </c>
      <c r="E62" s="234" t="s">
        <v>392</v>
      </c>
      <c r="F62" s="3" t="s">
        <v>265</v>
      </c>
      <c r="G62" s="3" t="s">
        <v>372</v>
      </c>
      <c r="H62" s="3" t="s">
        <v>378</v>
      </c>
      <c r="I62" s="10">
        <v>43378.0</v>
      </c>
      <c r="J62" s="3" t="s">
        <v>265</v>
      </c>
      <c r="K62" s="3">
        <v>5.0</v>
      </c>
      <c r="L62" s="237">
        <v>1025.0</v>
      </c>
      <c r="M62" s="3" t="s">
        <v>265</v>
      </c>
      <c r="N62" s="3" t="s">
        <v>372</v>
      </c>
    </row>
    <row r="63" ht="15.75" customHeight="1">
      <c r="A63" s="11">
        <f>'TN-Liste'!A118</f>
        <v>43273</v>
      </c>
      <c r="B63" s="65" t="str">
        <f>'TN-Liste'!B118</f>
        <v>MBI17_Grp2</v>
      </c>
      <c r="C63" s="73">
        <f>'TN-Liste'!C118</f>
        <v>13</v>
      </c>
    </row>
    <row r="64" ht="15.75" customHeight="1">
      <c r="A64" s="11">
        <f>'TN-Liste'!A119</f>
        <v>43273</v>
      </c>
      <c r="B64" s="65" t="str">
        <f>'TN-Liste'!B119</f>
        <v>MBI17_Grp2</v>
      </c>
      <c r="C64" s="73">
        <f>'TN-Liste'!C119</f>
        <v>14</v>
      </c>
    </row>
    <row r="65" ht="15.75" customHeight="1">
      <c r="A65" s="66">
        <f>'TN-Liste'!A120</f>
        <v>43273</v>
      </c>
      <c r="B65" s="9" t="str">
        <f>'TN-Liste'!B120</f>
        <v>MBI17_Grp2</v>
      </c>
      <c r="C65" s="72">
        <f>'TN-Liste'!C120</f>
        <v>15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1">
        <f>'TN-Liste'!A121</f>
        <v>43621</v>
      </c>
      <c r="B66" s="65" t="str">
        <f>'TN-Liste'!B121</f>
        <v>MBI18_Grp1</v>
      </c>
      <c r="C66" s="73">
        <f>'TN-Liste'!C121</f>
        <v>1</v>
      </c>
      <c r="E66" s="3" t="s">
        <v>265</v>
      </c>
      <c r="F66" s="3" t="s">
        <v>265</v>
      </c>
      <c r="G66" s="3" t="s">
        <v>372</v>
      </c>
      <c r="H66" s="3" t="s">
        <v>265</v>
      </c>
      <c r="I66" s="3" t="s">
        <v>265</v>
      </c>
      <c r="J66" s="3" t="s">
        <v>265</v>
      </c>
      <c r="K66" s="3">
        <v>5.0</v>
      </c>
      <c r="L66" s="238">
        <v>43466.0</v>
      </c>
      <c r="M66" s="3" t="s">
        <v>265</v>
      </c>
      <c r="N66" s="3" t="s">
        <v>372</v>
      </c>
    </row>
    <row r="67" ht="15.75" customHeight="1">
      <c r="A67" s="11">
        <f>'TN-Liste'!A122</f>
        <v>43621</v>
      </c>
      <c r="B67" s="65" t="str">
        <f>'TN-Liste'!B122</f>
        <v>MBI18_Grp1</v>
      </c>
      <c r="C67" s="73">
        <f>'TN-Liste'!C122</f>
        <v>2</v>
      </c>
      <c r="E67" s="3" t="s">
        <v>265</v>
      </c>
      <c r="F67" s="3" t="s">
        <v>265</v>
      </c>
      <c r="G67" s="3" t="s">
        <v>372</v>
      </c>
      <c r="H67" s="3" t="s">
        <v>265</v>
      </c>
      <c r="I67" s="3" t="s">
        <v>265</v>
      </c>
      <c r="J67" s="3" t="s">
        <v>265</v>
      </c>
      <c r="K67" s="236">
        <v>43591.0</v>
      </c>
      <c r="L67" s="237">
        <v>1025.0</v>
      </c>
      <c r="M67" s="3" t="s">
        <v>265</v>
      </c>
      <c r="N67" s="3" t="s">
        <v>372</v>
      </c>
    </row>
    <row r="68" ht="15.75" customHeight="1">
      <c r="A68" s="11">
        <f>'TN-Liste'!A123</f>
        <v>43621</v>
      </c>
      <c r="B68" s="65" t="str">
        <f>'TN-Liste'!B123</f>
        <v>MBI18_Grp1</v>
      </c>
      <c r="C68" s="73">
        <f>'TN-Liste'!C123</f>
        <v>3</v>
      </c>
      <c r="E68" s="3" t="s">
        <v>265</v>
      </c>
      <c r="F68" s="3" t="s">
        <v>265</v>
      </c>
      <c r="G68" s="3" t="s">
        <v>372</v>
      </c>
      <c r="H68" s="3" t="s">
        <v>378</v>
      </c>
      <c r="I68" s="3" t="s">
        <v>265</v>
      </c>
      <c r="J68" s="3" t="s">
        <v>175</v>
      </c>
      <c r="K68" s="3">
        <v>5.0</v>
      </c>
      <c r="L68" s="238">
        <v>43497.0</v>
      </c>
      <c r="M68" s="3">
        <v>25.0</v>
      </c>
      <c r="N68" s="3">
        <v>12.0</v>
      </c>
    </row>
    <row r="69" ht="15.75" customHeight="1">
      <c r="A69" s="11">
        <f>'TN-Liste'!A124</f>
        <v>43621</v>
      </c>
      <c r="B69" s="65" t="str">
        <f>'TN-Liste'!B124</f>
        <v>MBI18_Grp1</v>
      </c>
      <c r="C69" s="73">
        <f>'TN-Liste'!C124</f>
        <v>4</v>
      </c>
      <c r="E69" s="3" t="s">
        <v>265</v>
      </c>
      <c r="F69" s="3" t="s">
        <v>265</v>
      </c>
      <c r="G69" s="3" t="s">
        <v>372</v>
      </c>
      <c r="H69" s="3" t="s">
        <v>378</v>
      </c>
      <c r="I69" s="3" t="s">
        <v>265</v>
      </c>
      <c r="J69" s="3" t="s">
        <v>265</v>
      </c>
      <c r="K69" s="236">
        <v>43591.0</v>
      </c>
      <c r="L69" s="238">
        <v>43466.0</v>
      </c>
      <c r="M69" s="3">
        <v>25.0</v>
      </c>
      <c r="N69" s="3" t="s">
        <v>372</v>
      </c>
    </row>
    <row r="70" ht="15.75" customHeight="1">
      <c r="A70" s="11">
        <f>'TN-Liste'!A125</f>
        <v>43621</v>
      </c>
      <c r="B70" s="65" t="str">
        <f>'TN-Liste'!B125</f>
        <v>MBI18_Grp1</v>
      </c>
      <c r="C70" s="73">
        <f>'TN-Liste'!C125</f>
        <v>5</v>
      </c>
      <c r="E70" s="3" t="s">
        <v>265</v>
      </c>
      <c r="F70" s="3" t="s">
        <v>265</v>
      </c>
      <c r="G70" s="3" t="s">
        <v>372</v>
      </c>
      <c r="H70" s="3" t="s">
        <v>378</v>
      </c>
      <c r="I70" s="3" t="s">
        <v>265</v>
      </c>
      <c r="J70" s="3" t="s">
        <v>265</v>
      </c>
      <c r="K70" s="3">
        <v>7.0</v>
      </c>
      <c r="L70" s="237">
        <v>1015.0</v>
      </c>
      <c r="M70" s="3" t="s">
        <v>265</v>
      </c>
      <c r="N70" s="3" t="s">
        <v>372</v>
      </c>
    </row>
    <row r="71" ht="15.75" customHeight="1">
      <c r="A71" s="11">
        <f>'TN-Liste'!A126</f>
        <v>43621</v>
      </c>
      <c r="B71" s="65" t="str">
        <f>'TN-Liste'!B126</f>
        <v>MBI18_Grp1</v>
      </c>
      <c r="C71" s="73">
        <f>'TN-Liste'!C126</f>
        <v>6</v>
      </c>
      <c r="E71" s="3" t="s">
        <v>265</v>
      </c>
      <c r="F71" s="3" t="s">
        <v>265</v>
      </c>
      <c r="G71" s="3" t="s">
        <v>372</v>
      </c>
      <c r="H71" s="3" t="s">
        <v>265</v>
      </c>
      <c r="I71" s="3" t="s">
        <v>265</v>
      </c>
      <c r="J71" s="3" t="s">
        <v>265</v>
      </c>
      <c r="K71" s="3">
        <v>8.0</v>
      </c>
      <c r="L71" s="237">
        <v>1005.0</v>
      </c>
      <c r="M71" s="3" t="s">
        <v>265</v>
      </c>
      <c r="N71" s="3" t="s">
        <v>372</v>
      </c>
    </row>
    <row r="72" ht="15.75" customHeight="1">
      <c r="A72" s="11">
        <f>'TN-Liste'!A127</f>
        <v>43621</v>
      </c>
      <c r="B72" s="65" t="str">
        <f>'TN-Liste'!B127</f>
        <v>MBI18_Grp1</v>
      </c>
      <c r="C72" s="73">
        <f>'TN-Liste'!C127</f>
        <v>7</v>
      </c>
      <c r="E72" s="3" t="s">
        <v>265</v>
      </c>
      <c r="F72" s="3" t="s">
        <v>265</v>
      </c>
      <c r="G72" s="3" t="s">
        <v>372</v>
      </c>
      <c r="H72" s="3" t="s">
        <v>265</v>
      </c>
      <c r="I72" s="3" t="s">
        <v>265</v>
      </c>
      <c r="J72" s="3" t="s">
        <v>265</v>
      </c>
      <c r="K72" s="3">
        <v>5.0</v>
      </c>
      <c r="L72" s="237">
        <v>1020.0</v>
      </c>
      <c r="M72" s="3" t="s">
        <v>265</v>
      </c>
      <c r="N72" s="3" t="s">
        <v>372</v>
      </c>
    </row>
    <row r="73" ht="15.75" customHeight="1">
      <c r="A73" s="11">
        <f>'TN-Liste'!A128</f>
        <v>43621</v>
      </c>
      <c r="B73" s="65" t="str">
        <f>'TN-Liste'!B128</f>
        <v>MBI18_Grp1</v>
      </c>
      <c r="C73" s="73">
        <f>'TN-Liste'!C128</f>
        <v>8</v>
      </c>
      <c r="E73" s="3" t="s">
        <v>265</v>
      </c>
      <c r="F73" s="3" t="s">
        <v>265</v>
      </c>
      <c r="G73" s="3" t="s">
        <v>372</v>
      </c>
      <c r="H73" s="3" t="s">
        <v>372</v>
      </c>
      <c r="I73" s="3" t="s">
        <v>265</v>
      </c>
      <c r="J73" s="3" t="s">
        <v>175</v>
      </c>
      <c r="K73" s="3">
        <v>5.0</v>
      </c>
      <c r="L73" s="237">
        <v>1020.0</v>
      </c>
      <c r="M73" s="3" t="s">
        <v>265</v>
      </c>
      <c r="N73" s="3" t="s">
        <v>372</v>
      </c>
    </row>
    <row r="74" ht="15.75" customHeight="1">
      <c r="A74" s="11">
        <f>'TN-Liste'!A129</f>
        <v>43621</v>
      </c>
      <c r="B74" s="65" t="str">
        <f>'TN-Liste'!B129</f>
        <v>MBI18_Grp1</v>
      </c>
      <c r="C74" s="73">
        <f>'TN-Liste'!C129</f>
        <v>9</v>
      </c>
      <c r="E74" s="3" t="s">
        <v>265</v>
      </c>
      <c r="F74" s="3" t="s">
        <v>265</v>
      </c>
      <c r="G74" s="3" t="s">
        <v>372</v>
      </c>
      <c r="H74" s="3" t="s">
        <v>265</v>
      </c>
      <c r="I74" s="3" t="s">
        <v>265</v>
      </c>
      <c r="J74" s="3" t="s">
        <v>175</v>
      </c>
      <c r="K74" s="236">
        <v>43590.0</v>
      </c>
      <c r="L74" s="237">
        <v>1020.0</v>
      </c>
      <c r="M74" s="3">
        <v>25.0</v>
      </c>
      <c r="N74" s="3" t="s">
        <v>372</v>
      </c>
    </row>
    <row r="75" ht="15.75" customHeight="1">
      <c r="A75" s="11">
        <f>'TN-Liste'!A130</f>
        <v>43621</v>
      </c>
      <c r="B75" s="65" t="str">
        <f>'TN-Liste'!B130</f>
        <v>MBI18_Grp1</v>
      </c>
      <c r="C75" s="73">
        <f>'TN-Liste'!C130</f>
        <v>10</v>
      </c>
      <c r="E75" s="3" t="s">
        <v>265</v>
      </c>
      <c r="F75" s="3" t="s">
        <v>372</v>
      </c>
      <c r="G75" s="3" t="s">
        <v>372</v>
      </c>
      <c r="H75" s="3" t="s">
        <v>265</v>
      </c>
      <c r="I75" s="3" t="s">
        <v>265</v>
      </c>
      <c r="J75" s="3" t="s">
        <v>265</v>
      </c>
      <c r="K75" s="3">
        <v>5.0</v>
      </c>
      <c r="L75" s="237">
        <v>1030.0</v>
      </c>
      <c r="M75" s="3" t="s">
        <v>265</v>
      </c>
      <c r="N75" s="3" t="s">
        <v>372</v>
      </c>
    </row>
    <row r="76" ht="15.75" customHeight="1">
      <c r="A76" s="11">
        <f>'TN-Liste'!A131</f>
        <v>43621</v>
      </c>
      <c r="B76" s="65" t="str">
        <f>'TN-Liste'!B131</f>
        <v>MBI18_Grp1</v>
      </c>
      <c r="C76" s="73">
        <f>'TN-Liste'!C131</f>
        <v>11</v>
      </c>
      <c r="E76" s="3" t="s">
        <v>175</v>
      </c>
      <c r="F76" s="3" t="s">
        <v>372</v>
      </c>
      <c r="G76" s="3" t="s">
        <v>372</v>
      </c>
      <c r="H76" s="3" t="s">
        <v>265</v>
      </c>
      <c r="I76" s="3" t="s">
        <v>265</v>
      </c>
      <c r="J76" s="3" t="s">
        <v>265</v>
      </c>
      <c r="K76" s="3">
        <v>5.0</v>
      </c>
      <c r="L76" s="237">
        <v>1025.0</v>
      </c>
      <c r="M76" s="3" t="s">
        <v>265</v>
      </c>
      <c r="N76" s="3">
        <v>2.0</v>
      </c>
    </row>
    <row r="77" ht="15.75" customHeight="1">
      <c r="A77" s="66">
        <f>'TN-Liste'!A132</f>
        <v>43621</v>
      </c>
      <c r="B77" s="9" t="str">
        <f>'TN-Liste'!B132</f>
        <v>MBI18_Grp1</v>
      </c>
      <c r="C77" s="72">
        <f>'TN-Liste'!C132</f>
        <v>12</v>
      </c>
      <c r="D77" s="9"/>
      <c r="E77" s="9" t="s">
        <v>265</v>
      </c>
      <c r="F77" s="9" t="s">
        <v>265</v>
      </c>
      <c r="G77" s="9" t="s">
        <v>372</v>
      </c>
      <c r="H77" s="9" t="s">
        <v>265</v>
      </c>
      <c r="I77" s="9" t="s">
        <v>265</v>
      </c>
      <c r="J77" s="9" t="s">
        <v>265</v>
      </c>
      <c r="K77" s="9">
        <v>7.0</v>
      </c>
      <c r="L77" s="9">
        <v>1.0</v>
      </c>
      <c r="M77" s="239">
        <v>1025.0</v>
      </c>
      <c r="N77" s="9" t="s">
        <v>372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1">
        <f>'TN-Liste'!A133</f>
        <v>43628</v>
      </c>
      <c r="B78" s="65" t="str">
        <f>'TN-Liste'!B133</f>
        <v>MBI18_Grp2</v>
      </c>
      <c r="C78" s="73">
        <f>'TN-Liste'!C133</f>
        <v>1</v>
      </c>
      <c r="D78" s="3" t="s">
        <v>393</v>
      </c>
      <c r="E78" s="234" t="s">
        <v>377</v>
      </c>
      <c r="F78" s="3" t="s">
        <v>265</v>
      </c>
      <c r="G78" s="3" t="s">
        <v>372</v>
      </c>
      <c r="H78" s="3" t="s">
        <v>378</v>
      </c>
      <c r="I78" s="3" t="s">
        <v>265</v>
      </c>
      <c r="J78" s="3" t="s">
        <v>265</v>
      </c>
      <c r="K78" s="3">
        <v>5.0</v>
      </c>
      <c r="L78" s="237">
        <v>1025.0</v>
      </c>
      <c r="M78" s="3" t="s">
        <v>265</v>
      </c>
      <c r="N78" s="3" t="s">
        <v>372</v>
      </c>
    </row>
    <row r="79" ht="15.75" customHeight="1">
      <c r="A79" s="11">
        <f>'TN-Liste'!A134</f>
        <v>43628</v>
      </c>
      <c r="B79" s="65" t="str">
        <f>'TN-Liste'!B134</f>
        <v>MBI18_Grp2</v>
      </c>
      <c r="C79" s="73">
        <f>'TN-Liste'!C134</f>
        <v>2</v>
      </c>
      <c r="D79" s="3" t="s">
        <v>393</v>
      </c>
      <c r="E79" s="234" t="s">
        <v>380</v>
      </c>
      <c r="F79" s="3" t="s">
        <v>265</v>
      </c>
      <c r="G79" s="3" t="s">
        <v>372</v>
      </c>
      <c r="H79" s="3" t="s">
        <v>378</v>
      </c>
      <c r="I79" s="3" t="s">
        <v>378</v>
      </c>
      <c r="J79" s="3" t="s">
        <v>265</v>
      </c>
      <c r="K79" s="236">
        <v>43590.0</v>
      </c>
      <c r="L79" s="237">
        <v>1007.0</v>
      </c>
      <c r="M79" s="3" t="s">
        <v>265</v>
      </c>
      <c r="N79" s="3" t="s">
        <v>372</v>
      </c>
    </row>
    <row r="80" ht="15.75" customHeight="1">
      <c r="A80" s="11">
        <f>'TN-Liste'!A135</f>
        <v>43628</v>
      </c>
      <c r="B80" s="65" t="str">
        <f>'TN-Liste'!B135</f>
        <v>MBI18_Grp2</v>
      </c>
      <c r="C80" s="73">
        <f>'TN-Liste'!C135</f>
        <v>3</v>
      </c>
      <c r="D80" s="3" t="s">
        <v>393</v>
      </c>
      <c r="E80" s="234" t="s">
        <v>380</v>
      </c>
      <c r="F80" s="3" t="s">
        <v>265</v>
      </c>
      <c r="G80" s="3" t="s">
        <v>372</v>
      </c>
      <c r="H80" s="3" t="s">
        <v>378</v>
      </c>
      <c r="I80" s="3" t="s">
        <v>265</v>
      </c>
      <c r="J80" s="3" t="s">
        <v>265</v>
      </c>
      <c r="K80" s="236">
        <v>43590.0</v>
      </c>
      <c r="L80" s="237">
        <v>1025.0</v>
      </c>
      <c r="M80" s="3" t="s">
        <v>265</v>
      </c>
      <c r="N80" s="3" t="s">
        <v>372</v>
      </c>
    </row>
    <row r="81" ht="15.75" customHeight="1">
      <c r="A81" s="11">
        <f>'TN-Liste'!A136</f>
        <v>43628</v>
      </c>
      <c r="B81" s="65" t="str">
        <f>'TN-Liste'!B136</f>
        <v>MBI18_Grp2</v>
      </c>
      <c r="C81" s="73">
        <f>'TN-Liste'!C136</f>
        <v>4</v>
      </c>
      <c r="D81" s="3" t="s">
        <v>393</v>
      </c>
      <c r="E81" s="234" t="s">
        <v>380</v>
      </c>
      <c r="F81" s="3" t="s">
        <v>265</v>
      </c>
      <c r="G81" s="3" t="s">
        <v>372</v>
      </c>
      <c r="H81" s="3">
        <v>100.0</v>
      </c>
      <c r="I81" s="3" t="s">
        <v>265</v>
      </c>
      <c r="J81" s="3" t="s">
        <v>265</v>
      </c>
      <c r="K81" s="3">
        <v>5.0</v>
      </c>
      <c r="L81" s="237">
        <v>1030.0</v>
      </c>
      <c r="M81" s="3" t="s">
        <v>265</v>
      </c>
      <c r="N81" s="3">
        <v>4.0</v>
      </c>
    </row>
    <row r="82" ht="15.75" customHeight="1">
      <c r="A82" s="11">
        <f>'TN-Liste'!A137</f>
        <v>43628</v>
      </c>
      <c r="B82" s="65" t="str">
        <f>'TN-Liste'!B137</f>
        <v>MBI18_Grp2</v>
      </c>
      <c r="C82" s="73">
        <f>'TN-Liste'!C137</f>
        <v>5</v>
      </c>
      <c r="D82" s="3" t="s">
        <v>393</v>
      </c>
      <c r="E82" s="234" t="s">
        <v>377</v>
      </c>
      <c r="F82" s="3" t="s">
        <v>265</v>
      </c>
      <c r="G82" s="3" t="s">
        <v>372</v>
      </c>
      <c r="H82" s="3" t="s">
        <v>378</v>
      </c>
      <c r="I82" s="3" t="s">
        <v>265</v>
      </c>
      <c r="J82" s="3" t="s">
        <v>265</v>
      </c>
      <c r="K82" s="3">
        <v>5.0</v>
      </c>
      <c r="L82" s="237">
        <v>1010.0</v>
      </c>
      <c r="M82" s="3">
        <v>25.0</v>
      </c>
      <c r="N82" s="3" t="s">
        <v>372</v>
      </c>
    </row>
    <row r="83" ht="15.75" customHeight="1">
      <c r="A83" s="11">
        <f>'TN-Liste'!A138</f>
        <v>43628</v>
      </c>
      <c r="B83" s="65" t="str">
        <f>'TN-Liste'!B138</f>
        <v>MBI18_Grp2</v>
      </c>
      <c r="C83" s="73">
        <f>'TN-Liste'!C138</f>
        <v>6</v>
      </c>
      <c r="D83" s="3" t="s">
        <v>379</v>
      </c>
      <c r="E83" s="3" t="s">
        <v>265</v>
      </c>
      <c r="F83" s="3" t="s">
        <v>265</v>
      </c>
      <c r="G83" s="3" t="s">
        <v>372</v>
      </c>
      <c r="H83" s="3" t="s">
        <v>378</v>
      </c>
      <c r="I83" s="3" t="s">
        <v>265</v>
      </c>
      <c r="J83" s="3" t="s">
        <v>265</v>
      </c>
      <c r="K83" s="3">
        <v>6.0</v>
      </c>
      <c r="L83" s="237">
        <v>1015.0</v>
      </c>
      <c r="M83" s="3" t="s">
        <v>265</v>
      </c>
      <c r="N83" s="3" t="s">
        <v>372</v>
      </c>
    </row>
    <row r="84" ht="15.75" customHeight="1">
      <c r="A84" s="66">
        <f>'TN-Liste'!A139</f>
        <v>43628</v>
      </c>
      <c r="B84" s="9" t="str">
        <f>'TN-Liste'!B139</f>
        <v>MBI18_Grp2</v>
      </c>
      <c r="C84" s="72">
        <f>'TN-Liste'!C139</f>
        <v>7</v>
      </c>
      <c r="D84" s="9" t="s">
        <v>391</v>
      </c>
      <c r="E84" s="235" t="s">
        <v>377</v>
      </c>
      <c r="F84" s="9" t="s">
        <v>265</v>
      </c>
      <c r="G84" s="9" t="s">
        <v>372</v>
      </c>
      <c r="H84" s="9" t="s">
        <v>378</v>
      </c>
      <c r="I84" s="9" t="s">
        <v>265</v>
      </c>
      <c r="J84" s="9" t="s">
        <v>265</v>
      </c>
      <c r="K84" s="9">
        <v>5.0</v>
      </c>
      <c r="L84" s="240">
        <v>43525.0</v>
      </c>
      <c r="M84" s="9">
        <v>25.0</v>
      </c>
      <c r="N84" s="9" t="s">
        <v>372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11">
        <f>'TN-Liste'!A140</f>
        <v>43641</v>
      </c>
      <c r="B85" s="65" t="str">
        <f>'TN-Liste'!B140</f>
        <v>MBI18_Grp3</v>
      </c>
      <c r="C85" s="73">
        <f>'TN-Liste'!C140</f>
        <v>1</v>
      </c>
      <c r="D85" s="3" t="s">
        <v>371</v>
      </c>
      <c r="E85" s="234" t="s">
        <v>377</v>
      </c>
      <c r="F85" s="3" t="s">
        <v>265</v>
      </c>
      <c r="G85" s="3" t="s">
        <v>265</v>
      </c>
      <c r="H85" s="3" t="s">
        <v>378</v>
      </c>
      <c r="I85" s="3" t="s">
        <v>265</v>
      </c>
      <c r="J85" s="3" t="s">
        <v>175</v>
      </c>
      <c r="K85" s="3">
        <v>5.0</v>
      </c>
      <c r="L85" s="237">
        <v>1010.0</v>
      </c>
      <c r="M85" s="3" t="s">
        <v>265</v>
      </c>
      <c r="N85" s="3" t="s">
        <v>372</v>
      </c>
    </row>
    <row r="86" ht="15.75" customHeight="1">
      <c r="A86" s="11">
        <f>'TN-Liste'!A141</f>
        <v>43641</v>
      </c>
      <c r="B86" s="65" t="str">
        <f>'TN-Liste'!B141</f>
        <v>MBI18_Grp3</v>
      </c>
      <c r="C86" s="73">
        <f>'TN-Liste'!C141</f>
        <v>2</v>
      </c>
      <c r="D86" s="3" t="s">
        <v>394</v>
      </c>
      <c r="E86" s="234" t="s">
        <v>26</v>
      </c>
      <c r="F86" s="3" t="s">
        <v>372</v>
      </c>
      <c r="G86" s="3" t="s">
        <v>372</v>
      </c>
      <c r="H86" s="3" t="s">
        <v>265</v>
      </c>
      <c r="I86" s="3" t="s">
        <v>265</v>
      </c>
      <c r="J86" s="3" t="s">
        <v>265</v>
      </c>
      <c r="K86" s="3">
        <v>5.0</v>
      </c>
      <c r="L86" s="237">
        <v>1030.0</v>
      </c>
      <c r="M86" s="3" t="s">
        <v>265</v>
      </c>
      <c r="N86" s="3" t="s">
        <v>372</v>
      </c>
    </row>
    <row r="87" ht="15.75" customHeight="1">
      <c r="A87" s="11">
        <f>'TN-Liste'!A142</f>
        <v>43641</v>
      </c>
      <c r="B87" s="65" t="str">
        <f>'TN-Liste'!B142</f>
        <v>MBI18_Grp3</v>
      </c>
      <c r="C87" s="73">
        <f>'TN-Liste'!C142</f>
        <v>3</v>
      </c>
      <c r="D87" s="3" t="s">
        <v>371</v>
      </c>
      <c r="E87" s="234" t="s">
        <v>380</v>
      </c>
      <c r="F87" s="3" t="s">
        <v>265</v>
      </c>
      <c r="G87" s="3" t="s">
        <v>372</v>
      </c>
      <c r="H87" s="3" t="s">
        <v>378</v>
      </c>
      <c r="I87" s="3" t="s">
        <v>265</v>
      </c>
      <c r="J87" s="3" t="s">
        <v>175</v>
      </c>
      <c r="K87" s="3">
        <v>5.0</v>
      </c>
      <c r="L87" s="237">
        <v>1030.0</v>
      </c>
      <c r="M87" s="3" t="s">
        <v>265</v>
      </c>
      <c r="N87" s="3" t="s">
        <v>372</v>
      </c>
    </row>
    <row r="88" ht="15.75" customHeight="1">
      <c r="A88" s="11">
        <f>'TN-Liste'!A143</f>
        <v>43641</v>
      </c>
      <c r="B88" s="65" t="str">
        <f>'TN-Liste'!B143</f>
        <v>MBI18_Grp3</v>
      </c>
      <c r="C88" s="73">
        <f>'TN-Liste'!C143</f>
        <v>4</v>
      </c>
      <c r="D88" s="3" t="s">
        <v>371</v>
      </c>
      <c r="E88" s="234" t="s">
        <v>380</v>
      </c>
      <c r="F88" s="3" t="s">
        <v>265</v>
      </c>
      <c r="G88" s="3" t="s">
        <v>372</v>
      </c>
      <c r="H88" s="3" t="s">
        <v>265</v>
      </c>
      <c r="I88" s="3" t="s">
        <v>265</v>
      </c>
      <c r="J88" s="3" t="s">
        <v>265</v>
      </c>
      <c r="K88" s="3">
        <v>5.0</v>
      </c>
      <c r="L88" s="237">
        <v>1050.0</v>
      </c>
      <c r="M88" s="3" t="s">
        <v>265</v>
      </c>
      <c r="N88" s="3" t="s">
        <v>372</v>
      </c>
    </row>
    <row r="89" ht="15.75" customHeight="1">
      <c r="A89" s="11">
        <f>'TN-Liste'!A144</f>
        <v>43641</v>
      </c>
      <c r="B89" s="65" t="str">
        <f>'TN-Liste'!B144</f>
        <v>MBI18_Grp3</v>
      </c>
      <c r="C89" s="73">
        <f>'TN-Liste'!C144</f>
        <v>5</v>
      </c>
      <c r="D89" s="3" t="s">
        <v>394</v>
      </c>
      <c r="E89" s="234" t="s">
        <v>26</v>
      </c>
      <c r="F89" s="3" t="s">
        <v>265</v>
      </c>
      <c r="G89" s="3" t="s">
        <v>372</v>
      </c>
      <c r="H89" s="3" t="s">
        <v>378</v>
      </c>
      <c r="I89" s="3" t="s">
        <v>265</v>
      </c>
      <c r="J89" s="3" t="s">
        <v>265</v>
      </c>
      <c r="K89" s="3">
        <v>6.0</v>
      </c>
      <c r="L89" s="237">
        <v>1025.0</v>
      </c>
      <c r="M89" s="3" t="s">
        <v>265</v>
      </c>
      <c r="N89" s="3" t="s">
        <v>372</v>
      </c>
    </row>
    <row r="90" ht="15.75" customHeight="1">
      <c r="A90" s="11">
        <f>'TN-Liste'!A145</f>
        <v>43641</v>
      </c>
      <c r="B90" s="65" t="str">
        <f>'TN-Liste'!B145</f>
        <v>MBI18_Grp3</v>
      </c>
      <c r="C90" s="73">
        <f>'TN-Liste'!C145</f>
        <v>6</v>
      </c>
      <c r="E90" s="234" t="s">
        <v>377</v>
      </c>
      <c r="F90" s="3" t="s">
        <v>265</v>
      </c>
      <c r="G90" s="3" t="s">
        <v>372</v>
      </c>
      <c r="H90" s="3">
        <v>30.0</v>
      </c>
      <c r="I90" s="3" t="s">
        <v>265</v>
      </c>
      <c r="J90" s="3" t="s">
        <v>265</v>
      </c>
      <c r="K90" s="3">
        <v>6.0</v>
      </c>
      <c r="L90" s="237">
        <v>1020.0</v>
      </c>
      <c r="M90" s="3">
        <v>25.0</v>
      </c>
      <c r="N90" s="3">
        <v>2.0</v>
      </c>
    </row>
    <row r="91" ht="15.75" customHeight="1">
      <c r="A91" s="11">
        <f>'TN-Liste'!A146</f>
        <v>43641</v>
      </c>
      <c r="B91" s="65" t="str">
        <f>'TN-Liste'!B146</f>
        <v>MBI18_Grp3</v>
      </c>
      <c r="C91" s="73">
        <f>'TN-Liste'!C146</f>
        <v>7</v>
      </c>
      <c r="E91" s="234" t="s">
        <v>26</v>
      </c>
      <c r="F91" s="3" t="s">
        <v>265</v>
      </c>
      <c r="G91" s="3" t="s">
        <v>372</v>
      </c>
      <c r="H91" s="3" t="s">
        <v>378</v>
      </c>
      <c r="I91" s="3" t="s">
        <v>265</v>
      </c>
      <c r="J91" s="3" t="s">
        <v>265</v>
      </c>
      <c r="K91" s="3">
        <v>6.0</v>
      </c>
      <c r="L91" s="237">
        <v>1010.0</v>
      </c>
      <c r="M91" s="3">
        <v>25.0</v>
      </c>
      <c r="N91" s="3">
        <v>2.0</v>
      </c>
    </row>
    <row r="92" ht="15.75" customHeight="1">
      <c r="A92" s="11">
        <f>'TN-Liste'!A147</f>
        <v>43641</v>
      </c>
      <c r="B92" s="65" t="str">
        <f>'TN-Liste'!B147</f>
        <v>MBI18_Grp3</v>
      </c>
      <c r="C92" s="73">
        <f>'TN-Liste'!C147</f>
        <v>8</v>
      </c>
      <c r="D92" s="3" t="s">
        <v>394</v>
      </c>
      <c r="E92" s="234" t="s">
        <v>380</v>
      </c>
      <c r="F92" s="3" t="s">
        <v>265</v>
      </c>
      <c r="G92" s="3" t="s">
        <v>372</v>
      </c>
      <c r="H92" s="3">
        <v>30.0</v>
      </c>
      <c r="I92" s="3" t="s">
        <v>265</v>
      </c>
      <c r="J92" s="3" t="s">
        <v>265</v>
      </c>
      <c r="K92" s="3">
        <v>6.0</v>
      </c>
      <c r="L92" s="237">
        <v>1020.0</v>
      </c>
      <c r="M92" s="3" t="s">
        <v>265</v>
      </c>
      <c r="N92" s="3">
        <v>4.0</v>
      </c>
    </row>
    <row r="93" ht="15.75" customHeight="1">
      <c r="A93" s="11">
        <f>'TN-Liste'!A148</f>
        <v>43641</v>
      </c>
      <c r="B93" s="65" t="str">
        <f>'TN-Liste'!B148</f>
        <v>MBI18_Grp3</v>
      </c>
      <c r="C93" s="73">
        <f>'TN-Liste'!C148</f>
        <v>9</v>
      </c>
      <c r="D93" s="3" t="s">
        <v>394</v>
      </c>
      <c r="E93" s="234" t="s">
        <v>380</v>
      </c>
      <c r="F93" s="3" t="s">
        <v>378</v>
      </c>
      <c r="G93" s="3" t="s">
        <v>372</v>
      </c>
      <c r="H93" s="3">
        <v>30.0</v>
      </c>
      <c r="I93" s="3" t="s">
        <v>265</v>
      </c>
      <c r="J93" s="3" t="s">
        <v>175</v>
      </c>
      <c r="K93" s="3">
        <v>5.0</v>
      </c>
      <c r="L93" s="237">
        <v>1010.0</v>
      </c>
      <c r="M93" s="3">
        <v>25.0</v>
      </c>
      <c r="N93" s="3">
        <v>2.0</v>
      </c>
    </row>
    <row r="94" ht="15.75" customHeight="1">
      <c r="A94" s="11">
        <f>'TN-Liste'!A149</f>
        <v>43641</v>
      </c>
      <c r="B94" s="65" t="str">
        <f>'TN-Liste'!B149</f>
        <v>MBI18_Grp3</v>
      </c>
      <c r="C94" s="73">
        <f>'TN-Liste'!C149</f>
        <v>10</v>
      </c>
      <c r="D94" s="3" t="s">
        <v>394</v>
      </c>
      <c r="E94" s="234" t="s">
        <v>380</v>
      </c>
      <c r="F94" s="3" t="s">
        <v>265</v>
      </c>
      <c r="G94" s="3" t="s">
        <v>372</v>
      </c>
      <c r="H94" s="3" t="s">
        <v>265</v>
      </c>
      <c r="I94" s="3" t="s">
        <v>265</v>
      </c>
      <c r="J94" s="3" t="s">
        <v>265</v>
      </c>
      <c r="K94" s="3">
        <v>5.0</v>
      </c>
      <c r="L94" s="237">
        <v>1025.0</v>
      </c>
      <c r="M94" s="3" t="s">
        <v>265</v>
      </c>
      <c r="N94" s="3" t="s">
        <v>372</v>
      </c>
    </row>
    <row r="95" ht="15.75" customHeight="1">
      <c r="A95" s="11">
        <f>'TN-Liste'!A150</f>
        <v>43641</v>
      </c>
      <c r="B95" s="65" t="str">
        <f>'TN-Liste'!B150</f>
        <v>MBI18_Grp3</v>
      </c>
      <c r="C95" s="73">
        <f>'TN-Liste'!C150</f>
        <v>11</v>
      </c>
      <c r="D95" s="3" t="s">
        <v>394</v>
      </c>
      <c r="E95" s="234" t="s">
        <v>380</v>
      </c>
      <c r="F95" s="3" t="s">
        <v>265</v>
      </c>
      <c r="G95" s="3" t="s">
        <v>372</v>
      </c>
      <c r="H95" s="3" t="s">
        <v>265</v>
      </c>
      <c r="I95" s="3" t="s">
        <v>265</v>
      </c>
      <c r="J95" s="3" t="s">
        <v>265</v>
      </c>
      <c r="K95" s="3">
        <v>5.0</v>
      </c>
      <c r="L95" s="237">
        <v>1025.0</v>
      </c>
      <c r="M95" s="3" t="s">
        <v>265</v>
      </c>
      <c r="N95" s="3" t="s">
        <v>372</v>
      </c>
    </row>
    <row r="96" ht="15.75" customHeight="1">
      <c r="A96" s="66">
        <f>'TN-Liste'!A151</f>
        <v>43641</v>
      </c>
      <c r="B96" s="9" t="str">
        <f>'TN-Liste'!B151</f>
        <v>MBI18_Grp3</v>
      </c>
      <c r="C96" s="72">
        <f>'TN-Liste'!C151</f>
        <v>12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11">
        <f>'TN-Liste'!A152</f>
        <v>43952</v>
      </c>
      <c r="B97" s="65" t="str">
        <f>'TN-Liste'!B152</f>
        <v>MBI19</v>
      </c>
      <c r="C97" s="73">
        <f>'TN-Liste'!C152</f>
        <v>1</v>
      </c>
    </row>
    <row r="98" ht="15.75" customHeight="1">
      <c r="A98" s="11">
        <f>'TN-Liste'!A153</f>
        <v>43952</v>
      </c>
      <c r="B98" s="65" t="str">
        <f>'TN-Liste'!B153</f>
        <v>MBI19</v>
      </c>
      <c r="C98" s="73">
        <f>'TN-Liste'!C153</f>
        <v>2</v>
      </c>
    </row>
    <row r="99" ht="15.75" customHeight="1">
      <c r="A99" s="11">
        <f>'TN-Liste'!A154</f>
        <v>43952</v>
      </c>
      <c r="B99" s="65" t="str">
        <f>'TN-Liste'!B154</f>
        <v>MBI19</v>
      </c>
      <c r="C99" s="73">
        <f>'TN-Liste'!C154</f>
        <v>3</v>
      </c>
    </row>
    <row r="100" ht="15.75" customHeight="1">
      <c r="A100" s="11">
        <f>'TN-Liste'!A155</f>
        <v>43952</v>
      </c>
      <c r="B100" s="65" t="str">
        <f>'TN-Liste'!B155</f>
        <v>MBI19</v>
      </c>
      <c r="C100" s="73">
        <f>'TN-Liste'!C155</f>
        <v>4</v>
      </c>
    </row>
    <row r="101" ht="15.75" customHeight="1">
      <c r="A101" s="11">
        <f>'TN-Liste'!A156</f>
        <v>43952</v>
      </c>
      <c r="B101" s="65" t="str">
        <f>'TN-Liste'!B156</f>
        <v>MBI19</v>
      </c>
      <c r="C101" s="73">
        <f>'TN-Liste'!C156</f>
        <v>5</v>
      </c>
    </row>
    <row r="102" ht="15.75" customHeight="1">
      <c r="A102" s="11">
        <f>'TN-Liste'!A157</f>
        <v>43952</v>
      </c>
      <c r="B102" s="65" t="str">
        <f>'TN-Liste'!B157</f>
        <v>MBI19</v>
      </c>
      <c r="C102" s="73">
        <f>'TN-Liste'!C157</f>
        <v>6</v>
      </c>
    </row>
    <row r="103" ht="15.75" customHeight="1">
      <c r="A103" s="11">
        <f>'TN-Liste'!A158</f>
        <v>43952</v>
      </c>
      <c r="B103" s="65" t="str">
        <f>'TN-Liste'!B158</f>
        <v>MBI19</v>
      </c>
      <c r="C103" s="73">
        <f>'TN-Liste'!C158</f>
        <v>7</v>
      </c>
    </row>
    <row r="104" ht="15.75" customHeight="1">
      <c r="A104" s="11">
        <f>'TN-Liste'!A159</f>
        <v>43952</v>
      </c>
      <c r="B104" s="65" t="str">
        <f>'TN-Liste'!B159</f>
        <v>MBI19</v>
      </c>
      <c r="C104" s="73">
        <f>'TN-Liste'!C159</f>
        <v>8</v>
      </c>
    </row>
    <row r="105" ht="15.75" customHeight="1">
      <c r="A105" s="11">
        <f>'TN-Liste'!A160</f>
        <v>43952</v>
      </c>
      <c r="B105" s="65" t="str">
        <f>'TN-Liste'!B160</f>
        <v>MBI19</v>
      </c>
      <c r="C105" s="73">
        <f>'TN-Liste'!C160</f>
        <v>9</v>
      </c>
    </row>
    <row r="106" ht="15.75" customHeight="1">
      <c r="A106" s="11">
        <f>'TN-Liste'!A161</f>
        <v>43952</v>
      </c>
      <c r="B106" s="65" t="str">
        <f>'TN-Liste'!B161</f>
        <v>MBI19</v>
      </c>
      <c r="C106" s="73">
        <f>'TN-Liste'!C161</f>
        <v>10</v>
      </c>
    </row>
    <row r="107" ht="15.75" customHeight="1">
      <c r="A107" s="11">
        <f>'TN-Liste'!A162</f>
        <v>43952</v>
      </c>
      <c r="B107" s="65" t="str">
        <f>'TN-Liste'!B162</f>
        <v>MBI19</v>
      </c>
      <c r="C107" s="73">
        <f>'TN-Liste'!C162</f>
        <v>11</v>
      </c>
    </row>
    <row r="108" ht="15.75" customHeight="1">
      <c r="A108" s="11">
        <f>'TN-Liste'!A163</f>
        <v>43952</v>
      </c>
      <c r="B108" s="65" t="str">
        <f>'TN-Liste'!B163</f>
        <v>MBI19</v>
      </c>
      <c r="C108" s="73">
        <f>'TN-Liste'!C163</f>
        <v>12</v>
      </c>
    </row>
    <row r="109" ht="15.75" customHeight="1">
      <c r="A109" s="11">
        <f>'TN-Liste'!A164</f>
        <v>43952</v>
      </c>
      <c r="B109" s="65" t="str">
        <f>'TN-Liste'!B164</f>
        <v>MBI19</v>
      </c>
      <c r="C109" s="73">
        <f>'TN-Liste'!C164</f>
        <v>13</v>
      </c>
    </row>
    <row r="110" ht="15.75" customHeight="1">
      <c r="A110" s="11">
        <f>'TN-Liste'!A165</f>
        <v>43952</v>
      </c>
      <c r="B110" s="65" t="str">
        <f>'TN-Liste'!B165</f>
        <v>MBI19</v>
      </c>
      <c r="C110" s="73">
        <f>'TN-Liste'!C165</f>
        <v>14</v>
      </c>
    </row>
    <row r="111" ht="15.75" customHeight="1">
      <c r="A111" s="11">
        <f>'TN-Liste'!A166</f>
        <v>43952</v>
      </c>
      <c r="B111" s="65" t="str">
        <f>'TN-Liste'!B166</f>
        <v>MBI19</v>
      </c>
      <c r="C111" s="73">
        <f>'TN-Liste'!C166</f>
        <v>15</v>
      </c>
    </row>
    <row r="112" ht="15.75" customHeight="1">
      <c r="A112" s="11">
        <f>'TN-Liste'!A167</f>
        <v>43952</v>
      </c>
      <c r="B112" s="65" t="str">
        <f>'TN-Liste'!B167</f>
        <v>MBI19</v>
      </c>
      <c r="C112" s="73">
        <f>'TN-Liste'!C167</f>
        <v>16</v>
      </c>
    </row>
    <row r="113" ht="15.75" customHeight="1">
      <c r="A113" s="11">
        <f>'TN-Liste'!A168</f>
        <v>43952</v>
      </c>
      <c r="B113" s="65" t="str">
        <f>'TN-Liste'!B168</f>
        <v>MBI19</v>
      </c>
      <c r="C113" s="73">
        <f>'TN-Liste'!C168</f>
        <v>17</v>
      </c>
    </row>
    <row r="114" ht="15.75" customHeight="1">
      <c r="A114" s="11">
        <f>'TN-Liste'!A169</f>
        <v>43952</v>
      </c>
      <c r="B114" s="65" t="str">
        <f>'TN-Liste'!B169</f>
        <v>MBI19</v>
      </c>
      <c r="C114" s="73">
        <f>'TN-Liste'!C169</f>
        <v>18</v>
      </c>
    </row>
    <row r="115" ht="15.75" customHeight="1">
      <c r="A115" s="11">
        <f>'TN-Liste'!A170</f>
        <v>43952</v>
      </c>
      <c r="B115" s="65" t="str">
        <f>'TN-Liste'!B170</f>
        <v>MBI19</v>
      </c>
      <c r="C115" s="73">
        <f>'TN-Liste'!C170</f>
        <v>19</v>
      </c>
    </row>
    <row r="116" ht="15.75" customHeight="1">
      <c r="A116" s="11">
        <f>'TN-Liste'!A171</f>
        <v>43952</v>
      </c>
      <c r="B116" s="65" t="str">
        <f>'TN-Liste'!B171</f>
        <v>MBI19</v>
      </c>
      <c r="C116" s="73">
        <f>'TN-Liste'!C171</f>
        <v>20</v>
      </c>
    </row>
    <row r="117" ht="15.75" customHeight="1">
      <c r="A117" s="11">
        <f>'TN-Liste'!A172</f>
        <v>43952</v>
      </c>
      <c r="B117" s="65" t="str">
        <f>'TN-Liste'!B172</f>
        <v>MBI19</v>
      </c>
      <c r="C117" s="73">
        <f>'TN-Liste'!C172</f>
        <v>21</v>
      </c>
    </row>
    <row r="118" ht="15.75" customHeight="1">
      <c r="A118" s="11">
        <f>'TN-Liste'!A173</f>
        <v>43952</v>
      </c>
      <c r="B118" s="65" t="str">
        <f>'TN-Liste'!B173</f>
        <v>MBI19</v>
      </c>
      <c r="C118" s="73">
        <f>'TN-Liste'!C173</f>
        <v>22</v>
      </c>
    </row>
    <row r="119" ht="15.75" customHeight="1">
      <c r="A119" s="11">
        <f>'TN-Liste'!A174</f>
        <v>43952</v>
      </c>
      <c r="B119" s="65" t="str">
        <f>'TN-Liste'!B174</f>
        <v>MBI19</v>
      </c>
      <c r="C119" s="73">
        <f>'TN-Liste'!C174</f>
        <v>23</v>
      </c>
    </row>
    <row r="120" ht="15.75" customHeight="1">
      <c r="A120" s="11">
        <f>'TN-Liste'!A175</f>
        <v>43952</v>
      </c>
      <c r="B120" s="65" t="str">
        <f>'TN-Liste'!B175</f>
        <v>MBI19</v>
      </c>
      <c r="C120" s="73">
        <f>'TN-Liste'!C175</f>
        <v>24</v>
      </c>
    </row>
    <row r="121" ht="15.75" customHeight="1">
      <c r="A121" s="11">
        <f>'TN-Liste'!A176</f>
        <v>43952</v>
      </c>
      <c r="B121" s="65" t="str">
        <f>'TN-Liste'!B176</f>
        <v>MBI19</v>
      </c>
      <c r="C121" s="73">
        <f>'TN-Liste'!C176</f>
        <v>25</v>
      </c>
    </row>
    <row r="122" ht="15.75" customHeight="1">
      <c r="A122" s="11">
        <f>'TN-Liste'!A177</f>
        <v>43952</v>
      </c>
      <c r="B122" s="65" t="str">
        <f>'TN-Liste'!B177</f>
        <v>MBI19</v>
      </c>
      <c r="C122" s="73">
        <f>'TN-Liste'!C177</f>
        <v>26</v>
      </c>
    </row>
    <row r="123" ht="15.75" customHeight="1">
      <c r="A123" s="11">
        <f>'TN-Liste'!A178</f>
        <v>43952</v>
      </c>
      <c r="B123" s="65" t="str">
        <f>'TN-Liste'!B178</f>
        <v>MBI19</v>
      </c>
      <c r="C123" s="73">
        <f>'TN-Liste'!C178</f>
        <v>27</v>
      </c>
    </row>
    <row r="124" ht="15.75" customHeight="1">
      <c r="A124" s="11">
        <f>'TN-Liste'!A179</f>
        <v>43952</v>
      </c>
      <c r="B124" s="65" t="str">
        <f>'TN-Liste'!B179</f>
        <v>MBI19</v>
      </c>
      <c r="C124" s="73">
        <f>'TN-Liste'!C179</f>
        <v>28</v>
      </c>
    </row>
    <row r="125" ht="15.75" customHeight="1">
      <c r="A125" s="11">
        <f>'TN-Liste'!A180</f>
        <v>43952</v>
      </c>
      <c r="B125" s="65" t="str">
        <f>'TN-Liste'!B180</f>
        <v>MBI19</v>
      </c>
      <c r="C125" s="73">
        <f>'TN-Liste'!C180</f>
        <v>29</v>
      </c>
    </row>
    <row r="126" ht="15.75" customHeight="1">
      <c r="A126" s="11">
        <f>'TN-Liste'!A181</f>
        <v>43952</v>
      </c>
      <c r="B126" s="65" t="str">
        <f>'TN-Liste'!B181</f>
        <v>MBI19</v>
      </c>
      <c r="C126" s="73">
        <f>'TN-Liste'!C181</f>
        <v>30</v>
      </c>
    </row>
    <row r="127" ht="15.75" customHeight="1">
      <c r="A127" s="11">
        <f>'TN-Liste'!A182</f>
        <v>43952</v>
      </c>
      <c r="B127" s="65" t="str">
        <f>'TN-Liste'!B182</f>
        <v>MBI19</v>
      </c>
      <c r="C127" s="73">
        <f>'TN-Liste'!C182</f>
        <v>31</v>
      </c>
    </row>
    <row r="128" ht="15.75" customHeight="1">
      <c r="A128" s="11">
        <f>'TN-Liste'!A183</f>
        <v>43952</v>
      </c>
      <c r="B128" s="65" t="str">
        <f>'TN-Liste'!B183</f>
        <v>MBI19</v>
      </c>
      <c r="C128" s="73">
        <f>'TN-Liste'!C183</f>
        <v>32</v>
      </c>
    </row>
    <row r="129" ht="15.75" customHeight="1">
      <c r="A129" s="11">
        <f>'TN-Liste'!A184</f>
        <v>43952</v>
      </c>
      <c r="B129" s="65" t="str">
        <f>'TN-Liste'!B184</f>
        <v>MBI19</v>
      </c>
      <c r="C129" s="73">
        <f>'TN-Liste'!C184</f>
        <v>33</v>
      </c>
    </row>
    <row r="130" ht="15.75" customHeight="1">
      <c r="A130" s="11">
        <f>'TN-Liste'!A185</f>
        <v>43952</v>
      </c>
      <c r="B130" s="65" t="str">
        <f>'TN-Liste'!B185</f>
        <v>MBI19</v>
      </c>
      <c r="C130" s="73">
        <f>'TN-Liste'!C185</f>
        <v>34</v>
      </c>
    </row>
    <row r="131" ht="15.75" customHeight="1">
      <c r="A131" s="11">
        <f>'TN-Liste'!A186</f>
        <v>43952</v>
      </c>
      <c r="B131" s="65" t="str">
        <f>'TN-Liste'!B186</f>
        <v>MBI19</v>
      </c>
      <c r="C131" s="73">
        <f>'TN-Liste'!C186</f>
        <v>35</v>
      </c>
    </row>
    <row r="132" ht="15.75" customHeight="1">
      <c r="A132" s="11">
        <f>'TN-Liste'!A187</f>
        <v>43952</v>
      </c>
      <c r="B132" s="65" t="str">
        <f>'TN-Liste'!B187</f>
        <v>MBI19</v>
      </c>
      <c r="C132" s="73">
        <f>'TN-Liste'!C187</f>
        <v>36</v>
      </c>
    </row>
    <row r="133" ht="15.75" customHeight="1">
      <c r="A133" s="11">
        <f>'TN-Liste'!A188</f>
        <v>44127</v>
      </c>
      <c r="B133" s="65" t="str">
        <f>'TN-Liste'!B188</f>
        <v>HCC19_Grp1</v>
      </c>
      <c r="C133" s="73">
        <f>'TN-Liste'!C188</f>
        <v>1</v>
      </c>
    </row>
    <row r="134" ht="15.75" customHeight="1">
      <c r="A134" s="11">
        <f>'TN-Liste'!A189</f>
        <v>44127</v>
      </c>
      <c r="B134" s="65" t="str">
        <f>'TN-Liste'!B189</f>
        <v>HCC19_Grp1</v>
      </c>
      <c r="C134" s="73">
        <f>'TN-Liste'!C189</f>
        <v>2</v>
      </c>
    </row>
    <row r="135" ht="15.75" customHeight="1">
      <c r="A135" s="11">
        <f>'TN-Liste'!A190</f>
        <v>44127</v>
      </c>
      <c r="B135" s="65" t="str">
        <f>'TN-Liste'!B190</f>
        <v>HCC19_Grp1</v>
      </c>
      <c r="C135" s="73">
        <f>'TN-Liste'!C190</f>
        <v>3</v>
      </c>
    </row>
    <row r="136" ht="15.75" customHeight="1">
      <c r="A136" s="11">
        <f>'TN-Liste'!A191</f>
        <v>44127</v>
      </c>
      <c r="B136" s="65" t="str">
        <f>'TN-Liste'!B191</f>
        <v>HCC19_Grp1</v>
      </c>
      <c r="C136" s="73">
        <f>'TN-Liste'!C191</f>
        <v>4</v>
      </c>
    </row>
    <row r="137" ht="15.75" customHeight="1">
      <c r="A137" s="11">
        <f>'TN-Liste'!A192</f>
        <v>44127</v>
      </c>
      <c r="B137" s="65" t="str">
        <f>'TN-Liste'!B192</f>
        <v>HCC19_Grp1</v>
      </c>
      <c r="C137" s="73">
        <f>'TN-Liste'!C192</f>
        <v>5</v>
      </c>
    </row>
    <row r="138" ht="15.75" customHeight="1">
      <c r="A138" s="11">
        <f>'TN-Liste'!A193</f>
        <v>44127</v>
      </c>
      <c r="B138" s="65" t="str">
        <f>'TN-Liste'!B193</f>
        <v>HCC19_Grp1</v>
      </c>
      <c r="C138" s="73">
        <f>'TN-Liste'!C193</f>
        <v>6</v>
      </c>
    </row>
    <row r="139" ht="15.75" customHeight="1">
      <c r="A139" s="11">
        <f>'TN-Liste'!A194</f>
        <v>44127</v>
      </c>
      <c r="B139" s="65" t="str">
        <f>'TN-Liste'!B194</f>
        <v>HCC19_Grp1</v>
      </c>
      <c r="C139" s="73">
        <f>'TN-Liste'!C194</f>
        <v>7</v>
      </c>
    </row>
    <row r="140" ht="15.75" customHeight="1">
      <c r="A140" s="11">
        <f>'TN-Liste'!A195</f>
        <v>44127</v>
      </c>
      <c r="B140" s="65" t="str">
        <f>'TN-Liste'!B195</f>
        <v>HCC19_Grp1</v>
      </c>
      <c r="C140" s="73">
        <f>'TN-Liste'!C195</f>
        <v>8</v>
      </c>
    </row>
    <row r="141" ht="15.75" customHeight="1">
      <c r="A141" s="11">
        <f>'TN-Liste'!A196</f>
        <v>44127</v>
      </c>
      <c r="B141" s="65" t="str">
        <f>'TN-Liste'!B196</f>
        <v>HCC19_Grp1</v>
      </c>
      <c r="C141" s="73">
        <f>'TN-Liste'!C196</f>
        <v>9</v>
      </c>
    </row>
    <row r="142" ht="15.75" customHeight="1">
      <c r="A142" s="11">
        <f>'TN-Liste'!A197</f>
        <v>44127</v>
      </c>
      <c r="B142" s="65" t="str">
        <f>'TN-Liste'!B197</f>
        <v>HCC19_Grp1</v>
      </c>
      <c r="C142" s="73">
        <f>'TN-Liste'!C197</f>
        <v>10</v>
      </c>
    </row>
    <row r="143" ht="15.75" customHeight="1">
      <c r="A143" s="11">
        <f>'TN-Liste'!A198</f>
        <v>44127</v>
      </c>
      <c r="B143" s="65" t="str">
        <f>'TN-Liste'!B198</f>
        <v>HCC19_Grp1</v>
      </c>
      <c r="C143" s="73">
        <f>'TN-Liste'!C198</f>
        <v>11</v>
      </c>
    </row>
    <row r="144" ht="15.75" customHeight="1">
      <c r="A144" s="11">
        <f>'TN-Liste'!A199</f>
        <v>44127</v>
      </c>
      <c r="B144" s="65" t="str">
        <f>'TN-Liste'!B199</f>
        <v>HCC20_Grp2</v>
      </c>
      <c r="C144" s="73">
        <f>'TN-Liste'!C199</f>
        <v>1</v>
      </c>
    </row>
    <row r="145" ht="15.75" customHeight="1">
      <c r="A145" s="11">
        <f>'TN-Liste'!A200</f>
        <v>44127</v>
      </c>
      <c r="B145" s="65" t="str">
        <f>'TN-Liste'!B200</f>
        <v>HCC20_Grp2</v>
      </c>
      <c r="C145" s="73">
        <f>'TN-Liste'!C200</f>
        <v>2</v>
      </c>
    </row>
    <row r="146" ht="15.75" customHeight="1">
      <c r="A146" s="11">
        <f>'TN-Liste'!A201</f>
        <v>44127</v>
      </c>
      <c r="B146" s="65" t="str">
        <f>'TN-Liste'!B201</f>
        <v>HCC20_Grp2</v>
      </c>
      <c r="C146" s="73">
        <f>'TN-Liste'!C201</f>
        <v>3</v>
      </c>
    </row>
    <row r="147" ht="15.75" customHeight="1">
      <c r="A147" s="11">
        <f>'TN-Liste'!A202</f>
        <v>44127</v>
      </c>
      <c r="B147" s="65" t="str">
        <f>'TN-Liste'!B202</f>
        <v>HCC20_Grp2</v>
      </c>
      <c r="C147" s="73">
        <f>'TN-Liste'!C202</f>
        <v>4</v>
      </c>
    </row>
    <row r="148" ht="15.75" customHeight="1">
      <c r="A148" s="11">
        <f>'TN-Liste'!A203</f>
        <v>44127</v>
      </c>
      <c r="B148" s="65" t="str">
        <f>'TN-Liste'!B203</f>
        <v>HCC20_Grp2</v>
      </c>
      <c r="C148" s="73">
        <f>'TN-Liste'!C203</f>
        <v>5</v>
      </c>
    </row>
    <row r="149" ht="15.75" customHeight="1">
      <c r="A149" s="11">
        <f>'TN-Liste'!A204</f>
        <v>44127</v>
      </c>
      <c r="B149" s="65" t="str">
        <f>'TN-Liste'!B204</f>
        <v>HCC20_Grp2</v>
      </c>
      <c r="C149" s="73">
        <f>'TN-Liste'!C204</f>
        <v>6</v>
      </c>
    </row>
    <row r="150" ht="15.75" customHeight="1">
      <c r="A150" s="11">
        <f>'TN-Liste'!A205</f>
        <v>44127</v>
      </c>
      <c r="B150" s="65" t="str">
        <f>'TN-Liste'!B205</f>
        <v>HCC20_Grp2</v>
      </c>
      <c r="C150" s="73">
        <f>'TN-Liste'!C205</f>
        <v>7</v>
      </c>
    </row>
    <row r="151" ht="15.75" customHeight="1">
      <c r="A151" s="11">
        <f>'TN-Liste'!A206</f>
        <v>44127</v>
      </c>
      <c r="B151" s="65" t="str">
        <f>'TN-Liste'!B206</f>
        <v>HCC20_Grp2</v>
      </c>
      <c r="C151" s="73">
        <f>'TN-Liste'!C206</f>
        <v>8</v>
      </c>
    </row>
    <row r="152" ht="15.75" customHeight="1">
      <c r="A152" s="11">
        <f>'TN-Liste'!A207</f>
        <v>44127</v>
      </c>
      <c r="B152" s="65" t="str">
        <f>'TN-Liste'!B207</f>
        <v>HCC20_Grp2</v>
      </c>
      <c r="C152" s="73">
        <f>'TN-Liste'!C207</f>
        <v>9</v>
      </c>
    </row>
    <row r="153" ht="15.75" customHeight="1">
      <c r="A153" s="11">
        <f>'TN-Liste'!A208</f>
        <v>44127</v>
      </c>
      <c r="B153" s="65" t="str">
        <f>'TN-Liste'!B208</f>
        <v>HCC20_Grp2</v>
      </c>
      <c r="C153" s="73">
        <f>'TN-Liste'!C208</f>
        <v>10</v>
      </c>
    </row>
    <row r="154" ht="15.75" customHeight="1">
      <c r="A154" s="11">
        <f>'TN-Liste'!A209</f>
        <v>44338</v>
      </c>
      <c r="B154" s="65" t="str">
        <f>'TN-Liste'!B209</f>
        <v>MBI20</v>
      </c>
      <c r="C154" s="73">
        <f>'TN-Liste'!C209</f>
        <v>1</v>
      </c>
    </row>
    <row r="155" ht="15.75" customHeight="1">
      <c r="A155" s="11">
        <f>'TN-Liste'!A210</f>
        <v>44338</v>
      </c>
      <c r="B155" s="65" t="str">
        <f>'TN-Liste'!B210</f>
        <v>MBI20</v>
      </c>
      <c r="C155" s="73">
        <f>'TN-Liste'!C210</f>
        <v>2</v>
      </c>
    </row>
    <row r="156" ht="15.75" customHeight="1">
      <c r="A156" s="11">
        <f>'TN-Liste'!A211</f>
        <v>44338</v>
      </c>
      <c r="B156" s="65" t="str">
        <f>'TN-Liste'!B211</f>
        <v>MBI20</v>
      </c>
      <c r="C156" s="73">
        <f>'TN-Liste'!C211</f>
        <v>3</v>
      </c>
    </row>
    <row r="157" ht="15.75" customHeight="1">
      <c r="A157" s="11">
        <f>'TN-Liste'!A212</f>
        <v>44338</v>
      </c>
      <c r="B157" s="65" t="str">
        <f>'TN-Liste'!B212</f>
        <v>MBI20</v>
      </c>
      <c r="C157" s="73">
        <f>'TN-Liste'!C212</f>
        <v>4</v>
      </c>
    </row>
    <row r="158" ht="15.75" customHeight="1">
      <c r="A158" s="11">
        <f>'TN-Liste'!A213</f>
        <v>44338</v>
      </c>
      <c r="B158" s="65" t="str">
        <f>'TN-Liste'!B213</f>
        <v>MBI20</v>
      </c>
      <c r="C158" s="73">
        <f>'TN-Liste'!C213</f>
        <v>5</v>
      </c>
    </row>
    <row r="159" ht="15.75" customHeight="1">
      <c r="A159" s="11">
        <f>'TN-Liste'!A214</f>
        <v>44338</v>
      </c>
      <c r="B159" s="65" t="str">
        <f>'TN-Liste'!B214</f>
        <v>MBI20</v>
      </c>
      <c r="C159" s="73">
        <f>'TN-Liste'!C214</f>
        <v>6</v>
      </c>
    </row>
    <row r="160" ht="15.75" customHeight="1">
      <c r="A160" s="11">
        <f>'TN-Liste'!A215</f>
        <v>44338</v>
      </c>
      <c r="B160" s="65" t="str">
        <f>'TN-Liste'!B215</f>
        <v>MBI20</v>
      </c>
      <c r="C160" s="73">
        <f>'TN-Liste'!C215</f>
        <v>7</v>
      </c>
    </row>
    <row r="161" ht="15.75" customHeight="1">
      <c r="A161" s="11">
        <f>'TN-Liste'!A216</f>
        <v>44338</v>
      </c>
      <c r="B161" s="65" t="str">
        <f>'TN-Liste'!B216</f>
        <v>MBI20</v>
      </c>
      <c r="C161" s="73">
        <f>'TN-Liste'!C216</f>
        <v>8</v>
      </c>
    </row>
    <row r="162" ht="15.75" customHeight="1">
      <c r="A162" s="11">
        <f>'TN-Liste'!A217</f>
        <v>44338</v>
      </c>
      <c r="B162" s="65" t="str">
        <f>'TN-Liste'!B217</f>
        <v>MBI20</v>
      </c>
      <c r="C162" s="73">
        <f>'TN-Liste'!C217</f>
        <v>9</v>
      </c>
    </row>
    <row r="163" ht="15.75" customHeight="1">
      <c r="A163" s="11">
        <f>'TN-Liste'!A218</f>
        <v>44338</v>
      </c>
      <c r="B163" s="65" t="str">
        <f>'TN-Liste'!B218</f>
        <v>MBI20</v>
      </c>
      <c r="C163" s="73">
        <f>'TN-Liste'!C218</f>
        <v>10</v>
      </c>
    </row>
    <row r="164" ht="15.75" customHeight="1">
      <c r="A164" s="11">
        <f>'TN-Liste'!A219</f>
        <v>44338</v>
      </c>
      <c r="B164" s="65" t="str">
        <f>'TN-Liste'!B219</f>
        <v>MBI20</v>
      </c>
      <c r="C164" s="73">
        <f>'TN-Liste'!C219</f>
        <v>11</v>
      </c>
    </row>
    <row r="165" ht="15.75" customHeight="1">
      <c r="A165" s="11">
        <f>'TN-Liste'!A220</f>
        <v>44338</v>
      </c>
      <c r="B165" s="65" t="str">
        <f>'TN-Liste'!B220</f>
        <v>MBI20</v>
      </c>
      <c r="C165" s="73">
        <f>'TN-Liste'!C220</f>
        <v>12</v>
      </c>
    </row>
    <row r="166" ht="15.75" customHeight="1">
      <c r="A166" s="11">
        <f>'TN-Liste'!A221</f>
        <v>44338</v>
      </c>
      <c r="B166" s="65" t="str">
        <f>'TN-Liste'!B221</f>
        <v>MBI20</v>
      </c>
      <c r="C166" s="73">
        <f>'TN-Liste'!C221</f>
        <v>13</v>
      </c>
    </row>
    <row r="167" ht="15.75" customHeight="1">
      <c r="A167" s="11">
        <f>'TN-Liste'!A222</f>
        <v>44338</v>
      </c>
      <c r="B167" s="65" t="str">
        <f>'TN-Liste'!B222</f>
        <v>MBI20</v>
      </c>
      <c r="C167" s="73">
        <f>'TN-Liste'!C222</f>
        <v>14</v>
      </c>
    </row>
    <row r="168" ht="15.75" customHeight="1">
      <c r="A168" s="78">
        <f>'TN-Liste'!A223</f>
        <v>44722</v>
      </c>
      <c r="B168" s="78" t="str">
        <f>'TN-Liste'!B223</f>
        <v>MBI21_Gr1</v>
      </c>
      <c r="C168" s="122">
        <f>'TN-Liste'!C223</f>
        <v>1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ht="15.75" customHeight="1">
      <c r="A169" s="78">
        <f>'TN-Liste'!A224</f>
        <v>44722</v>
      </c>
      <c r="B169" s="78" t="str">
        <f>'TN-Liste'!B224</f>
        <v>MBI21_Gr1</v>
      </c>
      <c r="C169" s="122">
        <f>'TN-Liste'!C224</f>
        <v>2</v>
      </c>
      <c r="D169" s="13" t="s">
        <v>371</v>
      </c>
      <c r="E169" s="241" t="s">
        <v>380</v>
      </c>
      <c r="F169" s="13" t="s">
        <v>265</v>
      </c>
      <c r="G169" s="13" t="s">
        <v>372</v>
      </c>
      <c r="H169" s="13" t="s">
        <v>378</v>
      </c>
      <c r="I169" s="13" t="s">
        <v>265</v>
      </c>
      <c r="J169" s="13" t="s">
        <v>265</v>
      </c>
      <c r="K169" s="16">
        <v>5.0</v>
      </c>
      <c r="L169" s="13"/>
      <c r="M169" s="13" t="s">
        <v>265</v>
      </c>
      <c r="N169" s="13" t="s">
        <v>372</v>
      </c>
    </row>
    <row r="170" ht="15.75" customHeight="1">
      <c r="A170" s="78">
        <f>'TN-Liste'!A225</f>
        <v>44722</v>
      </c>
      <c r="B170" s="78" t="str">
        <f>'TN-Liste'!B225</f>
        <v>MBI21_Gr1</v>
      </c>
      <c r="C170" s="122">
        <f>'TN-Liste'!C225</f>
        <v>3</v>
      </c>
      <c r="D170" s="13" t="s">
        <v>391</v>
      </c>
      <c r="E170" s="241" t="s">
        <v>380</v>
      </c>
      <c r="F170" s="13" t="s">
        <v>265</v>
      </c>
      <c r="G170" s="13" t="s">
        <v>372</v>
      </c>
      <c r="H170" s="13" t="s">
        <v>378</v>
      </c>
      <c r="I170" s="13" t="s">
        <v>265</v>
      </c>
      <c r="J170" s="13" t="s">
        <v>265</v>
      </c>
      <c r="K170" s="16">
        <v>5.0</v>
      </c>
      <c r="L170" s="13"/>
      <c r="M170" s="13" t="s">
        <v>265</v>
      </c>
      <c r="N170" s="13" t="s">
        <v>395</v>
      </c>
    </row>
    <row r="171" ht="15.75" customHeight="1">
      <c r="A171" s="78">
        <f>'TN-Liste'!A226</f>
        <v>44722</v>
      </c>
      <c r="B171" s="78" t="str">
        <f>'TN-Liste'!B226</f>
        <v>MBI21_Gr1</v>
      </c>
      <c r="C171" s="122">
        <f>'TN-Liste'!C226</f>
        <v>4</v>
      </c>
      <c r="D171" s="13" t="s">
        <v>391</v>
      </c>
      <c r="E171" s="241" t="s">
        <v>380</v>
      </c>
      <c r="F171" s="13" t="s">
        <v>265</v>
      </c>
      <c r="G171" s="13" t="s">
        <v>372</v>
      </c>
      <c r="H171" s="13" t="s">
        <v>378</v>
      </c>
      <c r="I171" s="13" t="s">
        <v>265</v>
      </c>
      <c r="J171" s="13" t="s">
        <v>265</v>
      </c>
      <c r="K171" s="16">
        <v>5.0</v>
      </c>
      <c r="L171" s="13"/>
      <c r="M171" s="13" t="s">
        <v>265</v>
      </c>
      <c r="N171" s="13" t="s">
        <v>372</v>
      </c>
    </row>
    <row r="172" ht="15.75" customHeight="1">
      <c r="A172" s="78">
        <f>'TN-Liste'!A227</f>
        <v>44722</v>
      </c>
      <c r="B172" s="78" t="str">
        <f>'TN-Liste'!B227</f>
        <v>MBI21_Gr1</v>
      </c>
      <c r="C172" s="122">
        <f>'TN-Liste'!C227</f>
        <v>5</v>
      </c>
      <c r="D172" s="13" t="s">
        <v>396</v>
      </c>
      <c r="E172" s="241" t="s">
        <v>380</v>
      </c>
      <c r="F172" s="13" t="s">
        <v>265</v>
      </c>
      <c r="G172" s="13" t="s">
        <v>372</v>
      </c>
      <c r="H172" s="13" t="s">
        <v>378</v>
      </c>
      <c r="I172" s="13" t="s">
        <v>265</v>
      </c>
      <c r="J172" s="13" t="s">
        <v>265</v>
      </c>
      <c r="K172" s="16">
        <v>5.0</v>
      </c>
      <c r="L172" s="13"/>
      <c r="M172" s="13" t="s">
        <v>265</v>
      </c>
      <c r="N172" s="13" t="s">
        <v>372</v>
      </c>
    </row>
    <row r="173" ht="15.75" customHeight="1">
      <c r="A173" s="78">
        <f>'TN-Liste'!A228</f>
        <v>44722</v>
      </c>
      <c r="B173" s="78" t="str">
        <f>'TN-Liste'!B228</f>
        <v>MBI21_Gr1</v>
      </c>
      <c r="C173" s="122">
        <f>'TN-Liste'!C228</f>
        <v>6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ht="15.75" customHeight="1">
      <c r="A174" s="78">
        <f>'TN-Liste'!A229</f>
        <v>44722</v>
      </c>
      <c r="B174" s="78" t="str">
        <f>'TN-Liste'!B229</f>
        <v>MBI21_Gr1</v>
      </c>
      <c r="C174" s="122">
        <f>'TN-Liste'!C229</f>
        <v>7</v>
      </c>
      <c r="D174" s="13"/>
      <c r="E174" s="241" t="s">
        <v>380</v>
      </c>
      <c r="F174" s="13" t="s">
        <v>265</v>
      </c>
      <c r="G174" s="13" t="s">
        <v>372</v>
      </c>
      <c r="H174" s="13" t="s">
        <v>378</v>
      </c>
      <c r="I174" s="13" t="s">
        <v>265</v>
      </c>
      <c r="J174" s="13" t="s">
        <v>265</v>
      </c>
      <c r="K174" s="16">
        <v>6.0</v>
      </c>
      <c r="L174" s="13"/>
      <c r="M174" s="13" t="s">
        <v>265</v>
      </c>
      <c r="N174" s="13" t="s">
        <v>372</v>
      </c>
    </row>
    <row r="175" ht="15.75" customHeight="1">
      <c r="A175" s="78">
        <f>'TN-Liste'!A230</f>
        <v>44722</v>
      </c>
      <c r="B175" s="78" t="str">
        <f>'TN-Liste'!B230</f>
        <v>MBI21_Gr1</v>
      </c>
      <c r="C175" s="122">
        <f>'TN-Liste'!C230</f>
        <v>8</v>
      </c>
      <c r="D175" s="13"/>
      <c r="E175" s="13" t="s">
        <v>265</v>
      </c>
      <c r="F175" s="13" t="s">
        <v>265</v>
      </c>
      <c r="G175" s="13" t="s">
        <v>372</v>
      </c>
      <c r="H175" s="13" t="s">
        <v>378</v>
      </c>
      <c r="I175" s="13" t="s">
        <v>265</v>
      </c>
      <c r="J175" s="13" t="s">
        <v>265</v>
      </c>
      <c r="K175" s="16">
        <v>6.0</v>
      </c>
      <c r="L175" s="13"/>
      <c r="M175" s="13" t="s">
        <v>265</v>
      </c>
      <c r="N175" s="13" t="s">
        <v>372</v>
      </c>
    </row>
    <row r="176" ht="15.75" customHeight="1">
      <c r="A176" s="78">
        <f>'TN-Liste'!A231</f>
        <v>44722</v>
      </c>
      <c r="B176" s="78" t="str">
        <f>'TN-Liste'!B231</f>
        <v>MBI21_Gr1</v>
      </c>
      <c r="C176" s="122">
        <f>'TN-Liste'!C231</f>
        <v>9</v>
      </c>
      <c r="D176" s="13"/>
      <c r="E176" s="241" t="s">
        <v>380</v>
      </c>
      <c r="F176" s="13" t="s">
        <v>265</v>
      </c>
      <c r="G176" s="13" t="s">
        <v>372</v>
      </c>
      <c r="H176" s="13" t="s">
        <v>378</v>
      </c>
      <c r="I176" s="13" t="s">
        <v>265</v>
      </c>
      <c r="J176" s="13" t="s">
        <v>175</v>
      </c>
      <c r="K176" s="16">
        <v>6.5</v>
      </c>
      <c r="L176" s="13"/>
      <c r="M176" s="13" t="s">
        <v>265</v>
      </c>
      <c r="N176" s="13" t="s">
        <v>372</v>
      </c>
    </row>
    <row r="177" ht="15.75" customHeight="1">
      <c r="A177" s="78">
        <f>'TN-Liste'!A232</f>
        <v>44722</v>
      </c>
      <c r="B177" s="78" t="str">
        <f>'TN-Liste'!B232</f>
        <v>MBI21_Gr1</v>
      </c>
      <c r="C177" s="122">
        <f>'TN-Liste'!C232</f>
        <v>10</v>
      </c>
      <c r="D177" s="13"/>
      <c r="E177" s="13" t="s">
        <v>265</v>
      </c>
      <c r="F177" s="13" t="s">
        <v>265</v>
      </c>
      <c r="G177" s="13" t="s">
        <v>372</v>
      </c>
      <c r="H177" s="13" t="s">
        <v>378</v>
      </c>
      <c r="I177" s="13" t="s">
        <v>175</v>
      </c>
      <c r="J177" s="13" t="s">
        <v>265</v>
      </c>
      <c r="K177" s="16">
        <v>6.0</v>
      </c>
      <c r="L177" s="13"/>
      <c r="M177" s="13" t="s">
        <v>265</v>
      </c>
      <c r="N177" s="13" t="s">
        <v>372</v>
      </c>
    </row>
    <row r="178" ht="15.75" customHeight="1">
      <c r="A178" s="78">
        <f>'TN-Liste'!A233</f>
        <v>44722</v>
      </c>
      <c r="B178" s="78" t="str">
        <f>'TN-Liste'!B233</f>
        <v>MBI21_Gr1</v>
      </c>
      <c r="C178" s="122">
        <f>'TN-Liste'!C233</f>
        <v>11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ht="15.75" customHeight="1">
      <c r="A179" s="78">
        <f>'TN-Liste'!A234</f>
        <v>44722</v>
      </c>
      <c r="B179" s="78" t="str">
        <f>'TN-Liste'!B234</f>
        <v>MBI21_Gr1</v>
      </c>
      <c r="C179" s="122">
        <f>'TN-Liste'!C234</f>
        <v>12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ht="15.75" customHeight="1">
      <c r="A180" s="78">
        <f>'TN-Liste'!A235</f>
        <v>44722</v>
      </c>
      <c r="B180" s="78" t="str">
        <f>'TN-Liste'!B235</f>
        <v>MBI21_Gr1</v>
      </c>
      <c r="C180" s="122">
        <f>'TN-Liste'!C235</f>
        <v>13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ht="15.75" customHeight="1">
      <c r="A181" s="78">
        <f>'TN-Liste'!A236</f>
        <v>44721</v>
      </c>
      <c r="B181" s="78" t="str">
        <f>'TN-Liste'!B236</f>
        <v>MBI21_Gr2</v>
      </c>
      <c r="C181" s="122">
        <f>'TN-Liste'!C236</f>
        <v>1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ht="15.75" customHeight="1">
      <c r="A182" s="78">
        <f>'TN-Liste'!A237</f>
        <v>44721</v>
      </c>
      <c r="B182" s="78" t="str">
        <f>'TN-Liste'!B237</f>
        <v>MBI21_Gr2</v>
      </c>
      <c r="C182" s="122">
        <f>'TN-Liste'!C237</f>
        <v>2</v>
      </c>
      <c r="D182" s="13"/>
      <c r="E182" s="241" t="s">
        <v>380</v>
      </c>
      <c r="F182" s="13" t="s">
        <v>372</v>
      </c>
      <c r="G182" s="13" t="s">
        <v>372</v>
      </c>
      <c r="H182" s="13" t="s">
        <v>378</v>
      </c>
      <c r="I182" s="13" t="s">
        <v>265</v>
      </c>
      <c r="J182" s="13" t="s">
        <v>265</v>
      </c>
      <c r="K182" s="16">
        <v>6.0</v>
      </c>
      <c r="L182" s="13"/>
      <c r="M182" s="16">
        <v>25.0</v>
      </c>
      <c r="N182" s="13" t="s">
        <v>372</v>
      </c>
    </row>
    <row r="183" ht="15.75" customHeight="1">
      <c r="A183" s="78">
        <f>'TN-Liste'!A238</f>
        <v>44721</v>
      </c>
      <c r="B183" s="78" t="str">
        <f>'TN-Liste'!B238</f>
        <v>MBI21_Gr2</v>
      </c>
      <c r="C183" s="122">
        <f>'TN-Liste'!C238</f>
        <v>3</v>
      </c>
      <c r="D183" s="13"/>
      <c r="E183" s="241" t="s">
        <v>380</v>
      </c>
      <c r="F183" s="13" t="s">
        <v>265</v>
      </c>
      <c r="G183" s="13" t="s">
        <v>372</v>
      </c>
      <c r="H183" s="16">
        <v>30.0</v>
      </c>
      <c r="I183" s="13" t="s">
        <v>26</v>
      </c>
      <c r="J183" s="13" t="s">
        <v>175</v>
      </c>
      <c r="K183" s="16">
        <v>7.0</v>
      </c>
      <c r="L183" s="13"/>
      <c r="M183" s="16">
        <v>75.0</v>
      </c>
      <c r="N183" s="13" t="s">
        <v>372</v>
      </c>
    </row>
    <row r="184" ht="15.75" customHeight="1">
      <c r="A184" s="78">
        <f>'TN-Liste'!A239</f>
        <v>44721</v>
      </c>
      <c r="B184" s="78" t="str">
        <f>'TN-Liste'!B239</f>
        <v>MBI21_Gr2</v>
      </c>
      <c r="C184" s="122">
        <f>'TN-Liste'!C239</f>
        <v>4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ht="15.75" customHeight="1">
      <c r="A185" s="78">
        <f>'TN-Liste'!A240</f>
        <v>44721</v>
      </c>
      <c r="B185" s="78" t="str">
        <f>'TN-Liste'!B240</f>
        <v>MBI21_Gr2</v>
      </c>
      <c r="C185" s="122">
        <f>'TN-Liste'!C240</f>
        <v>5</v>
      </c>
      <c r="D185" s="13"/>
      <c r="E185" s="241" t="s">
        <v>380</v>
      </c>
      <c r="F185" s="13" t="s">
        <v>265</v>
      </c>
      <c r="G185" s="13" t="s">
        <v>372</v>
      </c>
      <c r="H185" s="16">
        <v>30.0</v>
      </c>
      <c r="I185" s="13" t="s">
        <v>265</v>
      </c>
      <c r="J185" s="13" t="s">
        <v>265</v>
      </c>
      <c r="K185" s="16">
        <v>6.5</v>
      </c>
      <c r="L185" s="13"/>
      <c r="M185" s="16">
        <v>25.0</v>
      </c>
      <c r="N185" s="13" t="s">
        <v>372</v>
      </c>
    </row>
    <row r="186" ht="15.75" customHeight="1">
      <c r="A186" s="78">
        <f>'TN-Liste'!A241</f>
        <v>44721</v>
      </c>
      <c r="B186" s="78" t="str">
        <f>'TN-Liste'!B241</f>
        <v>MBI21_Gr2</v>
      </c>
      <c r="C186" s="122">
        <f>'TN-Liste'!C241</f>
        <v>6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ht="15.75" customHeight="1">
      <c r="A187" s="78">
        <f>'TN-Liste'!A242</f>
        <v>44721</v>
      </c>
      <c r="B187" s="78" t="str">
        <f>'TN-Liste'!B242</f>
        <v>MBI21_Gr2</v>
      </c>
      <c r="C187" s="122">
        <f>'TN-Liste'!C242</f>
        <v>7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ht="15.75" customHeight="1">
      <c r="A188" s="78">
        <f>'TN-Liste'!A243</f>
        <v>44721</v>
      </c>
      <c r="B188" s="78" t="str">
        <f>'TN-Liste'!B243</f>
        <v>MBI21_Gr2</v>
      </c>
      <c r="C188" s="122">
        <f>'TN-Liste'!C243</f>
        <v>8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ht="15.75" customHeight="1">
      <c r="A189" s="78">
        <f>'TN-Liste'!A244</f>
        <v>44721</v>
      </c>
      <c r="B189" s="78" t="str">
        <f>'TN-Liste'!B244</f>
        <v>MBI21_Gr2</v>
      </c>
      <c r="C189" s="122">
        <f>'TN-Liste'!C244</f>
        <v>9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ht="15.75" customHeight="1">
      <c r="A190" s="78">
        <f>'TN-Liste'!A245</f>
        <v>44721</v>
      </c>
      <c r="B190" s="78" t="str">
        <f>'TN-Liste'!B245</f>
        <v>MBI21_Gr2</v>
      </c>
      <c r="C190" s="122">
        <f>'TN-Liste'!C245</f>
        <v>10</v>
      </c>
      <c r="D190" s="13"/>
      <c r="E190" s="241" t="s">
        <v>380</v>
      </c>
      <c r="F190" s="13" t="s">
        <v>265</v>
      </c>
      <c r="G190" s="13" t="s">
        <v>372</v>
      </c>
      <c r="H190" s="13" t="s">
        <v>378</v>
      </c>
      <c r="I190" s="13" t="s">
        <v>265</v>
      </c>
      <c r="J190" s="13" t="s">
        <v>265</v>
      </c>
      <c r="K190" s="16">
        <v>5.0</v>
      </c>
      <c r="L190" s="13"/>
      <c r="M190" s="16">
        <v>25.0</v>
      </c>
      <c r="N190" s="13" t="s">
        <v>372</v>
      </c>
    </row>
    <row r="191" ht="15.75" customHeight="1">
      <c r="A191" s="78">
        <f>'TN-Liste'!A246</f>
        <v>44721</v>
      </c>
      <c r="B191" s="78" t="str">
        <f>'TN-Liste'!B246</f>
        <v>MBI21_Gr2</v>
      </c>
      <c r="C191" s="122">
        <f>'TN-Liste'!C246</f>
        <v>11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ht="15.75" customHeight="1">
      <c r="A192" s="78">
        <f>'TN-Liste'!A247</f>
        <v>44721</v>
      </c>
      <c r="B192" s="78" t="str">
        <f>'TN-Liste'!B247</f>
        <v>MBI21_Gr2</v>
      </c>
      <c r="C192" s="122">
        <f>'TN-Liste'!C247</f>
        <v>12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ht="15.75" customHeight="1">
      <c r="A193" s="78">
        <f>'TN-Liste'!A248</f>
        <v>44721</v>
      </c>
      <c r="B193" s="78" t="str">
        <f>'TN-Liste'!B248</f>
        <v>MBI21_Gr2</v>
      </c>
      <c r="C193" s="122">
        <f>'TN-Liste'!C248</f>
        <v>13</v>
      </c>
      <c r="D193" s="13"/>
      <c r="E193" s="241" t="s">
        <v>380</v>
      </c>
      <c r="F193" s="13" t="s">
        <v>372</v>
      </c>
      <c r="G193" s="13" t="s">
        <v>372</v>
      </c>
      <c r="H193" s="13" t="s">
        <v>378</v>
      </c>
      <c r="I193" s="13" t="s">
        <v>265</v>
      </c>
      <c r="J193" s="13" t="s">
        <v>265</v>
      </c>
      <c r="K193" s="16">
        <v>5.0</v>
      </c>
      <c r="L193" s="13"/>
      <c r="M193" s="16">
        <v>500.0</v>
      </c>
      <c r="N193" s="13" t="s">
        <v>372</v>
      </c>
    </row>
    <row r="194" ht="15.75" customHeight="1">
      <c r="A194" s="78">
        <f>'TN-Liste'!A249</f>
        <v>44729</v>
      </c>
      <c r="B194" s="78" t="str">
        <f>'TN-Liste'!B249</f>
        <v>MBI21_Gr3</v>
      </c>
      <c r="C194" s="122">
        <f>'TN-Liste'!C249</f>
        <v>1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ht="15.75" customHeight="1">
      <c r="A195" s="78">
        <f>'TN-Liste'!A250</f>
        <v>44729</v>
      </c>
      <c r="B195" s="78" t="str">
        <f>'TN-Liste'!B250</f>
        <v>MBI21_Gr3</v>
      </c>
      <c r="C195" s="122">
        <f>'TN-Liste'!C250</f>
        <v>2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ht="15.75" customHeight="1">
      <c r="A196" s="78">
        <f>'TN-Liste'!A251</f>
        <v>44729</v>
      </c>
      <c r="B196" s="78" t="str">
        <f>'TN-Liste'!B251</f>
        <v>MBI21_Gr3</v>
      </c>
      <c r="C196" s="122">
        <f>'TN-Liste'!C251</f>
        <v>3</v>
      </c>
      <c r="D196" s="13" t="s">
        <v>397</v>
      </c>
      <c r="E196" s="241" t="s">
        <v>380</v>
      </c>
      <c r="F196" s="13" t="s">
        <v>265</v>
      </c>
      <c r="G196" s="13" t="s">
        <v>372</v>
      </c>
      <c r="H196" s="16">
        <v>100.0</v>
      </c>
      <c r="I196" s="13" t="s">
        <v>265</v>
      </c>
      <c r="J196" s="13" t="s">
        <v>265</v>
      </c>
      <c r="K196" s="16">
        <v>5.0</v>
      </c>
      <c r="L196" s="13"/>
      <c r="M196" s="13" t="s">
        <v>265</v>
      </c>
      <c r="N196" s="16">
        <v>8.0</v>
      </c>
    </row>
    <row r="197" ht="15.75" customHeight="1">
      <c r="A197" s="78">
        <f>'TN-Liste'!A252</f>
        <v>44729</v>
      </c>
      <c r="B197" s="78" t="str">
        <f>'TN-Liste'!B252</f>
        <v>MBI21_Gr3</v>
      </c>
      <c r="C197" s="122">
        <f>'TN-Liste'!C252</f>
        <v>4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ht="15.75" customHeight="1">
      <c r="A198" s="78">
        <f>'TN-Liste'!A253</f>
        <v>44729</v>
      </c>
      <c r="B198" s="78" t="str">
        <f>'TN-Liste'!B253</f>
        <v>MBI21_Gr3</v>
      </c>
      <c r="C198" s="122">
        <f>'TN-Liste'!C253</f>
        <v>5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ht="15.75" customHeight="1">
      <c r="A199" s="78">
        <f>'TN-Liste'!A254</f>
        <v>44729</v>
      </c>
      <c r="B199" s="78" t="str">
        <f>'TN-Liste'!B254</f>
        <v>MBI21_Gr3</v>
      </c>
      <c r="C199" s="122">
        <f>'TN-Liste'!C254</f>
        <v>6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 ht="15.75" customHeight="1">
      <c r="A200" s="78">
        <f>'TN-Liste'!A255</f>
        <v>44729</v>
      </c>
      <c r="B200" s="78" t="str">
        <f>'TN-Liste'!B255</f>
        <v>MBI21_Gr3</v>
      </c>
      <c r="C200" s="122">
        <f>'TN-Liste'!C255</f>
        <v>7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 ht="15.75" customHeight="1">
      <c r="A201" s="78">
        <f>'TN-Liste'!A256</f>
        <v>44729</v>
      </c>
      <c r="B201" s="78" t="str">
        <f>'TN-Liste'!B256</f>
        <v>MBI21_Gr3</v>
      </c>
      <c r="C201" s="122">
        <f>'TN-Liste'!C256</f>
        <v>8</v>
      </c>
      <c r="D201" s="13"/>
      <c r="E201" s="13" t="s">
        <v>265</v>
      </c>
      <c r="F201" s="13" t="s">
        <v>265</v>
      </c>
      <c r="G201" s="13" t="s">
        <v>372</v>
      </c>
      <c r="H201" s="13" t="s">
        <v>265</v>
      </c>
      <c r="I201" s="13" t="s">
        <v>265</v>
      </c>
      <c r="J201" s="13" t="s">
        <v>265</v>
      </c>
      <c r="K201" s="242">
        <v>44717.0</v>
      </c>
      <c r="L201" s="13"/>
      <c r="M201" s="13" t="s">
        <v>265</v>
      </c>
      <c r="N201" s="13" t="s">
        <v>265</v>
      </c>
    </row>
    <row r="202" ht="15.75" customHeight="1">
      <c r="A202" s="78">
        <f>'TN-Liste'!A257</f>
        <v>44729</v>
      </c>
      <c r="B202" s="78" t="str">
        <f>'TN-Liste'!B257</f>
        <v>MBI21_Gr3</v>
      </c>
      <c r="C202" s="122">
        <f>'TN-Liste'!C257</f>
        <v>9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ht="15.75" customHeight="1">
      <c r="A203" s="78">
        <f>'TN-Liste'!A258</f>
        <v>44729</v>
      </c>
      <c r="B203" s="78" t="str">
        <f>'TN-Liste'!B258</f>
        <v>MBI21_Gr3</v>
      </c>
      <c r="C203" s="122">
        <f>'TN-Liste'!C258</f>
        <v>10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 ht="15.75" customHeight="1">
      <c r="A204" s="78">
        <f>'TN-Liste'!A259</f>
        <v>44884</v>
      </c>
      <c r="B204" s="78" t="str">
        <f>'TN-Liste'!B259</f>
        <v>HCC22</v>
      </c>
      <c r="C204" s="122">
        <f>'TN-Liste'!C259</f>
        <v>1</v>
      </c>
    </row>
    <row r="205" ht="15.75" customHeight="1">
      <c r="A205" s="78">
        <f>'TN-Liste'!A260</f>
        <v>44884</v>
      </c>
      <c r="B205" s="78" t="str">
        <f>'TN-Liste'!B260</f>
        <v>HCC22</v>
      </c>
      <c r="C205" s="122">
        <f>'TN-Liste'!C260</f>
        <v>2</v>
      </c>
    </row>
    <row r="206" ht="15.75" customHeight="1">
      <c r="A206" s="78">
        <f>'TN-Liste'!A261</f>
        <v>44884</v>
      </c>
      <c r="B206" s="78" t="str">
        <f>'TN-Liste'!B261</f>
        <v>HCC22</v>
      </c>
      <c r="C206" s="122">
        <f>'TN-Liste'!C261</f>
        <v>3</v>
      </c>
    </row>
    <row r="207" ht="15.75" customHeight="1">
      <c r="A207" s="78">
        <f>'TN-Liste'!A262</f>
        <v>44884</v>
      </c>
      <c r="B207" s="78" t="str">
        <f>'TN-Liste'!B262</f>
        <v>HCC22</v>
      </c>
      <c r="C207" s="122">
        <f>'TN-Liste'!C262</f>
        <v>4</v>
      </c>
    </row>
    <row r="208" ht="15.75" customHeight="1">
      <c r="A208" s="78">
        <f>'TN-Liste'!A263</f>
        <v>44884</v>
      </c>
      <c r="B208" s="78" t="str">
        <f>'TN-Liste'!B263</f>
        <v>HCC22</v>
      </c>
      <c r="C208" s="122">
        <f>'TN-Liste'!C263</f>
        <v>5</v>
      </c>
    </row>
    <row r="209" ht="15.75" customHeight="1">
      <c r="A209" s="78">
        <f>'TN-Liste'!A264</f>
        <v>44884</v>
      </c>
      <c r="B209" s="78" t="str">
        <f>'TN-Liste'!B264</f>
        <v>HCC22</v>
      </c>
      <c r="C209" s="122">
        <f>'TN-Liste'!C264</f>
        <v>6</v>
      </c>
    </row>
    <row r="210" ht="15.75" customHeight="1">
      <c r="A210" s="188">
        <f>'TN-Liste'!A270</f>
        <v>45455</v>
      </c>
      <c r="B210" s="43" t="str">
        <f>'TN-Liste'!B270</f>
        <v>MBI23_Gr1</v>
      </c>
      <c r="C210" s="189">
        <f>'TN-Liste'!C270</f>
        <v>1</v>
      </c>
      <c r="D210" s="43"/>
      <c r="E210" s="243" t="s">
        <v>380</v>
      </c>
      <c r="F210" s="41" t="s">
        <v>265</v>
      </c>
      <c r="G210" s="41" t="s">
        <v>372</v>
      </c>
      <c r="H210" s="41">
        <v>30.0</v>
      </c>
      <c r="I210" s="41" t="s">
        <v>265</v>
      </c>
      <c r="J210" s="41" t="s">
        <v>175</v>
      </c>
      <c r="K210" s="41">
        <v>5.5</v>
      </c>
      <c r="L210" s="43"/>
      <c r="M210" s="41">
        <v>25.0</v>
      </c>
      <c r="N210" s="41">
        <v>4.0</v>
      </c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185">
        <f>'TN-Liste'!A271</f>
        <v>45455</v>
      </c>
      <c r="B211" s="65" t="str">
        <f>'TN-Liste'!B271</f>
        <v>MBI23_Gr1</v>
      </c>
      <c r="C211" s="161">
        <f>'TN-Liste'!C271</f>
        <v>2</v>
      </c>
      <c r="E211" s="38" t="s">
        <v>265</v>
      </c>
      <c r="F211" s="38" t="s">
        <v>265</v>
      </c>
      <c r="G211" s="38" t="s">
        <v>372</v>
      </c>
      <c r="H211" s="38" t="s">
        <v>378</v>
      </c>
      <c r="I211" s="38" t="s">
        <v>265</v>
      </c>
      <c r="J211" s="38" t="s">
        <v>265</v>
      </c>
      <c r="K211" s="38">
        <v>6.0</v>
      </c>
      <c r="M211" s="38">
        <v>25.0</v>
      </c>
      <c r="N211" s="38">
        <v>4.0</v>
      </c>
    </row>
    <row r="212" ht="15.75" customHeight="1">
      <c r="A212" s="185">
        <f>'TN-Liste'!A272</f>
        <v>45455</v>
      </c>
      <c r="B212" s="65" t="str">
        <f>'TN-Liste'!B272</f>
        <v>MBI23_Gr1</v>
      </c>
      <c r="C212" s="161">
        <f>'TN-Liste'!C272</f>
        <v>3</v>
      </c>
      <c r="E212" s="241" t="s">
        <v>380</v>
      </c>
      <c r="F212" s="38" t="s">
        <v>372</v>
      </c>
      <c r="G212" s="38" t="s">
        <v>265</v>
      </c>
      <c r="H212" s="38">
        <v>100.0</v>
      </c>
      <c r="I212" s="38" t="s">
        <v>265</v>
      </c>
      <c r="J212" s="241" t="s">
        <v>377</v>
      </c>
      <c r="K212" s="38">
        <v>5.0</v>
      </c>
      <c r="M212" s="38">
        <v>25.0</v>
      </c>
      <c r="N212" s="38">
        <v>4.0</v>
      </c>
    </row>
    <row r="213" ht="15.75" customHeight="1">
      <c r="A213" s="185">
        <f>'TN-Liste'!A273</f>
        <v>45455</v>
      </c>
      <c r="B213" s="65" t="str">
        <f>'TN-Liste'!B273</f>
        <v>MBI23_Gr1</v>
      </c>
      <c r="C213" s="161">
        <f>'TN-Liste'!C273</f>
        <v>4</v>
      </c>
    </row>
    <row r="214" ht="15.75" customHeight="1">
      <c r="A214" s="185">
        <f>'TN-Liste'!A274</f>
        <v>45455</v>
      </c>
      <c r="B214" s="65" t="str">
        <f>'TN-Liste'!B274</f>
        <v>MBI23_Gr1</v>
      </c>
      <c r="C214" s="161">
        <f>'TN-Liste'!C274</f>
        <v>5</v>
      </c>
    </row>
    <row r="215" ht="15.75" customHeight="1">
      <c r="A215" s="185">
        <f>'TN-Liste'!A275</f>
        <v>45455</v>
      </c>
      <c r="B215" s="65" t="str">
        <f>'TN-Liste'!B275</f>
        <v>MBI23_Gr1</v>
      </c>
      <c r="C215" s="161">
        <f>'TN-Liste'!C275</f>
        <v>6</v>
      </c>
      <c r="E215" s="241" t="s">
        <v>380</v>
      </c>
      <c r="F215" s="38" t="s">
        <v>265</v>
      </c>
      <c r="G215" s="38" t="s">
        <v>372</v>
      </c>
      <c r="H215" s="38" t="s">
        <v>378</v>
      </c>
      <c r="I215" s="38" t="s">
        <v>265</v>
      </c>
      <c r="J215" s="38" t="s">
        <v>175</v>
      </c>
      <c r="K215" s="38">
        <v>6.0</v>
      </c>
      <c r="M215" s="38">
        <v>25.0</v>
      </c>
    </row>
    <row r="216" ht="15.75" customHeight="1">
      <c r="A216" s="185">
        <f>'TN-Liste'!A276</f>
        <v>45455</v>
      </c>
      <c r="B216" s="65" t="str">
        <f>'TN-Liste'!B276</f>
        <v>MBI23_Gr1</v>
      </c>
      <c r="C216" s="161">
        <f>'TN-Liste'!C276</f>
        <v>7</v>
      </c>
      <c r="E216" s="38" t="s">
        <v>265</v>
      </c>
      <c r="F216" s="38" t="s">
        <v>265</v>
      </c>
      <c r="G216" s="38" t="s">
        <v>372</v>
      </c>
      <c r="H216" s="38">
        <v>30.0</v>
      </c>
      <c r="I216" s="38" t="s">
        <v>265</v>
      </c>
      <c r="J216" s="38" t="s">
        <v>175</v>
      </c>
      <c r="K216" s="38">
        <v>5.0</v>
      </c>
      <c r="M216" s="38">
        <v>25.0</v>
      </c>
    </row>
    <row r="217" ht="15.75" customHeight="1">
      <c r="A217" s="185">
        <f>'TN-Liste'!A277</f>
        <v>45455</v>
      </c>
      <c r="B217" s="65" t="str">
        <f>'TN-Liste'!B277</f>
        <v>MBI23_Gr1</v>
      </c>
      <c r="C217" s="161">
        <f>'TN-Liste'!C277</f>
        <v>8</v>
      </c>
      <c r="E217" s="241" t="s">
        <v>380</v>
      </c>
      <c r="F217" s="38" t="s">
        <v>265</v>
      </c>
      <c r="G217" s="38" t="s">
        <v>372</v>
      </c>
      <c r="H217" s="38">
        <v>30.0</v>
      </c>
      <c r="I217" s="38" t="s">
        <v>265</v>
      </c>
      <c r="J217" s="38" t="s">
        <v>175</v>
      </c>
      <c r="K217" s="38">
        <v>6.0</v>
      </c>
      <c r="M217" s="38">
        <v>25.0</v>
      </c>
      <c r="N217" s="38">
        <v>8.0</v>
      </c>
    </row>
    <row r="218" ht="15.75" customHeight="1">
      <c r="A218" s="185">
        <f>'TN-Liste'!A278</f>
        <v>45455</v>
      </c>
      <c r="B218" s="65" t="str">
        <f>'TN-Liste'!B278</f>
        <v>MBI23_Gr1</v>
      </c>
      <c r="C218" s="161">
        <f>'TN-Liste'!C278</f>
        <v>9</v>
      </c>
      <c r="E218" s="38" t="s">
        <v>265</v>
      </c>
      <c r="F218" s="38" t="s">
        <v>265</v>
      </c>
      <c r="G218" s="38" t="s">
        <v>265</v>
      </c>
      <c r="H218" s="38" t="s">
        <v>378</v>
      </c>
      <c r="I218" s="38" t="s">
        <v>265</v>
      </c>
      <c r="J218" s="241" t="s">
        <v>377</v>
      </c>
      <c r="K218" s="38">
        <v>6.5</v>
      </c>
      <c r="M218" s="38">
        <v>25.0</v>
      </c>
      <c r="N218" s="38" t="s">
        <v>372</v>
      </c>
    </row>
    <row r="219" ht="15.75" customHeight="1">
      <c r="A219" s="185">
        <f>'TN-Liste'!A279</f>
        <v>45455</v>
      </c>
      <c r="B219" s="65" t="str">
        <f>'TN-Liste'!B279</f>
        <v>MBI23_Gr1</v>
      </c>
      <c r="C219" s="161">
        <f>'TN-Liste'!C279</f>
        <v>10</v>
      </c>
      <c r="E219" s="241" t="s">
        <v>380</v>
      </c>
      <c r="F219" s="38" t="s">
        <v>265</v>
      </c>
      <c r="G219" s="38" t="s">
        <v>372</v>
      </c>
      <c r="H219" s="38">
        <v>30.0</v>
      </c>
      <c r="I219" s="38" t="s">
        <v>265</v>
      </c>
      <c r="J219" s="38" t="s">
        <v>265</v>
      </c>
      <c r="K219" s="38">
        <v>5.0</v>
      </c>
      <c r="M219" s="38">
        <v>25.0</v>
      </c>
      <c r="N219" s="38" t="s">
        <v>372</v>
      </c>
    </row>
    <row r="220" ht="15.75" customHeight="1">
      <c r="A220" s="185">
        <f>'TN-Liste'!A280</f>
        <v>45455</v>
      </c>
      <c r="B220" s="65" t="str">
        <f>'TN-Liste'!B280</f>
        <v>MBI23_Gr1</v>
      </c>
      <c r="C220" s="161">
        <f>'TN-Liste'!C280</f>
        <v>11</v>
      </c>
      <c r="E220" s="38" t="s">
        <v>265</v>
      </c>
      <c r="F220" s="38" t="s">
        <v>265</v>
      </c>
      <c r="G220" s="38" t="s">
        <v>372</v>
      </c>
      <c r="H220" s="38" t="s">
        <v>265</v>
      </c>
      <c r="I220" s="38" t="s">
        <v>265</v>
      </c>
      <c r="J220" s="38" t="s">
        <v>175</v>
      </c>
      <c r="K220" s="38">
        <v>5.5</v>
      </c>
      <c r="M220" s="38">
        <v>25.0</v>
      </c>
      <c r="N220" s="38">
        <v>4.0</v>
      </c>
    </row>
    <row r="221" ht="15.75" customHeight="1">
      <c r="A221" s="185">
        <f>'TN-Liste'!A281</f>
        <v>45455</v>
      </c>
      <c r="B221" s="65" t="str">
        <f>'TN-Liste'!B281</f>
        <v>MBI23_Gr1</v>
      </c>
      <c r="C221" s="161">
        <f>'TN-Liste'!C281</f>
        <v>12</v>
      </c>
    </row>
    <row r="222" ht="15.75" customHeight="1">
      <c r="A222" s="188">
        <f>'TN-Liste'!A282</f>
        <v>45456</v>
      </c>
      <c r="B222" s="43" t="str">
        <f>'TN-Liste'!B282</f>
        <v>MBI23_Gr2</v>
      </c>
      <c r="C222" s="189">
        <f>'TN-Liste'!C282</f>
        <v>1</v>
      </c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185">
        <f>'TN-Liste'!A283</f>
        <v>45456</v>
      </c>
      <c r="B223" s="65" t="str">
        <f>'TN-Liste'!B283</f>
        <v>MBI23_Gr2</v>
      </c>
      <c r="C223" s="161">
        <f>'TN-Liste'!C283</f>
        <v>2</v>
      </c>
    </row>
    <row r="224" ht="15.75" customHeight="1">
      <c r="A224" s="185">
        <f>'TN-Liste'!A284</f>
        <v>45456</v>
      </c>
      <c r="B224" s="65" t="str">
        <f>'TN-Liste'!B284</f>
        <v>MBI23_Gr2</v>
      </c>
      <c r="C224" s="161">
        <f>'TN-Liste'!C284</f>
        <v>3</v>
      </c>
      <c r="E224" s="241" t="s">
        <v>377</v>
      </c>
      <c r="F224" s="38" t="s">
        <v>265</v>
      </c>
      <c r="G224" s="38" t="s">
        <v>265</v>
      </c>
      <c r="H224" s="38" t="s">
        <v>378</v>
      </c>
      <c r="I224" s="38" t="s">
        <v>265</v>
      </c>
      <c r="J224" s="38" t="s">
        <v>175</v>
      </c>
      <c r="K224" s="38">
        <v>6.5</v>
      </c>
      <c r="M224" s="38" t="s">
        <v>265</v>
      </c>
      <c r="N224" s="38" t="s">
        <v>372</v>
      </c>
    </row>
    <row r="225" ht="15.75" customHeight="1">
      <c r="A225" s="185">
        <f>'TN-Liste'!A285</f>
        <v>45456</v>
      </c>
      <c r="B225" s="65" t="str">
        <f>'TN-Liste'!B285</f>
        <v>MBI23_Gr2</v>
      </c>
      <c r="C225" s="161">
        <f>'TN-Liste'!C285</f>
        <v>4</v>
      </c>
      <c r="E225" s="241" t="s">
        <v>380</v>
      </c>
      <c r="F225" s="38" t="s">
        <v>265</v>
      </c>
      <c r="G225" s="38" t="s">
        <v>372</v>
      </c>
      <c r="H225" s="38" t="s">
        <v>265</v>
      </c>
      <c r="I225" s="38" t="s">
        <v>265</v>
      </c>
      <c r="J225" s="38" t="s">
        <v>175</v>
      </c>
      <c r="K225" s="38">
        <v>5.5</v>
      </c>
      <c r="M225" s="38" t="s">
        <v>265</v>
      </c>
      <c r="N225" s="38">
        <v>12.0</v>
      </c>
    </row>
    <row r="226" ht="15.75" customHeight="1">
      <c r="A226" s="185">
        <f>'TN-Liste'!A286</f>
        <v>45456</v>
      </c>
      <c r="B226" s="65" t="str">
        <f>'TN-Liste'!B286</f>
        <v>MBI23_Gr2</v>
      </c>
      <c r="C226" s="161">
        <f>'TN-Liste'!C286</f>
        <v>5</v>
      </c>
      <c r="E226" s="241" t="s">
        <v>377</v>
      </c>
      <c r="F226" s="38" t="s">
        <v>265</v>
      </c>
      <c r="G226" s="38" t="s">
        <v>265</v>
      </c>
      <c r="H226" s="38">
        <v>30.0</v>
      </c>
      <c r="I226" s="38" t="s">
        <v>265</v>
      </c>
      <c r="J226" s="38" t="s">
        <v>175</v>
      </c>
      <c r="K226" s="38">
        <v>6.5</v>
      </c>
      <c r="M226" s="38">
        <v>25.0</v>
      </c>
      <c r="N226" s="38">
        <v>12.0</v>
      </c>
    </row>
    <row r="227" ht="15.75" customHeight="1">
      <c r="A227" s="185">
        <f>'TN-Liste'!A287</f>
        <v>45456</v>
      </c>
      <c r="B227" s="65" t="str">
        <f>'TN-Liste'!B287</f>
        <v>MBI23_Gr2</v>
      </c>
      <c r="C227" s="161">
        <f>'TN-Liste'!C287</f>
        <v>6</v>
      </c>
      <c r="E227" s="241" t="s">
        <v>380</v>
      </c>
      <c r="F227" s="38" t="s">
        <v>265</v>
      </c>
      <c r="G227" s="38" t="s">
        <v>372</v>
      </c>
      <c r="H227" s="38">
        <v>100.0</v>
      </c>
      <c r="I227" s="38" t="s">
        <v>265</v>
      </c>
      <c r="J227" s="38" t="s">
        <v>175</v>
      </c>
      <c r="K227" s="38">
        <v>7.0</v>
      </c>
      <c r="M227" s="38" t="s">
        <v>265</v>
      </c>
      <c r="N227" s="38">
        <v>12.0</v>
      </c>
    </row>
    <row r="228" ht="15.75" customHeight="1">
      <c r="A228" s="185">
        <f>'TN-Liste'!A288</f>
        <v>45456</v>
      </c>
      <c r="B228" s="65" t="str">
        <f>'TN-Liste'!B288</f>
        <v>MBI23_Gr2</v>
      </c>
      <c r="C228" s="161">
        <f>'TN-Liste'!C288</f>
        <v>7</v>
      </c>
      <c r="E228" s="241" t="s">
        <v>377</v>
      </c>
      <c r="F228" s="38" t="s">
        <v>265</v>
      </c>
      <c r="G228" s="38" t="s">
        <v>372</v>
      </c>
      <c r="H228" s="38" t="s">
        <v>378</v>
      </c>
      <c r="I228" s="38" t="s">
        <v>265</v>
      </c>
      <c r="J228" s="38" t="s">
        <v>175</v>
      </c>
      <c r="K228" s="38">
        <v>5.0</v>
      </c>
      <c r="M228" s="38">
        <v>25.0</v>
      </c>
      <c r="N228" s="38">
        <v>12.0</v>
      </c>
    </row>
    <row r="229" ht="15.75" customHeight="1">
      <c r="A229" s="191">
        <f>'TN-Liste'!A289</f>
        <v>45456</v>
      </c>
      <c r="B229" s="47" t="str">
        <f>'TN-Liste'!B289</f>
        <v>MBI23_Gr2</v>
      </c>
      <c r="C229" s="164">
        <f>'TN-Liste'!C289</f>
        <v>8</v>
      </c>
      <c r="D229" s="47"/>
      <c r="E229" s="45" t="s">
        <v>265</v>
      </c>
      <c r="F229" s="45" t="s">
        <v>265</v>
      </c>
      <c r="G229" s="45" t="s">
        <v>265</v>
      </c>
      <c r="H229" s="45">
        <v>50.0</v>
      </c>
      <c r="I229" s="45" t="s">
        <v>378</v>
      </c>
      <c r="J229" s="45" t="s">
        <v>265</v>
      </c>
      <c r="K229" s="45">
        <v>5.0</v>
      </c>
      <c r="L229" s="47"/>
      <c r="M229" s="45" t="s">
        <v>265</v>
      </c>
      <c r="N229" s="45" t="s">
        <v>372</v>
      </c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11">
        <f>'TN-Liste'!A290</f>
        <v>45781</v>
      </c>
      <c r="B230" s="65" t="str">
        <f>'TN-Liste'!B290</f>
        <v>MBI24_Gr1</v>
      </c>
      <c r="C230" s="161">
        <f>'TN-Liste'!C290</f>
        <v>1</v>
      </c>
    </row>
    <row r="231" ht="15.75" customHeight="1">
      <c r="A231" s="11">
        <f>'TN-Liste'!A291</f>
        <v>45781</v>
      </c>
      <c r="B231" s="65" t="str">
        <f>'TN-Liste'!B291</f>
        <v>MBI24_Gr1</v>
      </c>
      <c r="C231" s="161">
        <f>'TN-Liste'!C291</f>
        <v>2</v>
      </c>
    </row>
    <row r="232" ht="15.75" customHeight="1">
      <c r="A232" s="11">
        <f>'TN-Liste'!A292</f>
        <v>45781</v>
      </c>
      <c r="B232" s="65" t="str">
        <f>'TN-Liste'!B292</f>
        <v>MBI24_Gr1</v>
      </c>
      <c r="C232" s="161">
        <f>'TN-Liste'!C292</f>
        <v>3</v>
      </c>
      <c r="D232" s="38" t="s">
        <v>398</v>
      </c>
      <c r="G232" s="38">
        <v>0.0</v>
      </c>
      <c r="H232" s="38" t="s">
        <v>378</v>
      </c>
      <c r="I232" s="38">
        <v>0.0</v>
      </c>
      <c r="J232" s="38">
        <v>0.0</v>
      </c>
      <c r="M232" s="38">
        <v>0.0</v>
      </c>
    </row>
    <row r="233" ht="15.75" customHeight="1">
      <c r="A233" s="11">
        <f>'TN-Liste'!A293</f>
        <v>45781</v>
      </c>
      <c r="B233" s="65" t="str">
        <f>'TN-Liste'!B293</f>
        <v>MBI24_Gr1</v>
      </c>
      <c r="C233" s="161">
        <f>'TN-Liste'!C293</f>
        <v>4</v>
      </c>
    </row>
    <row r="234" ht="15.75" customHeight="1">
      <c r="A234" s="11">
        <f>'TN-Liste'!A294</f>
        <v>45781</v>
      </c>
      <c r="B234" s="65" t="str">
        <f>'TN-Liste'!B294</f>
        <v>MBI24_Gr1</v>
      </c>
      <c r="C234" s="161">
        <f>'TN-Liste'!C294</f>
        <v>5</v>
      </c>
    </row>
    <row r="235" ht="15.75" customHeight="1">
      <c r="A235" s="11">
        <f>'TN-Liste'!A295</f>
        <v>45781</v>
      </c>
      <c r="B235" s="65" t="str">
        <f>'TN-Liste'!B295</f>
        <v>MBI24_Gr1</v>
      </c>
      <c r="C235" s="161">
        <f>'TN-Liste'!C295</f>
        <v>6</v>
      </c>
    </row>
    <row r="236" ht="15.75" customHeight="1">
      <c r="A236" s="11">
        <f>'TN-Liste'!A296</f>
        <v>45781</v>
      </c>
      <c r="B236" s="65" t="str">
        <f>'TN-Liste'!B296</f>
        <v>MBI24_Gr1</v>
      </c>
      <c r="C236" s="161">
        <f>'TN-Liste'!C296</f>
        <v>7</v>
      </c>
    </row>
    <row r="237" ht="15.75" customHeight="1">
      <c r="A237" s="11">
        <f>'TN-Liste'!A297</f>
        <v>45781</v>
      </c>
      <c r="B237" s="65" t="str">
        <f>'TN-Liste'!B297</f>
        <v>MBI24_Gr1</v>
      </c>
      <c r="C237" s="161">
        <f>'TN-Liste'!C297</f>
        <v>8</v>
      </c>
    </row>
    <row r="238" ht="15.75" customHeight="1">
      <c r="A238" s="11">
        <f>'TN-Liste'!A298</f>
        <v>45781</v>
      </c>
      <c r="B238" s="65" t="str">
        <f>'TN-Liste'!B298</f>
        <v>MBI24_Gr1</v>
      </c>
      <c r="C238" s="161">
        <f>'TN-Liste'!C298</f>
        <v>9</v>
      </c>
    </row>
    <row r="239" ht="15.75" customHeight="1">
      <c r="A239" s="11">
        <f>'TN-Liste'!A299</f>
        <v>45781</v>
      </c>
      <c r="B239" s="65" t="str">
        <f>'TN-Liste'!B299</f>
        <v>MBI24_Gr1</v>
      </c>
      <c r="C239" s="161">
        <f>'TN-Liste'!C299</f>
        <v>10</v>
      </c>
    </row>
    <row r="240" ht="15.75" customHeight="1">
      <c r="A240" s="66">
        <f>'TN-Liste'!A300</f>
        <v>45781</v>
      </c>
      <c r="B240" s="47" t="str">
        <f>'TN-Liste'!B300</f>
        <v>MBI24_Gr1</v>
      </c>
      <c r="C240" s="164">
        <f>'TN-Liste'!C300</f>
        <v>11</v>
      </c>
      <c r="D240" s="45" t="s">
        <v>399</v>
      </c>
      <c r="E240" s="47"/>
      <c r="F240" s="47"/>
      <c r="G240" s="45">
        <v>0.0</v>
      </c>
      <c r="H240" s="45" t="s">
        <v>400</v>
      </c>
      <c r="I240" s="45">
        <v>0.0</v>
      </c>
      <c r="J240" s="45">
        <v>0.0</v>
      </c>
      <c r="K240" s="47"/>
      <c r="L240" s="47"/>
      <c r="M240" s="45">
        <v>0.0</v>
      </c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11">
        <f>'TN-Liste'!A301</f>
        <v>45813</v>
      </c>
      <c r="B241" s="65" t="str">
        <f>'TN-Liste'!B301</f>
        <v>MBI24_Gr2</v>
      </c>
      <c r="C241" s="161">
        <f>'TN-Liste'!C301</f>
        <v>1</v>
      </c>
      <c r="G241" s="38">
        <v>0.0</v>
      </c>
      <c r="H241" s="38" t="s">
        <v>401</v>
      </c>
      <c r="J241" s="38">
        <v>0.0</v>
      </c>
      <c r="M241" s="38">
        <v>0.0</v>
      </c>
    </row>
    <row r="242" ht="15.75" customHeight="1">
      <c r="A242" s="11">
        <f>'TN-Liste'!A302</f>
        <v>45813</v>
      </c>
      <c r="B242" s="65" t="str">
        <f>'TN-Liste'!B302</f>
        <v>MBI24_Gr2</v>
      </c>
      <c r="C242" s="161">
        <f>'TN-Liste'!C302</f>
        <v>2</v>
      </c>
      <c r="G242" s="38">
        <v>0.0</v>
      </c>
      <c r="H242" s="38" t="s">
        <v>401</v>
      </c>
      <c r="J242" s="38">
        <v>0.0</v>
      </c>
      <c r="M242" s="38">
        <v>0.0</v>
      </c>
    </row>
    <row r="243" ht="15.75" customHeight="1">
      <c r="A243" s="11">
        <f>'TN-Liste'!A303</f>
        <v>45813</v>
      </c>
      <c r="B243" s="65" t="str">
        <f>'TN-Liste'!B303</f>
        <v>MBI24_Gr2</v>
      </c>
      <c r="C243" s="161">
        <f>'TN-Liste'!C303</f>
        <v>3</v>
      </c>
      <c r="G243" s="38">
        <v>0.0</v>
      </c>
      <c r="H243" s="38" t="s">
        <v>401</v>
      </c>
      <c r="J243" s="38">
        <v>0.0</v>
      </c>
      <c r="M243" s="38">
        <v>0.0</v>
      </c>
    </row>
    <row r="244" ht="15.75" customHeight="1">
      <c r="A244" s="11">
        <f>'TN-Liste'!A304</f>
        <v>45813</v>
      </c>
      <c r="B244" s="65" t="str">
        <f>'TN-Liste'!B304</f>
        <v>MBI24_Gr2</v>
      </c>
      <c r="C244" s="161">
        <f>'TN-Liste'!C304</f>
        <v>4</v>
      </c>
      <c r="G244" s="38" t="s">
        <v>401</v>
      </c>
      <c r="H244" s="38" t="s">
        <v>401</v>
      </c>
      <c r="J244" s="38">
        <v>0.0</v>
      </c>
      <c r="M244" s="38">
        <v>0.0</v>
      </c>
    </row>
    <row r="245" ht="15.75" customHeight="1">
      <c r="A245" s="11">
        <f>'TN-Liste'!A305</f>
        <v>45813</v>
      </c>
      <c r="B245" s="65" t="str">
        <f>'TN-Liste'!B305</f>
        <v>MBI24_Gr2</v>
      </c>
      <c r="C245" s="161">
        <f>'TN-Liste'!C305</f>
        <v>5</v>
      </c>
      <c r="D245" s="38" t="s">
        <v>398</v>
      </c>
      <c r="G245" s="38">
        <v>0.0</v>
      </c>
      <c r="H245" s="38" t="s">
        <v>402</v>
      </c>
      <c r="J245" s="38">
        <v>0.0</v>
      </c>
      <c r="M245" s="38" t="s">
        <v>402</v>
      </c>
    </row>
    <row r="246" ht="15.75" customHeight="1">
      <c r="A246" s="11">
        <f>'TN-Liste'!A306</f>
        <v>45813</v>
      </c>
      <c r="B246" s="65" t="str">
        <f>'TN-Liste'!B306</f>
        <v>MBI24_Gr2</v>
      </c>
      <c r="C246" s="161">
        <f>'TN-Liste'!C306</f>
        <v>6</v>
      </c>
      <c r="G246" s="38">
        <v>0.0</v>
      </c>
      <c r="H246" s="38" t="s">
        <v>401</v>
      </c>
      <c r="J246" s="38">
        <v>0.0</v>
      </c>
      <c r="M246" s="38" t="s">
        <v>401</v>
      </c>
    </row>
    <row r="247" ht="15.75" customHeight="1">
      <c r="A247" s="11">
        <f>'TN-Liste'!A307</f>
        <v>45813</v>
      </c>
      <c r="B247" s="65" t="str">
        <f>'TN-Liste'!B307</f>
        <v>MBI24_Gr2</v>
      </c>
      <c r="C247" s="161">
        <f>'TN-Liste'!C307</f>
        <v>7</v>
      </c>
      <c r="E247" s="38" t="s">
        <v>175</v>
      </c>
      <c r="F247" s="38" t="s">
        <v>265</v>
      </c>
      <c r="G247" s="38" t="s">
        <v>403</v>
      </c>
      <c r="H247" s="38" t="s">
        <v>378</v>
      </c>
      <c r="I247" s="38" t="s">
        <v>265</v>
      </c>
      <c r="J247" s="38" t="s">
        <v>175</v>
      </c>
      <c r="K247" s="38">
        <v>5.0</v>
      </c>
      <c r="M247" s="38">
        <v>75.0</v>
      </c>
      <c r="N247" s="38" t="s">
        <v>265</v>
      </c>
    </row>
    <row r="248" ht="15.75" customHeight="1">
      <c r="A248" s="11">
        <f>'TN-Liste'!A308</f>
        <v>45813</v>
      </c>
      <c r="B248" s="65" t="str">
        <f>'TN-Liste'!B308</f>
        <v>MBI24_Gr2</v>
      </c>
      <c r="C248" s="161">
        <f>'TN-Liste'!C308</f>
        <v>8</v>
      </c>
      <c r="E248" s="38" t="s">
        <v>175</v>
      </c>
      <c r="F248" s="38" t="s">
        <v>265</v>
      </c>
      <c r="G248" s="38" t="s">
        <v>403</v>
      </c>
      <c r="H248" s="38">
        <v>30.0</v>
      </c>
      <c r="I248" s="38" t="s">
        <v>265</v>
      </c>
      <c r="J248" s="38" t="s">
        <v>175</v>
      </c>
      <c r="K248" s="38">
        <v>5.0</v>
      </c>
      <c r="M248" s="38">
        <v>25.0</v>
      </c>
      <c r="N248" s="38" t="s">
        <v>265</v>
      </c>
    </row>
    <row r="249" ht="15.75" customHeight="1">
      <c r="A249" s="11">
        <f>'TN-Liste'!A309</f>
        <v>45813</v>
      </c>
      <c r="B249" s="65" t="str">
        <f>'TN-Liste'!B309</f>
        <v>MBI24_Gr2</v>
      </c>
      <c r="C249" s="161">
        <f>'TN-Liste'!C309</f>
        <v>9</v>
      </c>
    </row>
    <row r="250" ht="15.75" customHeight="1">
      <c r="A250" s="11">
        <f>'TN-Liste'!A310</f>
        <v>45813</v>
      </c>
      <c r="B250" s="65" t="str">
        <f>'TN-Liste'!B310</f>
        <v>MBI24_Gr2</v>
      </c>
      <c r="C250" s="161">
        <f>'TN-Liste'!C310</f>
        <v>10</v>
      </c>
    </row>
    <row r="251" ht="15.75" customHeight="1">
      <c r="A251" s="11">
        <f>'TN-Liste'!A311</f>
        <v>45813</v>
      </c>
      <c r="B251" s="65" t="str">
        <f>'TN-Liste'!B311</f>
        <v>MBI24_Gr2</v>
      </c>
      <c r="C251" s="161">
        <f>'TN-Liste'!C311</f>
        <v>11</v>
      </c>
    </row>
    <row r="252" ht="15.75" customHeight="1">
      <c r="A252" s="66">
        <f>'TN-Liste'!A312</f>
        <v>45813</v>
      </c>
      <c r="B252" s="47" t="str">
        <f>'TN-Liste'!B312</f>
        <v>MBI24_Gr2</v>
      </c>
      <c r="C252" s="164">
        <f>'TN-Liste'!C312</f>
        <v>12</v>
      </c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11" t="str">
        <f>'TN-Liste'!A313</f>
        <v/>
      </c>
      <c r="B253" s="65" t="str">
        <f>'TN-Liste'!B313</f>
        <v/>
      </c>
      <c r="C253" s="161" t="str">
        <f>'TN-Liste'!C313</f>
        <v/>
      </c>
    </row>
    <row r="254" ht="15.75" customHeight="1">
      <c r="A254" s="11" t="str">
        <f>'TN-Liste'!A314</f>
        <v/>
      </c>
      <c r="B254" s="65" t="str">
        <f>'TN-Liste'!B314</f>
        <v/>
      </c>
      <c r="C254" s="161" t="str">
        <f>'TN-Liste'!C314</f>
        <v/>
      </c>
    </row>
    <row r="255" ht="15.75" customHeight="1">
      <c r="A255" s="11" t="str">
        <f>'TN-Liste'!A315</f>
        <v/>
      </c>
      <c r="B255" s="65" t="str">
        <f>'TN-Liste'!B315</f>
        <v/>
      </c>
      <c r="C255" s="161" t="str">
        <f>'TN-Liste'!C315</f>
        <v/>
      </c>
    </row>
    <row r="256" ht="15.75" customHeight="1">
      <c r="A256" s="11" t="str">
        <f>'TN-Liste'!A316</f>
        <v/>
      </c>
      <c r="B256" s="65" t="str">
        <f>'TN-Liste'!B316</f>
        <v/>
      </c>
      <c r="C256" s="161" t="str">
        <f>'TN-Liste'!C316</f>
        <v/>
      </c>
    </row>
    <row r="257" ht="15.75" customHeight="1">
      <c r="A257" s="11" t="str">
        <f>'TN-Liste'!A317</f>
        <v/>
      </c>
      <c r="B257" s="65" t="str">
        <f>'TN-Liste'!B317</f>
        <v/>
      </c>
      <c r="C257" s="161" t="str">
        <f>'TN-Liste'!C317</f>
        <v/>
      </c>
    </row>
    <row r="258" ht="15.75" customHeight="1">
      <c r="A258" s="11" t="str">
        <f>'TN-Liste'!A318</f>
        <v/>
      </c>
      <c r="B258" s="65" t="str">
        <f>'TN-Liste'!B318</f>
        <v/>
      </c>
      <c r="C258" s="161" t="str">
        <f>'TN-Liste'!C318</f>
        <v/>
      </c>
    </row>
    <row r="259" ht="15.75" customHeight="1">
      <c r="A259" s="11" t="str">
        <f>'TN-Liste'!A319</f>
        <v/>
      </c>
      <c r="B259" s="65" t="str">
        <f>'TN-Liste'!B319</f>
        <v/>
      </c>
      <c r="C259" s="161" t="str">
        <f>'TN-Liste'!C319</f>
        <v/>
      </c>
    </row>
    <row r="260" ht="15.75" customHeight="1">
      <c r="A260" s="11" t="str">
        <f>'TN-Liste'!A320</f>
        <v/>
      </c>
      <c r="B260" s="65" t="str">
        <f>'TN-Liste'!B320</f>
        <v/>
      </c>
      <c r="C260" s="161" t="str">
        <f>'TN-Liste'!C320</f>
        <v/>
      </c>
    </row>
    <row r="261" ht="15.75" customHeight="1">
      <c r="A261" s="11" t="str">
        <f>'TN-Liste'!A321</f>
        <v/>
      </c>
      <c r="B261" s="65" t="str">
        <f>'TN-Liste'!B321</f>
        <v/>
      </c>
      <c r="C261" s="161" t="str">
        <f>'TN-Liste'!C321</f>
        <v/>
      </c>
    </row>
    <row r="262" ht="15.75" customHeight="1">
      <c r="A262" s="11" t="str">
        <f>'TN-Liste'!A322</f>
        <v/>
      </c>
      <c r="B262" s="65" t="str">
        <f>'TN-Liste'!B322</f>
        <v/>
      </c>
      <c r="C262" s="161" t="str">
        <f>'TN-Liste'!C322</f>
        <v/>
      </c>
    </row>
    <row r="263" ht="15.75" customHeight="1">
      <c r="C263" s="73"/>
    </row>
    <row r="264" ht="15.75" customHeight="1">
      <c r="C264" s="73"/>
    </row>
    <row r="265" ht="15.75" customHeight="1">
      <c r="C265" s="73"/>
    </row>
    <row r="266" ht="15.75" customHeight="1">
      <c r="C266" s="73"/>
    </row>
    <row r="267" ht="15.75" customHeight="1">
      <c r="C267" s="73"/>
    </row>
    <row r="268" ht="15.75" customHeight="1">
      <c r="C268" s="73"/>
    </row>
    <row r="269" ht="15.75" customHeight="1">
      <c r="C269" s="73"/>
    </row>
    <row r="270" ht="15.75" customHeight="1">
      <c r="C270" s="73"/>
    </row>
    <row r="271" ht="15.75" customHeight="1">
      <c r="C271" s="73"/>
    </row>
    <row r="272" ht="15.75" customHeight="1">
      <c r="C272" s="73"/>
    </row>
    <row r="273" ht="15.75" customHeight="1">
      <c r="C273" s="73"/>
    </row>
    <row r="274" ht="15.75" customHeight="1">
      <c r="C274" s="73"/>
    </row>
    <row r="275" ht="15.75" customHeight="1">
      <c r="C275" s="73"/>
    </row>
    <row r="276" ht="15.75" customHeight="1">
      <c r="C276" s="73"/>
    </row>
    <row r="277" ht="15.75" customHeight="1">
      <c r="C277" s="73"/>
    </row>
    <row r="278" ht="15.75" customHeight="1">
      <c r="C278" s="73"/>
    </row>
    <row r="279" ht="15.75" customHeight="1">
      <c r="C279" s="73"/>
    </row>
    <row r="280" ht="15.75" customHeight="1">
      <c r="C280" s="73"/>
    </row>
    <row r="281" ht="15.75" customHeight="1">
      <c r="C281" s="73"/>
    </row>
    <row r="282" ht="15.75" customHeight="1">
      <c r="C282" s="73"/>
    </row>
    <row r="283" ht="15.75" customHeight="1">
      <c r="C283" s="73"/>
    </row>
    <row r="284" ht="15.75" customHeight="1">
      <c r="C284" s="73"/>
    </row>
    <row r="285" ht="15.75" customHeight="1">
      <c r="C285" s="73"/>
    </row>
    <row r="286" ht="15.75" customHeight="1">
      <c r="C286" s="73"/>
    </row>
    <row r="287" ht="15.75" customHeight="1">
      <c r="C287" s="73"/>
    </row>
    <row r="288" ht="15.75" customHeight="1">
      <c r="C288" s="73"/>
    </row>
    <row r="289" ht="15.75" customHeight="1">
      <c r="C289" s="73"/>
    </row>
    <row r="290" ht="15.75" customHeight="1">
      <c r="C290" s="73"/>
    </row>
    <row r="291" ht="15.75" customHeight="1">
      <c r="C291" s="73"/>
    </row>
    <row r="292" ht="15.75" customHeight="1">
      <c r="C292" s="73"/>
    </row>
    <row r="293" ht="15.75" customHeight="1">
      <c r="C293" s="73"/>
    </row>
    <row r="294" ht="15.75" customHeight="1">
      <c r="C294" s="73"/>
    </row>
    <row r="295" ht="15.75" customHeight="1">
      <c r="C295" s="73"/>
    </row>
    <row r="296" ht="15.75" customHeight="1">
      <c r="C296" s="73"/>
    </row>
    <row r="297" ht="15.75" customHeight="1">
      <c r="C297" s="73"/>
    </row>
    <row r="298" ht="15.75" customHeight="1">
      <c r="C298" s="73"/>
    </row>
    <row r="299" ht="15.75" customHeight="1">
      <c r="C299" s="73"/>
    </row>
    <row r="300" ht="15.75" customHeight="1">
      <c r="C300" s="73"/>
    </row>
    <row r="301" ht="15.75" customHeight="1">
      <c r="C301" s="73"/>
    </row>
    <row r="302" ht="15.75" customHeight="1">
      <c r="C302" s="73"/>
    </row>
    <row r="303" ht="15.75" customHeight="1">
      <c r="C303" s="73"/>
    </row>
    <row r="304" ht="15.75" customHeight="1">
      <c r="C304" s="73"/>
    </row>
    <row r="305" ht="15.75" customHeight="1">
      <c r="C305" s="73"/>
    </row>
    <row r="306" ht="15.75" customHeight="1">
      <c r="C306" s="73"/>
    </row>
    <row r="307" ht="15.75" customHeight="1">
      <c r="C307" s="73"/>
    </row>
    <row r="308" ht="15.75" customHeight="1">
      <c r="C308" s="73"/>
    </row>
    <row r="309" ht="15.75" customHeight="1">
      <c r="C309" s="73"/>
    </row>
    <row r="310" ht="15.75" customHeight="1">
      <c r="C310" s="73"/>
    </row>
    <row r="311" ht="15.75" customHeight="1">
      <c r="C311" s="73"/>
    </row>
    <row r="312" ht="15.75" customHeight="1">
      <c r="C312" s="73"/>
    </row>
    <row r="313" ht="15.75" customHeight="1">
      <c r="C313" s="73"/>
    </row>
    <row r="314" ht="15.75" customHeight="1">
      <c r="C314" s="73"/>
    </row>
    <row r="315" ht="15.75" customHeight="1">
      <c r="C315" s="73"/>
    </row>
    <row r="316" ht="15.75" customHeight="1">
      <c r="C316" s="73"/>
    </row>
    <row r="317" ht="15.75" customHeight="1">
      <c r="C317" s="73"/>
    </row>
    <row r="318" ht="15.75" customHeight="1">
      <c r="C318" s="73"/>
    </row>
    <row r="319" ht="15.75" customHeight="1">
      <c r="C319" s="73"/>
    </row>
    <row r="320" ht="15.75" customHeight="1">
      <c r="C320" s="73"/>
    </row>
    <row r="321" ht="15.75" customHeight="1">
      <c r="C321" s="73"/>
    </row>
    <row r="322" ht="15.75" customHeight="1">
      <c r="C322" s="73"/>
    </row>
    <row r="323" ht="15.75" customHeight="1">
      <c r="C323" s="73"/>
    </row>
    <row r="324" ht="15.75" customHeight="1">
      <c r="C324" s="73"/>
    </row>
    <row r="325" ht="15.75" customHeight="1">
      <c r="C325" s="73"/>
    </row>
    <row r="326" ht="15.75" customHeight="1">
      <c r="C326" s="73"/>
    </row>
    <row r="327" ht="15.75" customHeight="1">
      <c r="C327" s="73"/>
    </row>
    <row r="328" ht="15.75" customHeight="1">
      <c r="C328" s="73"/>
    </row>
    <row r="329" ht="15.75" customHeight="1">
      <c r="C329" s="73"/>
    </row>
    <row r="330" ht="15.75" customHeight="1">
      <c r="C330" s="73"/>
    </row>
    <row r="331" ht="15.75" customHeight="1">
      <c r="C331" s="73"/>
    </row>
    <row r="332" ht="15.75" customHeight="1">
      <c r="C332" s="73"/>
    </row>
    <row r="333" ht="15.75" customHeight="1">
      <c r="C333" s="73"/>
    </row>
    <row r="334" ht="15.75" customHeight="1">
      <c r="C334" s="73"/>
    </row>
    <row r="335" ht="15.75" customHeight="1">
      <c r="C335" s="73"/>
    </row>
    <row r="336" ht="15.75" customHeight="1">
      <c r="C336" s="73"/>
    </row>
    <row r="337" ht="15.75" customHeight="1">
      <c r="C337" s="73"/>
    </row>
    <row r="338" ht="15.75" customHeight="1">
      <c r="C338" s="73"/>
    </row>
    <row r="339" ht="15.75" customHeight="1">
      <c r="C339" s="73"/>
    </row>
    <row r="340" ht="15.75" customHeight="1">
      <c r="C340" s="73"/>
    </row>
    <row r="341" ht="15.75" customHeight="1">
      <c r="C341" s="73"/>
    </row>
    <row r="342" ht="15.75" customHeight="1">
      <c r="C342" s="73"/>
    </row>
    <row r="343" ht="15.75" customHeight="1">
      <c r="C343" s="73"/>
    </row>
    <row r="344" ht="15.75" customHeight="1">
      <c r="C344" s="73"/>
    </row>
    <row r="345" ht="15.75" customHeight="1">
      <c r="C345" s="73"/>
    </row>
    <row r="346" ht="15.75" customHeight="1">
      <c r="C346" s="73"/>
    </row>
    <row r="347" ht="15.75" customHeight="1">
      <c r="C347" s="73"/>
    </row>
    <row r="348" ht="15.75" customHeight="1">
      <c r="C348" s="73"/>
    </row>
    <row r="349" ht="15.75" customHeight="1">
      <c r="C349" s="73"/>
    </row>
    <row r="350" ht="15.75" customHeight="1">
      <c r="C350" s="73"/>
    </row>
    <row r="351" ht="15.75" customHeight="1">
      <c r="C351" s="73"/>
    </row>
    <row r="352" ht="15.75" customHeight="1">
      <c r="C352" s="73"/>
    </row>
    <row r="353" ht="15.75" customHeight="1">
      <c r="C353" s="73"/>
    </row>
    <row r="354" ht="15.75" customHeight="1">
      <c r="C354" s="73"/>
    </row>
    <row r="355" ht="15.75" customHeight="1">
      <c r="C355" s="73"/>
    </row>
    <row r="356" ht="15.75" customHeight="1">
      <c r="C356" s="73"/>
    </row>
    <row r="357" ht="15.75" customHeight="1">
      <c r="C357" s="73"/>
    </row>
    <row r="358" ht="15.75" customHeight="1">
      <c r="C358" s="73"/>
    </row>
    <row r="359" ht="15.75" customHeight="1">
      <c r="C359" s="73"/>
    </row>
    <row r="360" ht="15.75" customHeight="1">
      <c r="C360" s="73"/>
    </row>
    <row r="361" ht="15.75" customHeight="1">
      <c r="C361" s="73"/>
    </row>
    <row r="362" ht="15.75" customHeight="1">
      <c r="C362" s="73"/>
    </row>
    <row r="363" ht="15.75" customHeight="1">
      <c r="C363" s="73"/>
    </row>
    <row r="364" ht="15.75" customHeight="1">
      <c r="C364" s="73"/>
    </row>
    <row r="365" ht="15.75" customHeight="1">
      <c r="C365" s="73"/>
    </row>
    <row r="366" ht="15.75" customHeight="1">
      <c r="C366" s="73"/>
    </row>
    <row r="367" ht="15.75" customHeight="1">
      <c r="C367" s="73"/>
    </row>
    <row r="368" ht="15.75" customHeight="1">
      <c r="C368" s="73"/>
    </row>
    <row r="369" ht="15.75" customHeight="1">
      <c r="C369" s="73"/>
    </row>
    <row r="370" ht="15.75" customHeight="1">
      <c r="C370" s="73"/>
    </row>
    <row r="371" ht="15.75" customHeight="1">
      <c r="C371" s="73"/>
    </row>
    <row r="372" ht="15.75" customHeight="1">
      <c r="C372" s="73"/>
    </row>
    <row r="373" ht="15.75" customHeight="1">
      <c r="C373" s="73"/>
    </row>
    <row r="374" ht="15.75" customHeight="1">
      <c r="C374" s="73"/>
    </row>
    <row r="375" ht="15.75" customHeight="1">
      <c r="C375" s="73"/>
    </row>
    <row r="376" ht="15.75" customHeight="1">
      <c r="C376" s="73"/>
    </row>
    <row r="377" ht="15.75" customHeight="1">
      <c r="C377" s="73"/>
    </row>
    <row r="378" ht="15.75" customHeight="1">
      <c r="C378" s="73"/>
    </row>
    <row r="379" ht="15.75" customHeight="1">
      <c r="C379" s="73"/>
    </row>
    <row r="380" ht="15.75" customHeight="1">
      <c r="C380" s="73"/>
    </row>
    <row r="381" ht="15.75" customHeight="1">
      <c r="C381" s="73"/>
    </row>
    <row r="382" ht="15.75" customHeight="1">
      <c r="C382" s="73"/>
    </row>
    <row r="383" ht="15.75" customHeight="1">
      <c r="C383" s="73"/>
    </row>
    <row r="384" ht="15.75" customHeight="1">
      <c r="C384" s="73"/>
    </row>
    <row r="385" ht="15.75" customHeight="1">
      <c r="C385" s="73"/>
    </row>
    <row r="386" ht="15.75" customHeight="1">
      <c r="C386" s="73"/>
    </row>
    <row r="387" ht="15.75" customHeight="1">
      <c r="C387" s="73"/>
    </row>
    <row r="388" ht="15.75" customHeight="1">
      <c r="C388" s="73"/>
    </row>
    <row r="389" ht="15.75" customHeight="1">
      <c r="C389" s="73"/>
    </row>
    <row r="390" ht="15.75" customHeight="1">
      <c r="C390" s="73"/>
    </row>
    <row r="391" ht="15.75" customHeight="1">
      <c r="C391" s="73"/>
    </row>
    <row r="392" ht="15.75" customHeight="1">
      <c r="C392" s="73"/>
    </row>
    <row r="393" ht="15.75" customHeight="1">
      <c r="C393" s="73"/>
    </row>
    <row r="394" ht="15.75" customHeight="1">
      <c r="C394" s="73"/>
    </row>
    <row r="395" ht="15.75" customHeight="1">
      <c r="C395" s="73"/>
    </row>
    <row r="396" ht="15.75" customHeight="1">
      <c r="C396" s="73"/>
    </row>
    <row r="397" ht="15.75" customHeight="1">
      <c r="C397" s="73"/>
    </row>
    <row r="398" ht="15.75" customHeight="1">
      <c r="C398" s="73"/>
    </row>
    <row r="399" ht="15.75" customHeight="1">
      <c r="C399" s="73"/>
    </row>
    <row r="400" ht="15.75" customHeight="1">
      <c r="C400" s="73"/>
    </row>
    <row r="401" ht="15.75" customHeight="1">
      <c r="C401" s="73"/>
    </row>
    <row r="402" ht="15.75" customHeight="1">
      <c r="C402" s="73"/>
    </row>
    <row r="403" ht="15.75" customHeight="1">
      <c r="C403" s="73"/>
    </row>
    <row r="404" ht="15.75" customHeight="1">
      <c r="C404" s="73"/>
    </row>
    <row r="405" ht="15.75" customHeight="1">
      <c r="C405" s="73"/>
    </row>
    <row r="406" ht="15.75" customHeight="1">
      <c r="C406" s="73"/>
    </row>
    <row r="407" ht="15.75" customHeight="1">
      <c r="C407" s="73"/>
    </row>
    <row r="408" ht="15.75" customHeight="1">
      <c r="C408" s="73"/>
    </row>
    <row r="409" ht="15.75" customHeight="1">
      <c r="C409" s="73"/>
    </row>
    <row r="410" ht="15.75" customHeight="1">
      <c r="C410" s="161"/>
    </row>
    <row r="411" ht="15.75" customHeight="1">
      <c r="C411" s="161"/>
    </row>
    <row r="412" ht="15.75" customHeight="1">
      <c r="C412" s="161"/>
    </row>
    <row r="413" ht="15.75" customHeight="1">
      <c r="C413" s="161"/>
    </row>
    <row r="414" ht="15.75" customHeight="1">
      <c r="C414" s="161"/>
    </row>
    <row r="415" ht="15.75" customHeight="1">
      <c r="C415" s="161"/>
    </row>
    <row r="416" ht="15.75" customHeight="1">
      <c r="C416" s="161"/>
    </row>
    <row r="417" ht="15.75" customHeight="1">
      <c r="C417" s="161"/>
    </row>
    <row r="418" ht="15.75" customHeight="1">
      <c r="C418" s="161"/>
    </row>
    <row r="419" ht="15.75" customHeight="1">
      <c r="C419" s="161"/>
    </row>
    <row r="420" ht="15.75" customHeight="1">
      <c r="C420" s="161"/>
    </row>
    <row r="421" ht="15.75" customHeight="1">
      <c r="C421" s="161"/>
    </row>
    <row r="422" ht="15.75" customHeight="1">
      <c r="C422" s="161"/>
    </row>
    <row r="423" ht="15.75" customHeight="1">
      <c r="C423" s="161"/>
    </row>
    <row r="424" ht="15.75" customHeight="1">
      <c r="C424" s="161"/>
    </row>
    <row r="425" ht="15.75" customHeight="1">
      <c r="C425" s="161"/>
    </row>
    <row r="426" ht="15.75" customHeight="1">
      <c r="C426" s="161"/>
    </row>
    <row r="427" ht="15.75" customHeight="1">
      <c r="C427" s="161"/>
    </row>
    <row r="428" ht="15.75" customHeight="1">
      <c r="C428" s="161"/>
    </row>
    <row r="429" ht="15.75" customHeight="1">
      <c r="C429" s="161"/>
    </row>
    <row r="430" ht="15.75" customHeight="1">
      <c r="C430" s="161"/>
    </row>
    <row r="431" ht="15.75" customHeight="1">
      <c r="C431" s="161"/>
    </row>
    <row r="432" ht="15.75" customHeight="1">
      <c r="C432" s="161"/>
    </row>
    <row r="433" ht="15.75" customHeight="1">
      <c r="C433" s="161"/>
    </row>
    <row r="434" ht="15.75" customHeight="1">
      <c r="C434" s="161"/>
    </row>
    <row r="435" ht="15.75" customHeight="1">
      <c r="C435" s="161"/>
    </row>
    <row r="436" ht="15.75" customHeight="1">
      <c r="C436" s="161"/>
    </row>
    <row r="437" ht="15.75" customHeight="1">
      <c r="C437" s="161"/>
    </row>
    <row r="438" ht="15.75" customHeight="1">
      <c r="C438" s="161"/>
    </row>
    <row r="439" ht="15.75" customHeight="1">
      <c r="C439" s="161"/>
    </row>
    <row r="440" ht="15.75" customHeight="1">
      <c r="C440" s="161"/>
    </row>
    <row r="441" ht="15.75" customHeight="1">
      <c r="C441" s="161"/>
    </row>
    <row r="442" ht="15.75" customHeight="1">
      <c r="C442" s="161"/>
    </row>
    <row r="443" ht="15.75" customHeight="1">
      <c r="C443" s="161"/>
    </row>
    <row r="444" ht="15.75" customHeight="1">
      <c r="C444" s="161"/>
    </row>
    <row r="445" ht="15.75" customHeight="1">
      <c r="C445" s="161"/>
    </row>
    <row r="446" ht="15.75" customHeight="1">
      <c r="C446" s="161"/>
    </row>
    <row r="447" ht="15.75" customHeight="1">
      <c r="C447" s="161"/>
    </row>
    <row r="448" ht="15.75" customHeight="1">
      <c r="C448" s="161"/>
    </row>
    <row r="449" ht="15.75" customHeight="1">
      <c r="C449" s="161"/>
    </row>
    <row r="450" ht="15.75" customHeight="1">
      <c r="C450" s="161"/>
    </row>
    <row r="451" ht="15.75" customHeight="1">
      <c r="C451" s="161"/>
    </row>
    <row r="452" ht="15.75" customHeight="1">
      <c r="C452" s="161"/>
    </row>
    <row r="453" ht="15.75" customHeight="1">
      <c r="C453" s="161"/>
    </row>
    <row r="454" ht="15.75" customHeight="1">
      <c r="C454" s="161"/>
    </row>
    <row r="455" ht="15.75" customHeight="1">
      <c r="C455" s="161"/>
    </row>
    <row r="456" ht="15.75" customHeight="1">
      <c r="C456" s="161"/>
    </row>
    <row r="457" ht="15.75" customHeight="1">
      <c r="C457" s="161"/>
    </row>
    <row r="458" ht="15.75" customHeight="1">
      <c r="C458" s="161"/>
    </row>
    <row r="459" ht="15.75" customHeight="1">
      <c r="C459" s="161"/>
    </row>
    <row r="460" ht="15.75" customHeight="1">
      <c r="C460" s="161"/>
    </row>
    <row r="461" ht="15.75" customHeight="1">
      <c r="C461" s="161"/>
    </row>
    <row r="462" ht="15.75" customHeight="1">
      <c r="C462" s="161"/>
    </row>
    <row r="463" ht="15.75" customHeight="1">
      <c r="C463" s="161"/>
    </row>
    <row r="464" ht="15.75" customHeight="1">
      <c r="C464" s="161"/>
    </row>
    <row r="465" ht="15.75" customHeight="1">
      <c r="C465" s="161"/>
    </row>
    <row r="466" ht="15.75" customHeight="1">
      <c r="C466" s="161"/>
    </row>
    <row r="467" ht="15.75" customHeight="1">
      <c r="C467" s="161"/>
    </row>
    <row r="468" ht="15.75" customHeight="1">
      <c r="C468" s="161"/>
    </row>
    <row r="469" ht="15.75" customHeight="1">
      <c r="C469" s="161"/>
    </row>
    <row r="470" ht="15.75" customHeight="1">
      <c r="C470" s="161"/>
    </row>
    <row r="471" ht="15.75" customHeight="1">
      <c r="C471" s="161"/>
    </row>
    <row r="472" ht="15.75" customHeight="1">
      <c r="C472" s="161"/>
    </row>
    <row r="473" ht="15.75" customHeight="1">
      <c r="C473" s="161"/>
    </row>
    <row r="474" ht="15.75" customHeight="1">
      <c r="C474" s="161"/>
    </row>
    <row r="475" ht="15.75" customHeight="1">
      <c r="C475" s="161"/>
    </row>
    <row r="476" ht="15.75" customHeight="1">
      <c r="C476" s="161"/>
    </row>
    <row r="477" ht="15.75" customHeight="1">
      <c r="C477" s="161"/>
    </row>
    <row r="478" ht="15.75" customHeight="1">
      <c r="C478" s="161"/>
    </row>
    <row r="479" ht="15.75" customHeight="1">
      <c r="C479" s="161"/>
    </row>
    <row r="480" ht="15.75" customHeight="1">
      <c r="C480" s="161"/>
    </row>
    <row r="481" ht="15.75" customHeight="1">
      <c r="C481" s="161"/>
    </row>
    <row r="482" ht="15.75" customHeight="1">
      <c r="C482" s="161"/>
    </row>
    <row r="483" ht="15.75" customHeight="1">
      <c r="C483" s="161"/>
    </row>
    <row r="484" ht="15.75" customHeight="1">
      <c r="C484" s="161"/>
    </row>
    <row r="485" ht="15.75" customHeight="1">
      <c r="C485" s="161"/>
    </row>
    <row r="486" ht="15.75" customHeight="1">
      <c r="C486" s="161"/>
    </row>
    <row r="487" ht="15.75" customHeight="1">
      <c r="C487" s="161"/>
    </row>
    <row r="488" ht="15.75" customHeight="1">
      <c r="C488" s="161"/>
    </row>
    <row r="489" ht="15.75" customHeight="1">
      <c r="C489" s="161"/>
    </row>
    <row r="490" ht="15.75" customHeight="1">
      <c r="C490" s="161"/>
    </row>
    <row r="491" ht="15.75" customHeight="1">
      <c r="C491" s="161"/>
    </row>
    <row r="492" ht="15.75" customHeight="1">
      <c r="C492" s="161"/>
    </row>
    <row r="493" ht="15.75" customHeight="1">
      <c r="C493" s="161"/>
    </row>
    <row r="494" ht="15.75" customHeight="1">
      <c r="C494" s="161"/>
    </row>
    <row r="495" ht="15.75" customHeight="1">
      <c r="C495" s="161"/>
    </row>
    <row r="496" ht="15.75" customHeight="1">
      <c r="C496" s="161"/>
    </row>
    <row r="497" ht="15.75" customHeight="1">
      <c r="C497" s="161"/>
    </row>
    <row r="498" ht="15.75" customHeight="1">
      <c r="C498" s="161"/>
    </row>
    <row r="499" ht="15.75" customHeight="1">
      <c r="C499" s="161"/>
    </row>
    <row r="500" ht="15.75" customHeight="1">
      <c r="C500" s="161"/>
    </row>
    <row r="501" ht="15.75" customHeight="1">
      <c r="C501" s="161"/>
    </row>
    <row r="502" ht="15.75" customHeight="1">
      <c r="C502" s="161"/>
    </row>
    <row r="503" ht="15.75" customHeight="1">
      <c r="C503" s="161"/>
    </row>
    <row r="504" ht="15.75" customHeight="1">
      <c r="C504" s="161"/>
    </row>
    <row r="505" ht="15.75" customHeight="1">
      <c r="C505" s="161"/>
    </row>
    <row r="506" ht="15.75" customHeight="1">
      <c r="C506" s="161"/>
    </row>
    <row r="507" ht="15.75" customHeight="1">
      <c r="C507" s="161"/>
    </row>
    <row r="508" ht="15.75" customHeight="1">
      <c r="C508" s="161"/>
    </row>
    <row r="509" ht="15.75" customHeight="1">
      <c r="C509" s="161"/>
    </row>
    <row r="510" ht="15.75" customHeight="1">
      <c r="C510" s="161"/>
    </row>
    <row r="511" ht="15.75" customHeight="1">
      <c r="C511" s="161"/>
    </row>
    <row r="512" ht="15.75" customHeight="1">
      <c r="C512" s="161"/>
    </row>
    <row r="513" ht="15.75" customHeight="1">
      <c r="C513" s="161"/>
    </row>
    <row r="514" ht="15.75" customHeight="1">
      <c r="C514" s="161"/>
    </row>
    <row r="515" ht="15.75" customHeight="1">
      <c r="C515" s="161"/>
    </row>
    <row r="516" ht="15.75" customHeight="1">
      <c r="C516" s="161"/>
    </row>
    <row r="517" ht="15.75" customHeight="1">
      <c r="C517" s="161"/>
    </row>
    <row r="518" ht="15.75" customHeight="1">
      <c r="C518" s="161"/>
    </row>
    <row r="519" ht="15.75" customHeight="1">
      <c r="C519" s="161"/>
    </row>
    <row r="520" ht="15.75" customHeight="1">
      <c r="C520" s="161"/>
    </row>
    <row r="521" ht="15.75" customHeight="1">
      <c r="C521" s="161"/>
    </row>
    <row r="522" ht="15.75" customHeight="1">
      <c r="C522" s="161"/>
    </row>
    <row r="523" ht="15.75" customHeight="1">
      <c r="C523" s="161"/>
    </row>
    <row r="524" ht="15.75" customHeight="1">
      <c r="C524" s="161"/>
    </row>
    <row r="525" ht="15.75" customHeight="1">
      <c r="C525" s="161"/>
    </row>
    <row r="526" ht="15.75" customHeight="1">
      <c r="C526" s="161"/>
    </row>
    <row r="527" ht="15.75" customHeight="1">
      <c r="C527" s="161"/>
    </row>
    <row r="528" ht="15.75" customHeight="1">
      <c r="C528" s="161"/>
    </row>
    <row r="529" ht="15.75" customHeight="1">
      <c r="C529" s="161"/>
    </row>
    <row r="530" ht="15.75" customHeight="1">
      <c r="C530" s="161"/>
    </row>
    <row r="531" ht="15.75" customHeight="1">
      <c r="C531" s="161"/>
    </row>
    <row r="532" ht="15.75" customHeight="1">
      <c r="C532" s="161"/>
    </row>
    <row r="533" ht="15.75" customHeight="1">
      <c r="C533" s="161"/>
    </row>
    <row r="534" ht="15.75" customHeight="1">
      <c r="C534" s="161"/>
    </row>
    <row r="535" ht="15.75" customHeight="1">
      <c r="C535" s="161"/>
    </row>
    <row r="536" ht="15.75" customHeight="1">
      <c r="C536" s="161"/>
    </row>
    <row r="537" ht="15.75" customHeight="1">
      <c r="C537" s="161"/>
    </row>
    <row r="538" ht="15.75" customHeight="1">
      <c r="C538" s="161"/>
    </row>
    <row r="539" ht="15.75" customHeight="1">
      <c r="C539" s="161"/>
    </row>
    <row r="540" ht="15.75" customHeight="1">
      <c r="C540" s="161"/>
    </row>
    <row r="541" ht="15.75" customHeight="1">
      <c r="C541" s="161"/>
    </row>
    <row r="542" ht="15.75" customHeight="1">
      <c r="C542" s="161"/>
    </row>
    <row r="543" ht="15.75" customHeight="1">
      <c r="C543" s="161"/>
    </row>
    <row r="544" ht="15.75" customHeight="1">
      <c r="C544" s="161"/>
    </row>
    <row r="545" ht="15.75" customHeight="1">
      <c r="C545" s="161"/>
    </row>
    <row r="546" ht="15.75" customHeight="1">
      <c r="C546" s="161"/>
    </row>
    <row r="547" ht="15.75" customHeight="1">
      <c r="C547" s="161"/>
    </row>
    <row r="548" ht="15.75" customHeight="1">
      <c r="C548" s="161"/>
    </row>
    <row r="549" ht="15.75" customHeight="1">
      <c r="C549" s="161"/>
    </row>
    <row r="550" ht="15.75" customHeight="1">
      <c r="C550" s="161"/>
    </row>
    <row r="551" ht="15.75" customHeight="1">
      <c r="C551" s="161"/>
    </row>
    <row r="552" ht="15.75" customHeight="1">
      <c r="C552" s="161"/>
    </row>
    <row r="553" ht="15.75" customHeight="1">
      <c r="C553" s="161"/>
    </row>
    <row r="554" ht="15.75" customHeight="1">
      <c r="C554" s="161"/>
    </row>
    <row r="555" ht="15.75" customHeight="1">
      <c r="C555" s="161"/>
    </row>
    <row r="556" ht="15.75" customHeight="1">
      <c r="C556" s="161"/>
    </row>
    <row r="557" ht="15.75" customHeight="1">
      <c r="C557" s="161"/>
    </row>
    <row r="558" ht="15.75" customHeight="1">
      <c r="C558" s="161"/>
    </row>
    <row r="559" ht="15.75" customHeight="1">
      <c r="C559" s="161"/>
    </row>
    <row r="560" ht="15.75" customHeight="1">
      <c r="C560" s="161"/>
    </row>
    <row r="561" ht="15.75" customHeight="1">
      <c r="C561" s="161"/>
    </row>
    <row r="562" ht="15.75" customHeight="1">
      <c r="C562" s="161"/>
    </row>
    <row r="563" ht="15.75" customHeight="1">
      <c r="C563" s="161"/>
    </row>
    <row r="564" ht="15.75" customHeight="1">
      <c r="C564" s="161"/>
    </row>
    <row r="565" ht="15.75" customHeight="1">
      <c r="C565" s="161"/>
    </row>
    <row r="566" ht="15.75" customHeight="1">
      <c r="C566" s="161"/>
    </row>
    <row r="567" ht="15.75" customHeight="1">
      <c r="C567" s="161"/>
    </row>
    <row r="568" ht="15.75" customHeight="1">
      <c r="C568" s="161"/>
    </row>
    <row r="569" ht="15.75" customHeight="1">
      <c r="C569" s="161"/>
    </row>
    <row r="570" ht="15.75" customHeight="1">
      <c r="C570" s="161"/>
    </row>
    <row r="571" ht="15.75" customHeight="1">
      <c r="C571" s="161"/>
    </row>
    <row r="572" ht="15.75" customHeight="1">
      <c r="C572" s="161"/>
    </row>
    <row r="573" ht="15.75" customHeight="1">
      <c r="C573" s="161"/>
    </row>
    <row r="574" ht="15.75" customHeight="1">
      <c r="C574" s="161"/>
    </row>
    <row r="575" ht="15.75" customHeight="1">
      <c r="C575" s="161"/>
    </row>
    <row r="576" ht="15.75" customHeight="1">
      <c r="C576" s="161"/>
    </row>
    <row r="577" ht="15.75" customHeight="1">
      <c r="C577" s="161"/>
    </row>
    <row r="578" ht="15.75" customHeight="1">
      <c r="C578" s="161"/>
    </row>
    <row r="579" ht="15.75" customHeight="1">
      <c r="C579" s="161"/>
    </row>
    <row r="580" ht="15.75" customHeight="1">
      <c r="C580" s="161"/>
    </row>
    <row r="581" ht="15.75" customHeight="1">
      <c r="C581" s="161"/>
    </row>
    <row r="582" ht="15.75" customHeight="1">
      <c r="C582" s="161"/>
    </row>
    <row r="583" ht="15.75" customHeight="1">
      <c r="C583" s="161"/>
    </row>
    <row r="584" ht="15.75" customHeight="1">
      <c r="C584" s="161"/>
    </row>
    <row r="585" ht="15.75" customHeight="1">
      <c r="C585" s="161"/>
    </row>
    <row r="586" ht="15.75" customHeight="1">
      <c r="C586" s="161"/>
    </row>
    <row r="587" ht="15.75" customHeight="1">
      <c r="C587" s="161"/>
    </row>
    <row r="588" ht="15.75" customHeight="1">
      <c r="C588" s="161"/>
    </row>
    <row r="589" ht="15.75" customHeight="1">
      <c r="C589" s="161"/>
    </row>
    <row r="590" ht="15.75" customHeight="1">
      <c r="C590" s="161"/>
    </row>
    <row r="591" ht="15.75" customHeight="1">
      <c r="C591" s="161"/>
    </row>
    <row r="592" ht="15.75" customHeight="1">
      <c r="C592" s="161"/>
    </row>
    <row r="593" ht="15.75" customHeight="1">
      <c r="C593" s="161"/>
    </row>
    <row r="594" ht="15.75" customHeight="1">
      <c r="C594" s="161"/>
    </row>
    <row r="595" ht="15.75" customHeight="1">
      <c r="C595" s="161"/>
    </row>
    <row r="596" ht="15.75" customHeight="1">
      <c r="C596" s="161"/>
    </row>
    <row r="597" ht="15.75" customHeight="1">
      <c r="C597" s="161"/>
    </row>
    <row r="598" ht="15.75" customHeight="1">
      <c r="C598" s="161"/>
    </row>
    <row r="599" ht="15.75" customHeight="1">
      <c r="C599" s="161"/>
    </row>
    <row r="600" ht="15.75" customHeight="1">
      <c r="C600" s="161"/>
    </row>
    <row r="601" ht="15.75" customHeight="1">
      <c r="C601" s="161"/>
    </row>
    <row r="602" ht="15.75" customHeight="1">
      <c r="C602" s="161"/>
    </row>
    <row r="603" ht="15.75" customHeight="1">
      <c r="C603" s="161"/>
    </row>
    <row r="604" ht="15.75" customHeight="1">
      <c r="C604" s="161"/>
    </row>
    <row r="605" ht="15.75" customHeight="1">
      <c r="C605" s="161"/>
    </row>
    <row r="606" ht="15.75" customHeight="1">
      <c r="C606" s="161"/>
    </row>
    <row r="607" ht="15.75" customHeight="1">
      <c r="C607" s="161"/>
    </row>
    <row r="608" ht="15.75" customHeight="1">
      <c r="C608" s="161"/>
    </row>
    <row r="609" ht="15.75" customHeight="1">
      <c r="C609" s="161"/>
    </row>
    <row r="610" ht="15.75" customHeight="1">
      <c r="C610" s="161"/>
    </row>
    <row r="611" ht="15.75" customHeight="1">
      <c r="C611" s="161"/>
    </row>
    <row r="612" ht="15.75" customHeight="1">
      <c r="C612" s="161"/>
    </row>
    <row r="613" ht="15.75" customHeight="1">
      <c r="C613" s="161"/>
    </row>
    <row r="614" ht="15.75" customHeight="1">
      <c r="C614" s="161"/>
    </row>
    <row r="615" ht="15.75" customHeight="1">
      <c r="C615" s="161"/>
    </row>
    <row r="616" ht="15.75" customHeight="1">
      <c r="C616" s="161"/>
    </row>
    <row r="617" ht="15.75" customHeight="1">
      <c r="C617" s="161"/>
    </row>
    <row r="618" ht="15.75" customHeight="1">
      <c r="C618" s="161"/>
    </row>
    <row r="619" ht="15.75" customHeight="1">
      <c r="C619" s="161"/>
    </row>
    <row r="620" ht="15.75" customHeight="1">
      <c r="C620" s="161"/>
    </row>
    <row r="621" ht="15.75" customHeight="1">
      <c r="C621" s="161"/>
    </row>
    <row r="622" ht="15.75" customHeight="1">
      <c r="C622" s="161"/>
    </row>
    <row r="623" ht="15.75" customHeight="1">
      <c r="C623" s="161"/>
    </row>
    <row r="624" ht="15.75" customHeight="1">
      <c r="C624" s="161"/>
    </row>
    <row r="625" ht="15.75" customHeight="1">
      <c r="C625" s="161"/>
    </row>
    <row r="626" ht="15.75" customHeight="1">
      <c r="C626" s="161"/>
    </row>
    <row r="627" ht="15.75" customHeight="1">
      <c r="C627" s="161"/>
    </row>
    <row r="628" ht="15.75" customHeight="1">
      <c r="C628" s="161"/>
    </row>
    <row r="629" ht="15.75" customHeight="1">
      <c r="C629" s="161"/>
    </row>
    <row r="630" ht="15.75" customHeight="1">
      <c r="C630" s="161"/>
    </row>
    <row r="631" ht="15.75" customHeight="1">
      <c r="C631" s="161"/>
    </row>
    <row r="632" ht="15.75" customHeight="1">
      <c r="C632" s="161"/>
    </row>
    <row r="633" ht="15.75" customHeight="1">
      <c r="C633" s="161"/>
    </row>
    <row r="634" ht="15.75" customHeight="1">
      <c r="C634" s="161"/>
    </row>
    <row r="635" ht="15.75" customHeight="1">
      <c r="C635" s="161"/>
    </row>
    <row r="636" ht="15.75" customHeight="1">
      <c r="C636" s="161"/>
    </row>
    <row r="637" ht="15.75" customHeight="1">
      <c r="C637" s="161"/>
    </row>
    <row r="638" ht="15.75" customHeight="1">
      <c r="C638" s="161"/>
    </row>
    <row r="639" ht="15.75" customHeight="1">
      <c r="C639" s="161"/>
    </row>
    <row r="640" ht="15.75" customHeight="1">
      <c r="C640" s="161"/>
    </row>
    <row r="641" ht="15.75" customHeight="1">
      <c r="C641" s="161"/>
    </row>
    <row r="642" ht="15.75" customHeight="1">
      <c r="C642" s="161"/>
    </row>
    <row r="643" ht="15.75" customHeight="1">
      <c r="C643" s="161"/>
    </row>
    <row r="644" ht="15.75" customHeight="1">
      <c r="C644" s="161"/>
    </row>
    <row r="645" ht="15.75" customHeight="1">
      <c r="C645" s="161"/>
    </row>
    <row r="646" ht="15.75" customHeight="1">
      <c r="C646" s="161"/>
    </row>
    <row r="647" ht="15.75" customHeight="1">
      <c r="C647" s="161"/>
    </row>
    <row r="648" ht="15.75" customHeight="1">
      <c r="C648" s="161"/>
    </row>
    <row r="649" ht="15.75" customHeight="1">
      <c r="C649" s="161"/>
    </row>
    <row r="650" ht="15.75" customHeight="1">
      <c r="C650" s="161"/>
    </row>
    <row r="651" ht="15.75" customHeight="1">
      <c r="C651" s="161"/>
    </row>
    <row r="652" ht="15.75" customHeight="1">
      <c r="C652" s="161"/>
    </row>
    <row r="653" ht="15.75" customHeight="1">
      <c r="C653" s="161"/>
    </row>
    <row r="654" ht="15.75" customHeight="1">
      <c r="C654" s="161"/>
    </row>
    <row r="655" ht="15.75" customHeight="1">
      <c r="C655" s="161"/>
    </row>
    <row r="656" ht="15.75" customHeight="1">
      <c r="C656" s="161"/>
    </row>
    <row r="657" ht="15.75" customHeight="1">
      <c r="C657" s="161"/>
    </row>
    <row r="658" ht="15.75" customHeight="1">
      <c r="C658" s="161"/>
    </row>
    <row r="659" ht="15.75" customHeight="1">
      <c r="C659" s="161"/>
    </row>
    <row r="660" ht="15.75" customHeight="1">
      <c r="C660" s="161"/>
    </row>
    <row r="661" ht="15.75" customHeight="1">
      <c r="C661" s="161"/>
    </row>
    <row r="662" ht="15.75" customHeight="1">
      <c r="C662" s="161"/>
    </row>
    <row r="663" ht="15.75" customHeight="1">
      <c r="C663" s="161"/>
    </row>
    <row r="664" ht="15.75" customHeight="1">
      <c r="C664" s="161"/>
    </row>
    <row r="665" ht="15.75" customHeight="1">
      <c r="C665" s="161"/>
    </row>
    <row r="666" ht="15.75" customHeight="1">
      <c r="C666" s="161"/>
    </row>
    <row r="667" ht="15.75" customHeight="1">
      <c r="C667" s="161"/>
    </row>
    <row r="668" ht="15.75" customHeight="1">
      <c r="C668" s="161"/>
    </row>
    <row r="669" ht="15.75" customHeight="1">
      <c r="C669" s="161"/>
    </row>
    <row r="670" ht="15.75" customHeight="1">
      <c r="C670" s="161"/>
    </row>
    <row r="671" ht="15.75" customHeight="1">
      <c r="C671" s="161"/>
    </row>
    <row r="672" ht="15.75" customHeight="1">
      <c r="C672" s="161"/>
    </row>
    <row r="673" ht="15.75" customHeight="1">
      <c r="C673" s="161"/>
    </row>
    <row r="674" ht="15.75" customHeight="1">
      <c r="C674" s="161"/>
    </row>
    <row r="675" ht="15.75" customHeight="1">
      <c r="C675" s="161"/>
    </row>
    <row r="676" ht="15.75" customHeight="1">
      <c r="C676" s="161"/>
    </row>
    <row r="677" ht="15.75" customHeight="1">
      <c r="C677" s="161"/>
    </row>
    <row r="678" ht="15.75" customHeight="1">
      <c r="C678" s="161"/>
    </row>
    <row r="679" ht="15.75" customHeight="1">
      <c r="C679" s="161"/>
    </row>
    <row r="680" ht="15.75" customHeight="1">
      <c r="C680" s="161"/>
    </row>
    <row r="681" ht="15.75" customHeight="1">
      <c r="C681" s="161"/>
    </row>
    <row r="682" ht="15.75" customHeight="1">
      <c r="C682" s="161"/>
    </row>
    <row r="683" ht="15.75" customHeight="1">
      <c r="C683" s="161"/>
    </row>
    <row r="684" ht="15.75" customHeight="1">
      <c r="C684" s="161"/>
    </row>
    <row r="685" ht="15.75" customHeight="1">
      <c r="C685" s="161"/>
    </row>
    <row r="686" ht="15.75" customHeight="1">
      <c r="C686" s="161"/>
    </row>
    <row r="687" ht="15.75" customHeight="1">
      <c r="C687" s="161"/>
    </row>
    <row r="688" ht="15.75" customHeight="1">
      <c r="C688" s="161"/>
    </row>
    <row r="689" ht="15.75" customHeight="1">
      <c r="C689" s="161"/>
    </row>
    <row r="690" ht="15.75" customHeight="1">
      <c r="C690" s="161"/>
    </row>
    <row r="691" ht="15.75" customHeight="1">
      <c r="C691" s="161"/>
    </row>
    <row r="692" ht="15.75" customHeight="1">
      <c r="C692" s="161"/>
    </row>
    <row r="693" ht="15.75" customHeight="1">
      <c r="C693" s="161"/>
    </row>
    <row r="694" ht="15.75" customHeight="1">
      <c r="C694" s="161"/>
    </row>
    <row r="695" ht="15.75" customHeight="1">
      <c r="C695" s="161"/>
    </row>
    <row r="696" ht="15.75" customHeight="1">
      <c r="C696" s="161"/>
    </row>
    <row r="697" ht="15.75" customHeight="1">
      <c r="C697" s="161"/>
    </row>
    <row r="698" ht="15.75" customHeight="1">
      <c r="C698" s="161"/>
    </row>
    <row r="699" ht="15.75" customHeight="1">
      <c r="C699" s="161"/>
    </row>
    <row r="700" ht="15.75" customHeight="1">
      <c r="C700" s="161"/>
    </row>
    <row r="701" ht="15.75" customHeight="1">
      <c r="C701" s="161"/>
    </row>
    <row r="702" ht="15.75" customHeight="1">
      <c r="C702" s="161"/>
    </row>
    <row r="703" ht="15.75" customHeight="1">
      <c r="C703" s="161"/>
    </row>
    <row r="704" ht="15.75" customHeight="1">
      <c r="C704" s="161"/>
    </row>
    <row r="705" ht="15.75" customHeight="1">
      <c r="C705" s="161"/>
    </row>
    <row r="706" ht="15.75" customHeight="1">
      <c r="C706" s="161"/>
    </row>
    <row r="707" ht="15.75" customHeight="1">
      <c r="C707" s="161"/>
    </row>
    <row r="708" ht="15.75" customHeight="1">
      <c r="C708" s="161"/>
    </row>
    <row r="709" ht="15.75" customHeight="1">
      <c r="C709" s="161"/>
    </row>
    <row r="710" ht="15.75" customHeight="1">
      <c r="C710" s="161"/>
    </row>
    <row r="711" ht="15.75" customHeight="1">
      <c r="C711" s="161"/>
    </row>
    <row r="712" ht="15.75" customHeight="1">
      <c r="C712" s="161"/>
    </row>
    <row r="713" ht="15.75" customHeight="1">
      <c r="C713" s="161"/>
    </row>
    <row r="714" ht="15.75" customHeight="1">
      <c r="C714" s="161"/>
    </row>
    <row r="715" ht="15.75" customHeight="1">
      <c r="C715" s="161"/>
    </row>
    <row r="716" ht="15.75" customHeight="1">
      <c r="C716" s="161"/>
    </row>
    <row r="717" ht="15.75" customHeight="1">
      <c r="C717" s="161"/>
    </row>
    <row r="718" ht="15.75" customHeight="1">
      <c r="C718" s="161"/>
    </row>
    <row r="719" ht="15.75" customHeight="1">
      <c r="C719" s="161"/>
    </row>
    <row r="720" ht="15.75" customHeight="1">
      <c r="C720" s="161"/>
    </row>
    <row r="721" ht="15.75" customHeight="1">
      <c r="C721" s="161"/>
    </row>
    <row r="722" ht="15.75" customHeight="1">
      <c r="C722" s="161"/>
    </row>
    <row r="723" ht="15.75" customHeight="1">
      <c r="C723" s="161"/>
    </row>
    <row r="724" ht="15.75" customHeight="1">
      <c r="C724" s="161"/>
    </row>
    <row r="725" ht="15.75" customHeight="1">
      <c r="C725" s="161"/>
    </row>
    <row r="726" ht="15.75" customHeight="1">
      <c r="C726" s="161"/>
    </row>
    <row r="727" ht="15.75" customHeight="1">
      <c r="C727" s="161"/>
    </row>
    <row r="728" ht="15.75" customHeight="1">
      <c r="C728" s="161"/>
    </row>
    <row r="729" ht="15.75" customHeight="1">
      <c r="C729" s="161"/>
    </row>
    <row r="730" ht="15.75" customHeight="1">
      <c r="C730" s="161"/>
    </row>
    <row r="731" ht="15.75" customHeight="1">
      <c r="C731" s="161"/>
    </row>
    <row r="732" ht="15.75" customHeight="1">
      <c r="C732" s="161"/>
    </row>
    <row r="733" ht="15.75" customHeight="1">
      <c r="C733" s="161"/>
    </row>
    <row r="734" ht="15.75" customHeight="1">
      <c r="C734" s="161"/>
    </row>
    <row r="735" ht="15.75" customHeight="1">
      <c r="C735" s="161"/>
    </row>
    <row r="736" ht="15.75" customHeight="1">
      <c r="C736" s="161"/>
    </row>
    <row r="737" ht="15.75" customHeight="1">
      <c r="C737" s="161"/>
    </row>
    <row r="738" ht="15.75" customHeight="1">
      <c r="C738" s="161"/>
    </row>
    <row r="739" ht="15.75" customHeight="1">
      <c r="C739" s="161"/>
    </row>
    <row r="740" ht="15.75" customHeight="1">
      <c r="C740" s="161"/>
    </row>
    <row r="741" ht="15.75" customHeight="1">
      <c r="C741" s="161"/>
    </row>
    <row r="742" ht="15.75" customHeight="1">
      <c r="C742" s="161"/>
    </row>
    <row r="743" ht="15.75" customHeight="1">
      <c r="C743" s="161"/>
    </row>
    <row r="744" ht="15.75" customHeight="1">
      <c r="C744" s="161"/>
    </row>
    <row r="745" ht="15.75" customHeight="1">
      <c r="C745" s="161"/>
    </row>
    <row r="746" ht="15.75" customHeight="1">
      <c r="C746" s="161"/>
    </row>
    <row r="747" ht="15.75" customHeight="1">
      <c r="C747" s="161"/>
    </row>
    <row r="748" ht="15.75" customHeight="1">
      <c r="C748" s="161"/>
    </row>
    <row r="749" ht="15.75" customHeight="1">
      <c r="C749" s="161"/>
    </row>
    <row r="750" ht="15.75" customHeight="1">
      <c r="C750" s="161"/>
    </row>
    <row r="751" ht="15.75" customHeight="1">
      <c r="C751" s="161"/>
    </row>
    <row r="752" ht="15.75" customHeight="1">
      <c r="C752" s="161"/>
    </row>
    <row r="753" ht="15.75" customHeight="1">
      <c r="C753" s="161"/>
    </row>
    <row r="754" ht="15.75" customHeight="1">
      <c r="C754" s="161"/>
    </row>
    <row r="755" ht="15.75" customHeight="1">
      <c r="C755" s="161"/>
    </row>
    <row r="756" ht="15.75" customHeight="1">
      <c r="C756" s="161"/>
    </row>
    <row r="757" ht="15.75" customHeight="1">
      <c r="C757" s="161"/>
    </row>
    <row r="758" ht="15.75" customHeight="1">
      <c r="C758" s="161"/>
    </row>
    <row r="759" ht="15.75" customHeight="1">
      <c r="C759" s="161"/>
    </row>
    <row r="760" ht="15.75" customHeight="1">
      <c r="C760" s="161"/>
    </row>
    <row r="761" ht="15.75" customHeight="1">
      <c r="C761" s="161"/>
    </row>
    <row r="762" ht="15.75" customHeight="1">
      <c r="C762" s="161"/>
    </row>
    <row r="763" ht="15.75" customHeight="1">
      <c r="C763" s="161"/>
    </row>
    <row r="764" ht="15.75" customHeight="1">
      <c r="C764" s="161"/>
    </row>
    <row r="765" ht="15.75" customHeight="1">
      <c r="C765" s="161"/>
    </row>
    <row r="766" ht="15.75" customHeight="1">
      <c r="C766" s="161"/>
    </row>
    <row r="767" ht="15.75" customHeight="1">
      <c r="C767" s="161"/>
    </row>
    <row r="768" ht="15.75" customHeight="1">
      <c r="C768" s="161"/>
    </row>
    <row r="769" ht="15.75" customHeight="1">
      <c r="C769" s="161"/>
    </row>
    <row r="770" ht="15.75" customHeight="1">
      <c r="C770" s="161"/>
    </row>
    <row r="771" ht="15.75" customHeight="1">
      <c r="C771" s="161"/>
    </row>
    <row r="772" ht="15.75" customHeight="1">
      <c r="C772" s="161"/>
    </row>
    <row r="773" ht="15.75" customHeight="1">
      <c r="C773" s="161"/>
    </row>
    <row r="774" ht="15.75" customHeight="1">
      <c r="C774" s="161"/>
    </row>
    <row r="775" ht="15.75" customHeight="1">
      <c r="C775" s="161"/>
    </row>
    <row r="776" ht="15.75" customHeight="1">
      <c r="C776" s="161"/>
    </row>
    <row r="777" ht="15.75" customHeight="1">
      <c r="C777" s="161"/>
    </row>
    <row r="778" ht="15.75" customHeight="1">
      <c r="C778" s="161"/>
    </row>
    <row r="779" ht="15.75" customHeight="1">
      <c r="C779" s="161"/>
    </row>
    <row r="780" ht="15.75" customHeight="1">
      <c r="C780" s="161"/>
    </row>
    <row r="781" ht="15.75" customHeight="1">
      <c r="C781" s="161"/>
    </row>
    <row r="782" ht="15.75" customHeight="1">
      <c r="C782" s="161"/>
    </row>
    <row r="783" ht="15.75" customHeight="1">
      <c r="C783" s="161"/>
    </row>
    <row r="784" ht="15.75" customHeight="1">
      <c r="C784" s="161"/>
    </row>
    <row r="785" ht="15.75" customHeight="1">
      <c r="C785" s="161"/>
    </row>
    <row r="786" ht="15.75" customHeight="1">
      <c r="C786" s="161"/>
    </row>
    <row r="787" ht="15.75" customHeight="1">
      <c r="C787" s="161"/>
    </row>
    <row r="788" ht="15.75" customHeight="1">
      <c r="C788" s="161"/>
    </row>
    <row r="789" ht="15.75" customHeight="1">
      <c r="C789" s="161"/>
    </row>
    <row r="790" ht="15.75" customHeight="1">
      <c r="C790" s="161"/>
    </row>
    <row r="791" ht="15.75" customHeight="1">
      <c r="C791" s="161"/>
    </row>
    <row r="792" ht="15.75" customHeight="1">
      <c r="C792" s="161"/>
    </row>
    <row r="793" ht="15.75" customHeight="1">
      <c r="C793" s="161"/>
    </row>
    <row r="794" ht="15.75" customHeight="1">
      <c r="C794" s="161"/>
    </row>
    <row r="795" ht="15.75" customHeight="1">
      <c r="C795" s="161"/>
    </row>
    <row r="796" ht="15.75" customHeight="1">
      <c r="C796" s="161"/>
    </row>
    <row r="797" ht="15.75" customHeight="1">
      <c r="C797" s="161"/>
    </row>
    <row r="798" ht="15.75" customHeight="1">
      <c r="C798" s="161"/>
    </row>
    <row r="799" ht="15.75" customHeight="1">
      <c r="C799" s="161"/>
    </row>
    <row r="800" ht="15.75" customHeight="1">
      <c r="C800" s="161"/>
    </row>
    <row r="801" ht="15.75" customHeight="1">
      <c r="C801" s="161"/>
    </row>
    <row r="802" ht="15.75" customHeight="1">
      <c r="C802" s="161"/>
    </row>
    <row r="803" ht="15.75" customHeight="1">
      <c r="C803" s="161"/>
    </row>
    <row r="804" ht="15.75" customHeight="1">
      <c r="C804" s="161"/>
    </row>
    <row r="805" ht="15.75" customHeight="1">
      <c r="C805" s="161"/>
    </row>
    <row r="806" ht="15.75" customHeight="1">
      <c r="C806" s="161"/>
    </row>
    <row r="807" ht="15.75" customHeight="1">
      <c r="C807" s="161"/>
    </row>
    <row r="808" ht="15.75" customHeight="1">
      <c r="C808" s="161"/>
    </row>
    <row r="809" ht="15.75" customHeight="1">
      <c r="C809" s="161"/>
    </row>
    <row r="810" ht="15.75" customHeight="1">
      <c r="C810" s="161"/>
    </row>
    <row r="811" ht="15.75" customHeight="1">
      <c r="C811" s="161"/>
    </row>
    <row r="812" ht="15.75" customHeight="1">
      <c r="C812" s="161"/>
    </row>
    <row r="813" ht="15.75" customHeight="1">
      <c r="C813" s="161"/>
    </row>
    <row r="814" ht="15.75" customHeight="1">
      <c r="C814" s="161"/>
    </row>
    <row r="815" ht="15.75" customHeight="1">
      <c r="C815" s="161"/>
    </row>
    <row r="816" ht="15.75" customHeight="1">
      <c r="C816" s="161"/>
    </row>
    <row r="817" ht="15.75" customHeight="1">
      <c r="C817" s="161"/>
    </row>
    <row r="818" ht="15.75" customHeight="1">
      <c r="C818" s="161"/>
    </row>
    <row r="819" ht="15.75" customHeight="1">
      <c r="C819" s="161"/>
    </row>
    <row r="820" ht="15.75" customHeight="1">
      <c r="C820" s="161"/>
    </row>
    <row r="821" ht="15.75" customHeight="1">
      <c r="C821" s="161"/>
    </row>
    <row r="822" ht="15.75" customHeight="1">
      <c r="C822" s="161"/>
    </row>
    <row r="823" ht="15.75" customHeight="1">
      <c r="C823" s="161"/>
    </row>
    <row r="824" ht="15.75" customHeight="1">
      <c r="C824" s="161"/>
    </row>
    <row r="825" ht="15.75" customHeight="1">
      <c r="C825" s="161"/>
    </row>
    <row r="826" ht="15.75" customHeight="1">
      <c r="C826" s="161"/>
    </row>
    <row r="827" ht="15.75" customHeight="1">
      <c r="C827" s="161"/>
    </row>
    <row r="828" ht="15.75" customHeight="1">
      <c r="C828" s="161"/>
    </row>
    <row r="829" ht="15.75" customHeight="1">
      <c r="C829" s="161"/>
    </row>
    <row r="830" ht="15.75" customHeight="1">
      <c r="C830" s="161"/>
    </row>
    <row r="831" ht="15.75" customHeight="1">
      <c r="C831" s="161"/>
    </row>
    <row r="832" ht="15.75" customHeight="1">
      <c r="C832" s="161"/>
    </row>
    <row r="833" ht="15.75" customHeight="1">
      <c r="C833" s="161"/>
    </row>
    <row r="834" ht="15.75" customHeight="1">
      <c r="C834" s="161"/>
    </row>
    <row r="835" ht="15.75" customHeight="1">
      <c r="C835" s="161"/>
    </row>
    <row r="836" ht="15.75" customHeight="1">
      <c r="C836" s="161"/>
    </row>
    <row r="837" ht="15.75" customHeight="1">
      <c r="C837" s="161"/>
    </row>
    <row r="838" ht="15.75" customHeight="1">
      <c r="C838" s="161"/>
    </row>
    <row r="839" ht="15.75" customHeight="1">
      <c r="C839" s="161"/>
    </row>
    <row r="840" ht="15.75" customHeight="1">
      <c r="C840" s="161"/>
    </row>
    <row r="841" ht="15.75" customHeight="1">
      <c r="C841" s="161"/>
    </row>
    <row r="842" ht="15.75" customHeight="1">
      <c r="C842" s="161"/>
    </row>
    <row r="843" ht="15.75" customHeight="1">
      <c r="C843" s="161"/>
    </row>
    <row r="844" ht="15.75" customHeight="1">
      <c r="C844" s="161"/>
    </row>
    <row r="845" ht="15.75" customHeight="1">
      <c r="C845" s="161"/>
    </row>
    <row r="846" ht="15.75" customHeight="1">
      <c r="C846" s="161"/>
    </row>
    <row r="847" ht="15.75" customHeight="1">
      <c r="C847" s="161"/>
    </row>
    <row r="848" ht="15.75" customHeight="1">
      <c r="C848" s="161"/>
    </row>
    <row r="849" ht="15.75" customHeight="1">
      <c r="C849" s="161"/>
    </row>
    <row r="850" ht="15.75" customHeight="1">
      <c r="C850" s="161"/>
    </row>
    <row r="851" ht="15.75" customHeight="1">
      <c r="C851" s="161"/>
    </row>
    <row r="852" ht="15.75" customHeight="1">
      <c r="C852" s="161"/>
    </row>
    <row r="853" ht="15.75" customHeight="1">
      <c r="C853" s="161"/>
    </row>
    <row r="854" ht="15.75" customHeight="1">
      <c r="C854" s="161"/>
    </row>
    <row r="855" ht="15.75" customHeight="1">
      <c r="C855" s="161"/>
    </row>
    <row r="856" ht="15.75" customHeight="1">
      <c r="C856" s="161"/>
    </row>
    <row r="857" ht="15.75" customHeight="1">
      <c r="C857" s="161"/>
    </row>
    <row r="858" ht="15.75" customHeight="1">
      <c r="C858" s="161"/>
    </row>
    <row r="859" ht="15.75" customHeight="1">
      <c r="C859" s="161"/>
    </row>
    <row r="860" ht="15.75" customHeight="1">
      <c r="C860" s="161"/>
    </row>
    <row r="861" ht="15.75" customHeight="1">
      <c r="C861" s="161"/>
    </row>
    <row r="862" ht="15.75" customHeight="1">
      <c r="C862" s="161"/>
    </row>
    <row r="863" ht="15.75" customHeight="1">
      <c r="C863" s="161"/>
    </row>
    <row r="864" ht="15.75" customHeight="1">
      <c r="C864" s="161"/>
    </row>
    <row r="865" ht="15.75" customHeight="1">
      <c r="C865" s="161"/>
    </row>
    <row r="866" ht="15.75" customHeight="1">
      <c r="C866" s="161"/>
    </row>
    <row r="867" ht="15.75" customHeight="1">
      <c r="C867" s="161"/>
    </row>
    <row r="868" ht="15.75" customHeight="1">
      <c r="C868" s="161"/>
    </row>
    <row r="869" ht="15.75" customHeight="1">
      <c r="C869" s="161"/>
    </row>
    <row r="870" ht="15.75" customHeight="1">
      <c r="C870" s="161"/>
    </row>
    <row r="871" ht="15.75" customHeight="1">
      <c r="C871" s="161"/>
    </row>
    <row r="872" ht="15.75" customHeight="1">
      <c r="C872" s="161"/>
    </row>
    <row r="873" ht="15.75" customHeight="1">
      <c r="C873" s="161"/>
    </row>
    <row r="874" ht="15.75" customHeight="1">
      <c r="C874" s="161"/>
    </row>
    <row r="875" ht="15.75" customHeight="1">
      <c r="C875" s="161"/>
    </row>
    <row r="876" ht="15.75" customHeight="1">
      <c r="C876" s="161"/>
    </row>
    <row r="877" ht="15.75" customHeight="1">
      <c r="C877" s="161"/>
    </row>
    <row r="878" ht="15.75" customHeight="1">
      <c r="C878" s="161"/>
    </row>
    <row r="879" ht="15.75" customHeight="1">
      <c r="C879" s="161"/>
    </row>
    <row r="880" ht="15.75" customHeight="1">
      <c r="C880" s="161"/>
    </row>
    <row r="881" ht="15.75" customHeight="1">
      <c r="C881" s="161"/>
    </row>
    <row r="882" ht="15.75" customHeight="1">
      <c r="C882" s="161"/>
    </row>
    <row r="883" ht="15.75" customHeight="1">
      <c r="C883" s="161"/>
    </row>
    <row r="884" ht="15.75" customHeight="1">
      <c r="C884" s="161"/>
    </row>
    <row r="885" ht="15.75" customHeight="1">
      <c r="C885" s="161"/>
    </row>
    <row r="886" ht="15.75" customHeight="1">
      <c r="C886" s="161"/>
    </row>
    <row r="887" ht="15.75" customHeight="1">
      <c r="C887" s="161"/>
    </row>
    <row r="888" ht="15.75" customHeight="1">
      <c r="C888" s="161"/>
    </row>
    <row r="889" ht="15.75" customHeight="1">
      <c r="C889" s="161"/>
    </row>
    <row r="890" ht="15.75" customHeight="1">
      <c r="C890" s="161"/>
    </row>
    <row r="891" ht="15.75" customHeight="1">
      <c r="C891" s="161"/>
    </row>
    <row r="892" ht="15.75" customHeight="1">
      <c r="C892" s="161"/>
    </row>
    <row r="893" ht="15.75" customHeight="1">
      <c r="C893" s="161"/>
    </row>
    <row r="894" ht="15.75" customHeight="1">
      <c r="C894" s="161"/>
    </row>
    <row r="895" ht="15.75" customHeight="1">
      <c r="C895" s="161"/>
    </row>
    <row r="896" ht="15.75" customHeight="1">
      <c r="C896" s="161"/>
    </row>
    <row r="897" ht="15.75" customHeight="1">
      <c r="C897" s="161"/>
    </row>
    <row r="898" ht="15.75" customHeight="1">
      <c r="C898" s="161"/>
    </row>
    <row r="899" ht="15.75" customHeight="1">
      <c r="C899" s="161"/>
    </row>
    <row r="900" ht="15.75" customHeight="1">
      <c r="C900" s="161"/>
    </row>
    <row r="901" ht="15.75" customHeight="1">
      <c r="C901" s="161"/>
    </row>
    <row r="902" ht="15.75" customHeight="1">
      <c r="C902" s="161"/>
    </row>
    <row r="903" ht="15.75" customHeight="1">
      <c r="C903" s="161"/>
    </row>
    <row r="904" ht="15.75" customHeight="1">
      <c r="C904" s="161"/>
    </row>
    <row r="905" ht="15.75" customHeight="1">
      <c r="C905" s="161"/>
    </row>
    <row r="906" ht="15.75" customHeight="1">
      <c r="C906" s="161"/>
    </row>
    <row r="907" ht="15.75" customHeight="1">
      <c r="C907" s="161"/>
    </row>
    <row r="908" ht="15.75" customHeight="1">
      <c r="C908" s="161"/>
    </row>
    <row r="909" ht="15.75" customHeight="1">
      <c r="C909" s="161"/>
    </row>
    <row r="910" ht="15.75" customHeight="1">
      <c r="C910" s="161"/>
    </row>
    <row r="911" ht="15.75" customHeight="1">
      <c r="C911" s="161"/>
    </row>
    <row r="912" ht="15.75" customHeight="1">
      <c r="C912" s="161"/>
    </row>
    <row r="913" ht="15.75" customHeight="1">
      <c r="C913" s="161"/>
    </row>
    <row r="914" ht="15.75" customHeight="1">
      <c r="C914" s="161"/>
    </row>
    <row r="915" ht="15.75" customHeight="1">
      <c r="C915" s="161"/>
    </row>
    <row r="916" ht="15.75" customHeight="1">
      <c r="C916" s="161"/>
    </row>
    <row r="917" ht="15.75" customHeight="1">
      <c r="C917" s="161"/>
    </row>
    <row r="918" ht="15.75" customHeight="1">
      <c r="C918" s="161"/>
    </row>
    <row r="919" ht="15.75" customHeight="1">
      <c r="C919" s="161"/>
    </row>
    <row r="920" ht="15.75" customHeight="1">
      <c r="C920" s="161"/>
    </row>
    <row r="921" ht="15.75" customHeight="1">
      <c r="C921" s="161"/>
    </row>
    <row r="922" ht="15.75" customHeight="1">
      <c r="C922" s="161"/>
    </row>
    <row r="923" ht="15.75" customHeight="1">
      <c r="C923" s="161"/>
    </row>
    <row r="924" ht="15.75" customHeight="1">
      <c r="C924" s="161"/>
    </row>
    <row r="925" ht="15.75" customHeight="1">
      <c r="C925" s="161"/>
    </row>
    <row r="926" ht="15.75" customHeight="1">
      <c r="C926" s="161"/>
    </row>
    <row r="927" ht="15.75" customHeight="1">
      <c r="C927" s="161"/>
    </row>
    <row r="928" ht="15.75" customHeight="1">
      <c r="C928" s="161"/>
    </row>
    <row r="929" ht="15.75" customHeight="1">
      <c r="C929" s="161"/>
    </row>
    <row r="930" ht="15.75" customHeight="1">
      <c r="C930" s="161"/>
    </row>
    <row r="931" ht="15.75" customHeight="1">
      <c r="C931" s="161"/>
    </row>
    <row r="932" ht="15.75" customHeight="1">
      <c r="C932" s="161"/>
    </row>
    <row r="933" ht="15.75" customHeight="1">
      <c r="C933" s="161"/>
    </row>
    <row r="934" ht="15.75" customHeight="1">
      <c r="C934" s="161"/>
    </row>
    <row r="935" ht="15.75" customHeight="1">
      <c r="C935" s="161"/>
    </row>
    <row r="936" ht="15.75" customHeight="1">
      <c r="C936" s="161"/>
    </row>
    <row r="937" ht="15.75" customHeight="1">
      <c r="C937" s="161"/>
    </row>
    <row r="938" ht="15.75" customHeight="1">
      <c r="C938" s="161"/>
    </row>
    <row r="939" ht="15.75" customHeight="1">
      <c r="C939" s="161"/>
    </row>
    <row r="940" ht="15.75" customHeight="1">
      <c r="C940" s="161"/>
    </row>
    <row r="941" ht="15.75" customHeight="1">
      <c r="C941" s="161"/>
    </row>
    <row r="942" ht="15.75" customHeight="1">
      <c r="C942" s="161"/>
    </row>
    <row r="943" ht="15.75" customHeight="1">
      <c r="C943" s="161"/>
    </row>
    <row r="944" ht="15.75" customHeight="1">
      <c r="C944" s="161"/>
    </row>
    <row r="945" ht="15.75" customHeight="1">
      <c r="C945" s="161"/>
    </row>
    <row r="946" ht="15.75" customHeight="1">
      <c r="C946" s="161"/>
    </row>
    <row r="947" ht="15.75" customHeight="1">
      <c r="C947" s="161"/>
    </row>
    <row r="948" ht="15.75" customHeight="1">
      <c r="C948" s="161"/>
    </row>
    <row r="949" ht="15.75" customHeight="1">
      <c r="C949" s="161"/>
    </row>
    <row r="950" ht="15.75" customHeight="1">
      <c r="C950" s="161"/>
    </row>
    <row r="951" ht="15.75" customHeight="1">
      <c r="C951" s="161"/>
    </row>
    <row r="952" ht="15.75" customHeight="1">
      <c r="C952" s="161"/>
    </row>
    <row r="953" ht="15.75" customHeight="1">
      <c r="C953" s="161"/>
    </row>
    <row r="954" ht="15.75" customHeight="1">
      <c r="C954" s="161"/>
    </row>
    <row r="955" ht="15.75" customHeight="1">
      <c r="C955" s="161"/>
    </row>
    <row r="956" ht="15.75" customHeight="1">
      <c r="C956" s="161"/>
    </row>
    <row r="957" ht="15.75" customHeight="1">
      <c r="C957" s="161"/>
    </row>
    <row r="958" ht="15.75" customHeight="1">
      <c r="C958" s="161"/>
    </row>
    <row r="959" ht="15.75" customHeight="1">
      <c r="C959" s="161"/>
    </row>
    <row r="960" ht="15.75" customHeight="1">
      <c r="C960" s="161"/>
    </row>
    <row r="961" ht="15.75" customHeight="1">
      <c r="C961" s="161"/>
    </row>
    <row r="962" ht="15.75" customHeight="1">
      <c r="C962" s="161"/>
    </row>
    <row r="963" ht="15.75" customHeight="1">
      <c r="C963" s="161"/>
    </row>
    <row r="964" ht="15.75" customHeight="1">
      <c r="C964" s="161"/>
    </row>
    <row r="965" ht="15.75" customHeight="1">
      <c r="C965" s="161"/>
    </row>
    <row r="966" ht="15.75" customHeight="1">
      <c r="C966" s="161"/>
    </row>
    <row r="967" ht="15.75" customHeight="1">
      <c r="C967" s="161"/>
    </row>
    <row r="968" ht="15.75" customHeight="1">
      <c r="C968" s="161"/>
    </row>
    <row r="969" ht="15.75" customHeight="1">
      <c r="C969" s="161"/>
    </row>
    <row r="970" ht="15.75" customHeight="1">
      <c r="C970" s="161"/>
    </row>
    <row r="971" ht="15.75" customHeight="1">
      <c r="C971" s="161"/>
    </row>
    <row r="972" ht="15.75" customHeight="1">
      <c r="C972" s="161"/>
    </row>
    <row r="973" ht="15.75" customHeight="1">
      <c r="C973" s="161"/>
    </row>
    <row r="974" ht="15.75" customHeight="1">
      <c r="C974" s="161"/>
    </row>
    <row r="975" ht="15.75" customHeight="1">
      <c r="C975" s="161"/>
    </row>
    <row r="976" ht="15.75" customHeight="1">
      <c r="C976" s="161"/>
    </row>
    <row r="977" ht="15.75" customHeight="1">
      <c r="C977" s="161"/>
    </row>
    <row r="978" ht="15.75" customHeight="1">
      <c r="C978" s="161"/>
    </row>
    <row r="979" ht="15.75" customHeight="1">
      <c r="C979" s="161"/>
    </row>
    <row r="980" ht="15.75" customHeight="1">
      <c r="C980" s="161"/>
    </row>
    <row r="981" ht="15.75" customHeight="1">
      <c r="C981" s="161"/>
    </row>
    <row r="982" ht="15.75" customHeight="1">
      <c r="C982" s="161"/>
    </row>
    <row r="983" ht="15.75" customHeight="1">
      <c r="C983" s="161"/>
    </row>
    <row r="984" ht="15.75" customHeight="1">
      <c r="C984" s="161"/>
    </row>
    <row r="985" ht="15.75" customHeight="1">
      <c r="C985" s="161"/>
    </row>
    <row r="986" ht="15.75" customHeight="1">
      <c r="C986" s="161"/>
    </row>
    <row r="987" ht="15.75" customHeight="1">
      <c r="C987" s="161"/>
    </row>
    <row r="988" ht="15.75" customHeight="1">
      <c r="C988" s="161"/>
    </row>
    <row r="989" ht="15.75" customHeight="1">
      <c r="C989" s="161"/>
    </row>
    <row r="990" ht="15.75" customHeight="1">
      <c r="C990" s="161"/>
    </row>
    <row r="991" ht="15.75" customHeight="1">
      <c r="C991" s="161"/>
    </row>
    <row r="992" ht="15.75" customHeight="1">
      <c r="C992" s="161"/>
    </row>
    <row r="993" ht="15.75" customHeight="1">
      <c r="C993" s="161"/>
    </row>
    <row r="994" ht="15.75" customHeight="1">
      <c r="C994" s="161"/>
    </row>
    <row r="995" ht="15.75" customHeight="1">
      <c r="C995" s="161"/>
    </row>
    <row r="996" ht="15.75" customHeight="1">
      <c r="C996" s="161"/>
    </row>
    <row r="997" ht="15.75" customHeight="1">
      <c r="C997" s="161"/>
    </row>
    <row r="998" ht="15.75" customHeight="1">
      <c r="C998" s="161"/>
    </row>
    <row r="999" ht="15.75" customHeight="1">
      <c r="C999" s="161"/>
    </row>
    <row r="1000" ht="15.75" customHeight="1">
      <c r="C1000" s="16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1.43"/>
    <col customWidth="1" min="4" max="9" width="7.0"/>
    <col customWidth="1" min="10" max="10" width="13.43"/>
    <col customWidth="1" min="11" max="26" width="11.43"/>
  </cols>
  <sheetData>
    <row r="1">
      <c r="C1" s="52"/>
      <c r="D1" s="84" t="s">
        <v>404</v>
      </c>
      <c r="I1" s="83"/>
      <c r="J1" s="174" t="s">
        <v>405</v>
      </c>
      <c r="K1" s="84" t="s">
        <v>406</v>
      </c>
      <c r="M1" s="58"/>
    </row>
    <row r="2">
      <c r="A2" s="2" t="s">
        <v>53</v>
      </c>
      <c r="B2" s="2" t="s">
        <v>0</v>
      </c>
      <c r="C2" s="54" t="s">
        <v>54</v>
      </c>
      <c r="D2" s="2" t="s">
        <v>87</v>
      </c>
      <c r="E2" s="2" t="s">
        <v>190</v>
      </c>
      <c r="F2" s="2" t="s">
        <v>191</v>
      </c>
      <c r="G2" s="2" t="s">
        <v>192</v>
      </c>
      <c r="H2" s="2" t="s">
        <v>193</v>
      </c>
      <c r="I2" s="54" t="s">
        <v>194</v>
      </c>
      <c r="J2" s="176"/>
      <c r="K2" s="55" t="s">
        <v>407</v>
      </c>
      <c r="L2" s="55" t="s">
        <v>408</v>
      </c>
      <c r="M2" s="6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7">
        <v>42531.0</v>
      </c>
      <c r="B3" s="5" t="s">
        <v>18</v>
      </c>
      <c r="C3" s="52">
        <v>1.0</v>
      </c>
      <c r="D3" s="5">
        <v>0.532</v>
      </c>
      <c r="E3" s="5"/>
      <c r="F3" s="5"/>
      <c r="G3" s="5"/>
      <c r="H3" s="5"/>
      <c r="I3" s="52">
        <v>1.21</v>
      </c>
      <c r="J3" s="90">
        <v>25.0</v>
      </c>
      <c r="K3" s="5">
        <v>29.0</v>
      </c>
      <c r="L3" s="5"/>
      <c r="M3" s="58"/>
    </row>
    <row r="4">
      <c r="A4" s="57">
        <v>42531.0</v>
      </c>
      <c r="B4" s="5" t="s">
        <v>18</v>
      </c>
      <c r="C4" s="52">
        <v>2.0</v>
      </c>
      <c r="D4" s="5">
        <v>0.538</v>
      </c>
      <c r="E4" s="5"/>
      <c r="F4" s="5"/>
      <c r="G4" s="5"/>
      <c r="H4" s="5"/>
      <c r="I4" s="52">
        <v>2.734</v>
      </c>
      <c r="J4" s="90">
        <v>10.0</v>
      </c>
      <c r="K4" s="5">
        <v>29.0</v>
      </c>
      <c r="L4" s="5"/>
      <c r="M4" s="58"/>
    </row>
    <row r="5">
      <c r="A5" s="57">
        <v>42531.0</v>
      </c>
      <c r="B5" s="5" t="s">
        <v>18</v>
      </c>
      <c r="C5" s="52">
        <v>3.0</v>
      </c>
      <c r="D5" s="5">
        <v>0.5323</v>
      </c>
      <c r="E5" s="5">
        <v>0.7962</v>
      </c>
      <c r="F5" s="5">
        <v>0.8574</v>
      </c>
      <c r="G5" s="5">
        <v>1.0841</v>
      </c>
      <c r="H5" s="5">
        <v>1.1871</v>
      </c>
      <c r="I5" s="52">
        <v>1.2554</v>
      </c>
      <c r="J5" s="90">
        <v>43.0</v>
      </c>
      <c r="K5" s="5">
        <v>205.0</v>
      </c>
      <c r="L5" s="5"/>
      <c r="M5" s="58"/>
    </row>
    <row r="6">
      <c r="A6" s="57">
        <v>42531.0</v>
      </c>
      <c r="B6" s="5" t="s">
        <v>18</v>
      </c>
      <c r="C6" s="52">
        <v>4.0</v>
      </c>
      <c r="D6" s="5">
        <v>0.5404</v>
      </c>
      <c r="E6" s="5">
        <v>0.8628</v>
      </c>
      <c r="F6" s="5">
        <v>1.0685</v>
      </c>
      <c r="G6" s="5"/>
      <c r="H6" s="5">
        <v>1.5347</v>
      </c>
      <c r="I6" s="52">
        <v>1.873</v>
      </c>
      <c r="J6" s="90"/>
      <c r="L6" s="5"/>
      <c r="M6" s="58"/>
    </row>
    <row r="7">
      <c r="A7" s="57">
        <v>42531.0</v>
      </c>
      <c r="B7" s="5" t="s">
        <v>18</v>
      </c>
      <c r="C7" s="52">
        <v>5.0</v>
      </c>
      <c r="D7" s="5">
        <v>0.5365</v>
      </c>
      <c r="E7" s="5">
        <v>0.8142</v>
      </c>
      <c r="F7" s="5">
        <v>0.971</v>
      </c>
      <c r="G7" s="5">
        <v>1.0036</v>
      </c>
      <c r="H7" s="5">
        <v>1.1674</v>
      </c>
      <c r="I7" s="52">
        <v>1.21</v>
      </c>
      <c r="J7" s="90"/>
      <c r="L7" s="5"/>
      <c r="M7" s="58"/>
    </row>
    <row r="8">
      <c r="A8" s="57">
        <v>42531.0</v>
      </c>
      <c r="B8" s="5" t="s">
        <v>18</v>
      </c>
      <c r="C8" s="52">
        <v>6.0</v>
      </c>
      <c r="D8" s="5">
        <v>0.5341</v>
      </c>
      <c r="E8" s="5">
        <v>0.8085</v>
      </c>
      <c r="F8" s="5">
        <v>0.9781</v>
      </c>
      <c r="G8" s="5">
        <v>1.2577</v>
      </c>
      <c r="H8" s="5">
        <v>1.5137</v>
      </c>
      <c r="I8" s="52">
        <v>1.6278</v>
      </c>
      <c r="J8" s="90"/>
      <c r="L8" s="5"/>
      <c r="M8" s="58"/>
    </row>
    <row r="9">
      <c r="A9" s="57">
        <v>42531.0</v>
      </c>
      <c r="B9" s="5" t="s">
        <v>18</v>
      </c>
      <c r="C9" s="52">
        <v>7.0</v>
      </c>
      <c r="D9" s="5">
        <v>0.5417</v>
      </c>
      <c r="E9" s="5">
        <v>0.849</v>
      </c>
      <c r="F9" s="5"/>
      <c r="G9" s="5">
        <v>1.37</v>
      </c>
      <c r="H9" s="5">
        <v>1.6375</v>
      </c>
      <c r="I9" s="52">
        <v>1.8914</v>
      </c>
      <c r="J9" s="90">
        <v>30.0</v>
      </c>
      <c r="K9" s="5">
        <v>332.0</v>
      </c>
      <c r="L9" s="5">
        <v>94.2</v>
      </c>
      <c r="M9" s="58"/>
    </row>
    <row r="10">
      <c r="A10" s="57">
        <v>42531.0</v>
      </c>
      <c r="B10" s="5" t="s">
        <v>18</v>
      </c>
      <c r="C10" s="52">
        <v>8.0</v>
      </c>
      <c r="D10" s="5">
        <v>0.54</v>
      </c>
      <c r="E10" s="5">
        <v>0.8009</v>
      </c>
      <c r="F10" s="5"/>
      <c r="G10" s="5">
        <v>1.707</v>
      </c>
      <c r="H10" s="5"/>
      <c r="I10" s="52">
        <v>3.23</v>
      </c>
      <c r="J10" s="90">
        <v>24.0</v>
      </c>
      <c r="K10" s="5">
        <v>29.0</v>
      </c>
      <c r="L10" s="5" t="s">
        <v>409</v>
      </c>
      <c r="M10" s="58"/>
    </row>
    <row r="11">
      <c r="A11" s="57">
        <v>42531.0</v>
      </c>
      <c r="B11" s="5" t="s">
        <v>18</v>
      </c>
      <c r="C11" s="52">
        <v>9.0</v>
      </c>
      <c r="D11" s="5">
        <v>0.53</v>
      </c>
      <c r="E11" s="5"/>
      <c r="F11" s="5"/>
      <c r="G11" s="5"/>
      <c r="H11" s="5"/>
      <c r="I11" s="52">
        <v>0.92</v>
      </c>
      <c r="J11" s="90">
        <v>60.8</v>
      </c>
      <c r="L11" s="5"/>
      <c r="M11" s="58"/>
    </row>
    <row r="12">
      <c r="A12" s="57">
        <v>42531.0</v>
      </c>
      <c r="B12" s="5" t="s">
        <v>18</v>
      </c>
      <c r="C12" s="52">
        <v>10.0</v>
      </c>
      <c r="D12" s="5">
        <v>0.5357</v>
      </c>
      <c r="E12" s="5">
        <v>1.1157</v>
      </c>
      <c r="F12" s="5">
        <v>1.3396</v>
      </c>
      <c r="G12" s="5">
        <v>1.4762</v>
      </c>
      <c r="H12" s="5">
        <v>1.5457</v>
      </c>
      <c r="I12" s="52">
        <v>1.5703</v>
      </c>
      <c r="J12" s="90"/>
      <c r="K12" s="5">
        <v>208.0</v>
      </c>
      <c r="L12" s="5">
        <v>29.0</v>
      </c>
      <c r="M12" s="58"/>
    </row>
    <row r="13">
      <c r="A13" s="93">
        <v>42531.0</v>
      </c>
      <c r="B13" s="2" t="s">
        <v>18</v>
      </c>
      <c r="C13" s="54">
        <v>11.0</v>
      </c>
      <c r="D13" s="2">
        <v>0.5386</v>
      </c>
      <c r="E13" s="2">
        <v>0.923</v>
      </c>
      <c r="F13" s="2">
        <v>0.985</v>
      </c>
      <c r="G13" s="2">
        <v>1.0025</v>
      </c>
      <c r="H13" s="2">
        <v>1.124</v>
      </c>
      <c r="I13" s="54">
        <v>1.335</v>
      </c>
      <c r="J13" s="96"/>
      <c r="K13" s="2">
        <v>447.0</v>
      </c>
      <c r="L13" s="2"/>
      <c r="M13" s="6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7">
        <v>42538.0</v>
      </c>
      <c r="B14" s="5" t="s">
        <v>20</v>
      </c>
      <c r="C14" s="52">
        <v>1.0</v>
      </c>
      <c r="D14" s="5">
        <v>0.5517</v>
      </c>
      <c r="E14" s="5">
        <v>1.1316</v>
      </c>
      <c r="F14" s="5">
        <v>1.4441</v>
      </c>
      <c r="G14" s="5">
        <v>1.8345</v>
      </c>
      <c r="H14" s="5">
        <v>2.3203</v>
      </c>
      <c r="I14" s="52">
        <v>2.6576</v>
      </c>
      <c r="J14" s="90">
        <v>40.0</v>
      </c>
      <c r="K14" s="53" t="s">
        <v>410</v>
      </c>
      <c r="L14" s="5"/>
      <c r="M14" s="58"/>
    </row>
    <row r="15">
      <c r="A15" s="57">
        <v>42538.0</v>
      </c>
      <c r="B15" s="5" t="s">
        <v>20</v>
      </c>
      <c r="C15" s="52">
        <v>2.0</v>
      </c>
      <c r="D15" s="5">
        <v>0.545</v>
      </c>
      <c r="E15" s="5">
        <v>0.9497</v>
      </c>
      <c r="F15" s="5">
        <v>1.4495</v>
      </c>
      <c r="G15" s="5">
        <v>1.684</v>
      </c>
      <c r="H15" s="5">
        <v>2.2231</v>
      </c>
      <c r="I15" s="52">
        <v>2.509</v>
      </c>
      <c r="J15" s="90">
        <v>11.5</v>
      </c>
      <c r="K15" s="5">
        <v>264.0</v>
      </c>
      <c r="L15" s="5"/>
      <c r="M15" s="58"/>
    </row>
    <row r="16">
      <c r="A16" s="57">
        <v>42538.0</v>
      </c>
      <c r="B16" s="5" t="s">
        <v>20</v>
      </c>
      <c r="C16" s="52">
        <v>3.0</v>
      </c>
      <c r="D16" s="5">
        <v>0.5506</v>
      </c>
      <c r="E16" s="5">
        <v>0.6974</v>
      </c>
      <c r="F16" s="5">
        <v>0.7229</v>
      </c>
      <c r="G16" s="5">
        <v>0.7904</v>
      </c>
      <c r="H16" s="5">
        <v>0.8796</v>
      </c>
      <c r="I16" s="52">
        <v>0.9469</v>
      </c>
      <c r="J16" s="90">
        <v>10.0</v>
      </c>
      <c r="K16" s="5">
        <v>282.0</v>
      </c>
      <c r="L16" s="5"/>
      <c r="M16" s="58"/>
    </row>
    <row r="17">
      <c r="A17" s="57">
        <v>42538.0</v>
      </c>
      <c r="B17" s="5" t="s">
        <v>20</v>
      </c>
      <c r="C17" s="52">
        <v>4.0</v>
      </c>
      <c r="D17" s="5">
        <v>0.55</v>
      </c>
      <c r="E17" s="5">
        <v>1.0081</v>
      </c>
      <c r="F17" s="5">
        <v>1.1404</v>
      </c>
      <c r="G17" s="5">
        <v>1.115</v>
      </c>
      <c r="H17" s="5">
        <v>1.267</v>
      </c>
      <c r="I17" s="52">
        <v>1.284</v>
      </c>
      <c r="J17" s="90">
        <v>35.0</v>
      </c>
      <c r="K17" s="5">
        <v>188.0</v>
      </c>
      <c r="L17" s="5"/>
      <c r="M17" s="58"/>
    </row>
    <row r="18">
      <c r="A18" s="57">
        <v>42538.0</v>
      </c>
      <c r="B18" s="5" t="s">
        <v>20</v>
      </c>
      <c r="C18" s="52">
        <v>5.0</v>
      </c>
      <c r="D18" s="5">
        <v>0.55</v>
      </c>
      <c r="E18" s="5">
        <v>0.783</v>
      </c>
      <c r="F18" s="5">
        <v>0.862</v>
      </c>
      <c r="G18" s="5">
        <v>0.923</v>
      </c>
      <c r="H18" s="5">
        <v>0.932</v>
      </c>
      <c r="I18" s="52">
        <v>0.963</v>
      </c>
      <c r="J18" s="90">
        <v>21.0</v>
      </c>
      <c r="K18" s="5">
        <v>83.1</v>
      </c>
      <c r="L18" s="5"/>
      <c r="M18" s="58"/>
    </row>
    <row r="19">
      <c r="A19" s="57">
        <v>42538.0</v>
      </c>
      <c r="B19" s="5" t="s">
        <v>20</v>
      </c>
      <c r="C19" s="52">
        <v>6.0</v>
      </c>
      <c r="D19" s="5">
        <v>0.552</v>
      </c>
      <c r="E19" s="5">
        <v>0.713</v>
      </c>
      <c r="F19" s="5">
        <v>0.927</v>
      </c>
      <c r="G19" s="5">
        <v>1.145</v>
      </c>
      <c r="H19" s="5">
        <v>1.481</v>
      </c>
      <c r="I19" s="52">
        <v>1.568</v>
      </c>
      <c r="J19" s="90">
        <v>154.0</v>
      </c>
      <c r="K19" s="5">
        <v>77.1</v>
      </c>
      <c r="L19" s="5"/>
      <c r="M19" s="58"/>
    </row>
    <row r="20">
      <c r="A20" s="57">
        <v>42538.0</v>
      </c>
      <c r="B20" s="5" t="s">
        <v>20</v>
      </c>
      <c r="C20" s="52">
        <v>7.0</v>
      </c>
      <c r="D20" s="5"/>
      <c r="E20" s="5">
        <v>0.8021</v>
      </c>
      <c r="F20" s="5">
        <v>1.1263</v>
      </c>
      <c r="G20" s="5">
        <v>1.458</v>
      </c>
      <c r="H20" s="5">
        <v>1.718</v>
      </c>
      <c r="I20" s="52">
        <v>2.01</v>
      </c>
      <c r="J20" s="90">
        <v>30.0</v>
      </c>
      <c r="K20" s="8" t="s">
        <v>411</v>
      </c>
      <c r="L20" s="5"/>
      <c r="M20" s="58"/>
    </row>
    <row r="21" ht="15.75" customHeight="1">
      <c r="A21" s="57">
        <v>42538.0</v>
      </c>
      <c r="B21" s="5" t="s">
        <v>20</v>
      </c>
      <c r="C21" s="52">
        <v>8.0</v>
      </c>
      <c r="D21" s="5">
        <v>0.5523</v>
      </c>
      <c r="E21" s="5">
        <v>0.8959</v>
      </c>
      <c r="F21" s="5">
        <v>1.0421</v>
      </c>
      <c r="G21" s="5">
        <v>1.2749</v>
      </c>
      <c r="H21" s="5">
        <v>1.4134</v>
      </c>
      <c r="I21" s="52">
        <v>1.4971</v>
      </c>
      <c r="J21" s="90">
        <v>29.0</v>
      </c>
      <c r="K21" s="5">
        <v>193.0</v>
      </c>
      <c r="L21" s="5"/>
      <c r="M21" s="58"/>
    </row>
    <row r="22" ht="15.75" customHeight="1">
      <c r="A22" s="93">
        <v>42538.0</v>
      </c>
      <c r="B22" s="2" t="s">
        <v>20</v>
      </c>
      <c r="C22" s="54">
        <v>9.0</v>
      </c>
      <c r="D22" s="2">
        <v>0.55</v>
      </c>
      <c r="E22" s="2">
        <v>0.7931</v>
      </c>
      <c r="F22" s="2">
        <v>1.103</v>
      </c>
      <c r="G22" s="2">
        <v>1.713</v>
      </c>
      <c r="H22" s="2">
        <v>1.988</v>
      </c>
      <c r="I22" s="54">
        <v>2.412</v>
      </c>
      <c r="J22" s="96">
        <v>75.7</v>
      </c>
      <c r="K22" s="2">
        <v>584.0</v>
      </c>
      <c r="L22" s="2"/>
      <c r="M22" s="6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B23" s="3" t="s">
        <v>235</v>
      </c>
      <c r="C23" s="52">
        <v>1.0</v>
      </c>
      <c r="D23" s="5">
        <v>0.55</v>
      </c>
      <c r="E23" s="5">
        <v>1.169</v>
      </c>
      <c r="F23" s="5">
        <v>1.42</v>
      </c>
      <c r="G23" s="5">
        <v>1.69</v>
      </c>
      <c r="H23" s="5">
        <v>1.79</v>
      </c>
      <c r="I23" s="52">
        <v>1.85</v>
      </c>
      <c r="J23" s="90">
        <v>10.0</v>
      </c>
      <c r="K23" s="3">
        <v>572.0</v>
      </c>
      <c r="L23" s="5">
        <v>57.0</v>
      </c>
      <c r="M23" s="58"/>
    </row>
    <row r="24" ht="15.75" customHeight="1">
      <c r="B24" s="3" t="s">
        <v>72</v>
      </c>
      <c r="C24" s="52">
        <v>2.0</v>
      </c>
      <c r="D24" s="5">
        <v>0.54</v>
      </c>
      <c r="E24" s="5">
        <v>0.77</v>
      </c>
      <c r="F24" s="5">
        <v>0.9</v>
      </c>
      <c r="G24" s="5">
        <v>1.02</v>
      </c>
      <c r="H24" s="5">
        <v>1.04</v>
      </c>
      <c r="I24" s="52"/>
      <c r="J24" s="90">
        <v>3.0</v>
      </c>
      <c r="K24" s="3">
        <v>545.0</v>
      </c>
      <c r="L24" s="5"/>
      <c r="M24" s="58"/>
    </row>
    <row r="25" ht="15.75" customHeight="1">
      <c r="B25" s="3" t="s">
        <v>69</v>
      </c>
      <c r="C25" s="52">
        <v>3.0</v>
      </c>
      <c r="D25" s="5">
        <v>0.55</v>
      </c>
      <c r="E25" s="5">
        <v>0.83</v>
      </c>
      <c r="F25" s="5">
        <v>0.89</v>
      </c>
      <c r="G25" s="5">
        <v>1.01</v>
      </c>
      <c r="H25" s="5">
        <v>1.03</v>
      </c>
      <c r="I25" s="52">
        <v>1.08</v>
      </c>
      <c r="J25" s="90">
        <v>11.0</v>
      </c>
      <c r="K25" s="3">
        <v>97.7</v>
      </c>
      <c r="L25" s="5"/>
      <c r="M25" s="58"/>
    </row>
    <row r="26" ht="15.75" customHeight="1">
      <c r="B26" s="3" t="s">
        <v>381</v>
      </c>
      <c r="C26" s="52">
        <v>4.0</v>
      </c>
      <c r="D26" s="5">
        <v>0.55</v>
      </c>
      <c r="E26" s="5">
        <v>0.65</v>
      </c>
      <c r="F26" s="5">
        <v>0.85</v>
      </c>
      <c r="G26" s="5">
        <v>0.99</v>
      </c>
      <c r="H26" s="5">
        <v>1.13</v>
      </c>
      <c r="I26" s="52">
        <v>1.24</v>
      </c>
      <c r="J26" s="90">
        <v>7.0</v>
      </c>
      <c r="K26" s="3">
        <v>243.0</v>
      </c>
      <c r="L26" s="5">
        <v>53.9</v>
      </c>
      <c r="M26" s="58"/>
    </row>
    <row r="27" ht="15.75" customHeight="1">
      <c r="B27" s="3" t="s">
        <v>383</v>
      </c>
      <c r="C27" s="52">
        <v>5.0</v>
      </c>
      <c r="D27" s="5">
        <v>0.54</v>
      </c>
      <c r="E27" s="5">
        <v>0.6</v>
      </c>
      <c r="F27" s="5">
        <v>0.74</v>
      </c>
      <c r="G27" s="5">
        <v>0.92</v>
      </c>
      <c r="H27" s="5">
        <v>1.07</v>
      </c>
      <c r="I27" s="52">
        <v>1.27</v>
      </c>
      <c r="J27" s="90">
        <v>5.0</v>
      </c>
      <c r="K27" s="3">
        <v>296.0</v>
      </c>
      <c r="L27" s="5">
        <v>360.0</v>
      </c>
      <c r="M27" s="58"/>
    </row>
    <row r="28" ht="15.75" customHeight="1">
      <c r="B28" s="3" t="s">
        <v>385</v>
      </c>
      <c r="C28" s="52">
        <v>6.0</v>
      </c>
      <c r="D28" s="5"/>
      <c r="E28" s="5">
        <v>0.91</v>
      </c>
      <c r="F28" s="5">
        <v>1.119</v>
      </c>
      <c r="G28" s="5">
        <v>1.3</v>
      </c>
      <c r="H28" s="5">
        <v>1.4</v>
      </c>
      <c r="I28" s="52">
        <v>1.49</v>
      </c>
      <c r="J28" s="90"/>
      <c r="K28" s="3">
        <v>133.0</v>
      </c>
      <c r="L28" s="5"/>
      <c r="M28" s="58"/>
    </row>
    <row r="29" ht="15.75" customHeight="1">
      <c r="B29" s="3" t="s">
        <v>386</v>
      </c>
      <c r="C29" s="52">
        <v>7.0</v>
      </c>
      <c r="D29" s="5">
        <v>0.54</v>
      </c>
      <c r="E29" s="5">
        <v>0.74</v>
      </c>
      <c r="F29" s="5">
        <v>1.09</v>
      </c>
      <c r="G29" s="5">
        <v>1.31</v>
      </c>
      <c r="H29" s="5">
        <v>1.38</v>
      </c>
      <c r="I29" s="52">
        <v>1.47</v>
      </c>
      <c r="J29" s="90"/>
      <c r="K29" s="3">
        <v>471.0</v>
      </c>
      <c r="L29" s="5"/>
      <c r="M29" s="58"/>
    </row>
    <row r="30" ht="15.75" customHeight="1">
      <c r="B30" s="3" t="s">
        <v>387</v>
      </c>
      <c r="C30" s="52">
        <v>8.0</v>
      </c>
      <c r="D30" s="5">
        <v>0.55</v>
      </c>
      <c r="E30" s="5">
        <v>0.94</v>
      </c>
      <c r="F30" s="5">
        <v>1.11</v>
      </c>
      <c r="G30" s="5">
        <v>1.37</v>
      </c>
      <c r="H30" s="5">
        <v>1.49</v>
      </c>
      <c r="I30" s="52">
        <v>1.59</v>
      </c>
      <c r="J30" s="90">
        <v>10.0</v>
      </c>
      <c r="L30" s="5"/>
      <c r="M30" s="58"/>
    </row>
    <row r="31" ht="15.75" customHeight="1">
      <c r="B31" s="3" t="s">
        <v>388</v>
      </c>
      <c r="C31" s="52">
        <v>9.0</v>
      </c>
      <c r="D31" s="5">
        <v>0.54</v>
      </c>
      <c r="E31" s="5">
        <v>0.66</v>
      </c>
      <c r="F31" s="5">
        <v>0.7</v>
      </c>
      <c r="G31" s="5">
        <v>0.72</v>
      </c>
      <c r="H31" s="5">
        <v>0.85</v>
      </c>
      <c r="I31" s="52">
        <v>0.9</v>
      </c>
      <c r="J31" s="90">
        <v>2.3</v>
      </c>
      <c r="K31" s="3">
        <v>503.0</v>
      </c>
      <c r="L31" s="5"/>
      <c r="M31" s="58"/>
    </row>
    <row r="32" ht="15.75" customHeight="1">
      <c r="B32" s="3" t="s">
        <v>389</v>
      </c>
      <c r="C32" s="52">
        <v>10.0</v>
      </c>
      <c r="D32" s="5">
        <v>0.5</v>
      </c>
      <c r="E32" s="5"/>
      <c r="F32" s="5">
        <v>1.05</v>
      </c>
      <c r="G32" s="5">
        <v>1.12</v>
      </c>
      <c r="H32" s="5">
        <v>1.24</v>
      </c>
      <c r="I32" s="52">
        <v>1.36</v>
      </c>
      <c r="J32" s="90">
        <v>10.0</v>
      </c>
      <c r="K32" s="3">
        <v>182.0</v>
      </c>
      <c r="L32" s="5">
        <v>178.0</v>
      </c>
      <c r="M32" s="58"/>
    </row>
    <row r="33" ht="15.75" customHeight="1">
      <c r="A33" s="77"/>
      <c r="B33" s="77" t="s">
        <v>156</v>
      </c>
      <c r="C33" s="120">
        <v>1.0</v>
      </c>
      <c r="D33" s="7">
        <v>0.5523</v>
      </c>
      <c r="E33" s="7">
        <v>0.5979</v>
      </c>
      <c r="F33" s="7">
        <v>0.6735</v>
      </c>
      <c r="G33" s="7">
        <v>0.8059</v>
      </c>
      <c r="H33" s="7">
        <v>0.9559</v>
      </c>
      <c r="I33" s="120">
        <v>1.0712</v>
      </c>
      <c r="J33" s="150">
        <v>12.0</v>
      </c>
      <c r="K33" s="77">
        <v>240.0</v>
      </c>
      <c r="L33" s="7"/>
      <c r="M33" s="82"/>
      <c r="N33" s="77"/>
      <c r="O33" s="77"/>
      <c r="P33" s="77"/>
      <c r="Q33" s="77"/>
      <c r="R33" s="77"/>
      <c r="S33" s="77"/>
      <c r="T33" s="77"/>
    </row>
    <row r="34" ht="15.75" customHeight="1">
      <c r="B34" s="3" t="s">
        <v>156</v>
      </c>
      <c r="C34" s="52">
        <v>2.0</v>
      </c>
      <c r="D34" s="5">
        <v>0.5456</v>
      </c>
      <c r="E34" s="5">
        <v>0.6392</v>
      </c>
      <c r="F34" s="5">
        <v>0.7021</v>
      </c>
      <c r="G34" s="5">
        <v>0.7363</v>
      </c>
      <c r="H34" s="5">
        <v>0.78</v>
      </c>
      <c r="I34" s="52">
        <v>0.8234</v>
      </c>
      <c r="J34" s="90">
        <v>12.0</v>
      </c>
      <c r="L34" s="5"/>
      <c r="M34" s="58"/>
    </row>
    <row r="35" ht="15.75" customHeight="1">
      <c r="B35" s="3" t="s">
        <v>156</v>
      </c>
      <c r="C35" s="52">
        <v>3.0</v>
      </c>
      <c r="D35" s="5">
        <v>0.5494</v>
      </c>
      <c r="E35" s="5">
        <v>0.6994</v>
      </c>
      <c r="F35" s="5">
        <v>0.7481</v>
      </c>
      <c r="G35" s="5">
        <v>0.7885</v>
      </c>
      <c r="H35" s="5">
        <v>0.8402</v>
      </c>
      <c r="I35" s="52">
        <v>0.8688</v>
      </c>
      <c r="J35" s="90">
        <v>11.0</v>
      </c>
      <c r="K35" s="3">
        <v>29.0</v>
      </c>
      <c r="L35" s="5"/>
      <c r="M35" s="58"/>
    </row>
    <row r="36" ht="15.75" customHeight="1">
      <c r="B36" s="3" t="s">
        <v>156</v>
      </c>
      <c r="C36" s="52">
        <v>4.0</v>
      </c>
      <c r="D36" s="5">
        <v>0.5492</v>
      </c>
      <c r="E36" s="5">
        <v>0.5928</v>
      </c>
      <c r="F36" s="5">
        <v>0.6389</v>
      </c>
      <c r="G36" s="5">
        <v>0.7785</v>
      </c>
      <c r="H36" s="5">
        <v>0.8356</v>
      </c>
      <c r="I36" s="52">
        <v>0.8539</v>
      </c>
      <c r="J36" s="90">
        <v>14.0</v>
      </c>
      <c r="K36" s="3">
        <v>963.0</v>
      </c>
      <c r="L36" s="5"/>
      <c r="M36" s="58"/>
    </row>
    <row r="37" ht="15.75" customHeight="1">
      <c r="B37" s="3" t="s">
        <v>156</v>
      </c>
      <c r="C37" s="52">
        <v>5.0</v>
      </c>
      <c r="D37" s="5">
        <v>0.5702</v>
      </c>
      <c r="E37" s="5">
        <v>0.7921</v>
      </c>
      <c r="F37" s="5">
        <v>0.8847</v>
      </c>
      <c r="G37" s="5">
        <v>1.0067</v>
      </c>
      <c r="H37" s="5">
        <v>1.185</v>
      </c>
      <c r="I37" s="52">
        <v>1.2299</v>
      </c>
      <c r="J37" s="90">
        <v>11.0</v>
      </c>
      <c r="K37" s="3">
        <v>535.0</v>
      </c>
      <c r="L37" s="5"/>
      <c r="M37" s="58"/>
    </row>
    <row r="38" ht="15.75" customHeight="1">
      <c r="B38" s="3" t="s">
        <v>156</v>
      </c>
      <c r="C38" s="52">
        <v>6.0</v>
      </c>
      <c r="D38" s="5">
        <v>0.554</v>
      </c>
      <c r="E38" s="5">
        <v>0.6948</v>
      </c>
      <c r="F38" s="5">
        <v>0.7394</v>
      </c>
      <c r="G38" s="5">
        <v>0.8429</v>
      </c>
      <c r="H38" s="5">
        <v>0.537</v>
      </c>
      <c r="I38" s="52">
        <v>0.9896</v>
      </c>
      <c r="J38" s="90">
        <v>10.0</v>
      </c>
      <c r="K38" s="3">
        <v>325.0</v>
      </c>
      <c r="L38" s="5"/>
      <c r="M38" s="58"/>
    </row>
    <row r="39" ht="15.75" customHeight="1">
      <c r="B39" s="3" t="s">
        <v>156</v>
      </c>
      <c r="C39" s="52">
        <v>7.0</v>
      </c>
      <c r="D39" s="5">
        <v>0.57</v>
      </c>
      <c r="E39" s="5">
        <v>0.701</v>
      </c>
      <c r="F39" s="5">
        <v>0.19</v>
      </c>
      <c r="G39" s="5">
        <v>0.84</v>
      </c>
      <c r="H39" s="5">
        <v>0.905</v>
      </c>
      <c r="I39" s="52">
        <v>1.023</v>
      </c>
      <c r="J39" s="90">
        <v>10.0</v>
      </c>
      <c r="L39" s="5"/>
      <c r="M39" s="58"/>
    </row>
    <row r="40" ht="15.75" customHeight="1">
      <c r="B40" s="3" t="s">
        <v>156</v>
      </c>
      <c r="C40" s="52">
        <v>8.0</v>
      </c>
      <c r="D40" s="5">
        <v>0.57</v>
      </c>
      <c r="E40" s="5">
        <v>0.759</v>
      </c>
      <c r="F40" s="5"/>
      <c r="G40" s="5">
        <v>1.271</v>
      </c>
      <c r="H40" s="5"/>
      <c r="I40" s="52">
        <v>1.572</v>
      </c>
      <c r="J40" s="90">
        <v>10.0</v>
      </c>
      <c r="K40" s="3">
        <v>95.1</v>
      </c>
      <c r="L40" s="5"/>
      <c r="M40" s="58"/>
    </row>
    <row r="41" ht="15.75" customHeight="1">
      <c r="B41" s="3" t="s">
        <v>156</v>
      </c>
      <c r="C41" s="52">
        <v>9.0</v>
      </c>
      <c r="D41" s="5">
        <v>0.5333</v>
      </c>
      <c r="E41" s="5">
        <v>0.8276</v>
      </c>
      <c r="F41" s="5">
        <v>0.95</v>
      </c>
      <c r="G41" s="5">
        <v>1.23</v>
      </c>
      <c r="H41" s="5">
        <v>149.0</v>
      </c>
      <c r="I41" s="52">
        <v>1.686</v>
      </c>
      <c r="J41" s="90">
        <v>11.0</v>
      </c>
      <c r="K41" s="3">
        <v>134.4</v>
      </c>
      <c r="L41" s="5"/>
      <c r="M41" s="58"/>
    </row>
    <row r="42" ht="15.75" customHeight="1">
      <c r="B42" s="3" t="s">
        <v>156</v>
      </c>
      <c r="C42" s="52">
        <v>10.0</v>
      </c>
      <c r="D42" s="5">
        <v>0.539</v>
      </c>
      <c r="E42" s="5">
        <v>0.64</v>
      </c>
      <c r="F42" s="5">
        <v>0.75</v>
      </c>
      <c r="G42" s="5">
        <v>0.8</v>
      </c>
      <c r="H42" s="5">
        <v>0.88</v>
      </c>
      <c r="I42" s="52">
        <v>1.01</v>
      </c>
      <c r="J42" s="90">
        <v>10.7</v>
      </c>
      <c r="K42" s="3">
        <v>694.0</v>
      </c>
      <c r="L42" s="5"/>
      <c r="M42" s="58"/>
    </row>
    <row r="43" ht="15.75" customHeight="1">
      <c r="A43" s="77"/>
      <c r="B43" s="77" t="s">
        <v>22</v>
      </c>
      <c r="C43" s="120">
        <v>1.0</v>
      </c>
      <c r="D43" s="13">
        <v>0.54</v>
      </c>
      <c r="E43" s="13">
        <v>0.98</v>
      </c>
      <c r="F43" s="13">
        <v>1.12</v>
      </c>
      <c r="G43" s="13">
        <v>1.26</v>
      </c>
      <c r="H43" s="13">
        <v>1.3</v>
      </c>
      <c r="I43" s="13">
        <v>1.32</v>
      </c>
      <c r="J43" s="150">
        <v>40.0</v>
      </c>
      <c r="K43" s="77">
        <v>29.0</v>
      </c>
      <c r="L43" s="7">
        <v>249.0</v>
      </c>
      <c r="M43" s="82"/>
      <c r="N43" s="77"/>
      <c r="O43" s="77"/>
      <c r="P43" s="77"/>
      <c r="Q43" s="77"/>
      <c r="R43" s="77"/>
      <c r="S43" s="77"/>
      <c r="T43" s="77"/>
    </row>
    <row r="44" ht="15.75" customHeight="1">
      <c r="B44" s="3" t="s">
        <v>22</v>
      </c>
      <c r="C44" s="52">
        <v>2.0</v>
      </c>
      <c r="D44" s="13">
        <v>0.54</v>
      </c>
      <c r="E44" s="13">
        <v>0.67</v>
      </c>
      <c r="F44" s="13">
        <v>0.88</v>
      </c>
      <c r="G44" s="13">
        <v>1.05</v>
      </c>
      <c r="H44" s="13">
        <v>1.25</v>
      </c>
      <c r="I44" s="13">
        <v>1.39</v>
      </c>
      <c r="J44" s="90">
        <v>10.0</v>
      </c>
      <c r="K44" s="3">
        <v>280.0</v>
      </c>
      <c r="L44" s="5">
        <v>29.0</v>
      </c>
      <c r="M44" s="58"/>
    </row>
    <row r="45" ht="15.75" customHeight="1">
      <c r="B45" s="244" t="s">
        <v>22</v>
      </c>
      <c r="C45" s="52">
        <v>3.0</v>
      </c>
      <c r="D45" s="13">
        <v>0.55</v>
      </c>
      <c r="E45" s="13" t="s">
        <v>412</v>
      </c>
      <c r="F45" s="13">
        <v>0.76</v>
      </c>
      <c r="G45" s="13">
        <v>0.95</v>
      </c>
      <c r="H45" s="13">
        <v>1.1</v>
      </c>
      <c r="I45" s="13">
        <v>1.17</v>
      </c>
      <c r="J45" s="90">
        <v>19.0</v>
      </c>
      <c r="K45" s="3">
        <v>29.0</v>
      </c>
      <c r="L45" s="5">
        <v>29.0</v>
      </c>
      <c r="M45" s="58"/>
    </row>
    <row r="46" ht="15.75" customHeight="1">
      <c r="B46" s="244" t="s">
        <v>22</v>
      </c>
      <c r="C46" s="52">
        <v>4.0</v>
      </c>
      <c r="D46" s="13">
        <v>0.55</v>
      </c>
      <c r="E46" s="13">
        <v>1.3</v>
      </c>
      <c r="F46" s="13">
        <v>1.82</v>
      </c>
      <c r="G46" s="13">
        <v>2.1</v>
      </c>
      <c r="H46" s="13">
        <v>2.33</v>
      </c>
      <c r="I46" s="13">
        <v>2.55</v>
      </c>
      <c r="J46" s="90">
        <v>17.0</v>
      </c>
      <c r="K46" s="3">
        <v>188.0</v>
      </c>
      <c r="L46" s="5">
        <v>29.0</v>
      </c>
      <c r="M46" s="58"/>
    </row>
    <row r="47" ht="15.75" customHeight="1">
      <c r="B47" s="244" t="s">
        <v>22</v>
      </c>
      <c r="C47" s="52">
        <v>5.0</v>
      </c>
      <c r="D47" s="13">
        <v>0.54</v>
      </c>
      <c r="E47" s="13">
        <v>0.75</v>
      </c>
      <c r="F47" s="13">
        <v>0.88</v>
      </c>
      <c r="G47" s="13">
        <v>0.95</v>
      </c>
      <c r="H47" s="13">
        <v>1.22</v>
      </c>
      <c r="I47" s="13">
        <v>1.27</v>
      </c>
      <c r="J47" s="90">
        <v>16.0</v>
      </c>
      <c r="K47" s="3">
        <v>270.0</v>
      </c>
      <c r="L47" s="5"/>
      <c r="M47" s="58"/>
    </row>
    <row r="48" ht="15.75" customHeight="1">
      <c r="B48" s="244" t="s">
        <v>22</v>
      </c>
      <c r="C48" s="52">
        <v>6.0</v>
      </c>
      <c r="D48" s="13">
        <v>0.54</v>
      </c>
      <c r="E48" s="13">
        <v>0.77</v>
      </c>
      <c r="F48" s="13">
        <v>0.81</v>
      </c>
      <c r="G48" s="13">
        <v>0.89</v>
      </c>
      <c r="H48" s="13">
        <v>0.97</v>
      </c>
      <c r="I48" s="13">
        <v>1.13</v>
      </c>
      <c r="J48" s="90">
        <v>20.0</v>
      </c>
      <c r="K48" s="3">
        <v>291.0</v>
      </c>
      <c r="L48" s="5"/>
      <c r="M48" s="58"/>
    </row>
    <row r="49" ht="15.75" customHeight="1">
      <c r="B49" s="244" t="s">
        <v>22</v>
      </c>
      <c r="C49" s="52">
        <v>7.0</v>
      </c>
      <c r="D49" s="13">
        <v>0.54</v>
      </c>
      <c r="E49" s="13">
        <v>0.68</v>
      </c>
      <c r="F49" s="13">
        <v>0.77</v>
      </c>
      <c r="G49" s="13">
        <v>0.85</v>
      </c>
      <c r="H49" s="13">
        <v>0.9</v>
      </c>
      <c r="I49" s="13">
        <v>1.02</v>
      </c>
      <c r="J49" s="90">
        <v>10.0</v>
      </c>
      <c r="K49" s="3">
        <v>299.0</v>
      </c>
      <c r="L49" s="5"/>
      <c r="M49" s="58"/>
    </row>
    <row r="50" ht="15.75" customHeight="1">
      <c r="B50" s="244" t="s">
        <v>22</v>
      </c>
      <c r="C50" s="52">
        <v>8.0</v>
      </c>
      <c r="D50" s="13">
        <v>0.54</v>
      </c>
      <c r="E50" s="13">
        <v>0.64</v>
      </c>
      <c r="F50" s="13">
        <v>0.83</v>
      </c>
      <c r="G50" s="13">
        <v>0.97</v>
      </c>
      <c r="H50" s="13">
        <v>1.02</v>
      </c>
      <c r="I50" s="13">
        <v>1.07</v>
      </c>
      <c r="J50" s="90">
        <v>10.0</v>
      </c>
      <c r="K50" s="3">
        <v>610.0</v>
      </c>
      <c r="L50" s="5"/>
      <c r="M50" s="58"/>
    </row>
    <row r="51" ht="15.75" customHeight="1">
      <c r="B51" s="244" t="s">
        <v>22</v>
      </c>
      <c r="C51" s="52">
        <v>9.0</v>
      </c>
      <c r="D51" s="13">
        <v>0.54</v>
      </c>
      <c r="E51" s="13">
        <v>0.77</v>
      </c>
      <c r="F51" s="13">
        <v>1.0</v>
      </c>
      <c r="G51" s="13">
        <v>1.58</v>
      </c>
      <c r="H51" s="13">
        <v>1.77</v>
      </c>
      <c r="I51" s="13">
        <v>1.99</v>
      </c>
      <c r="J51" s="90">
        <v>13.0</v>
      </c>
      <c r="K51" s="3">
        <v>290.0</v>
      </c>
      <c r="L51" s="5"/>
      <c r="M51" s="58"/>
    </row>
    <row r="52" ht="15.75" customHeight="1">
      <c r="B52" s="244" t="s">
        <v>22</v>
      </c>
      <c r="C52" s="52">
        <v>10.0</v>
      </c>
      <c r="D52" s="13">
        <v>0.53</v>
      </c>
      <c r="E52" s="13">
        <v>0.88</v>
      </c>
      <c r="F52" s="13">
        <v>0.98</v>
      </c>
      <c r="G52" s="13">
        <v>1.14</v>
      </c>
      <c r="H52" s="13">
        <v>1.42</v>
      </c>
      <c r="I52" s="13">
        <v>1.66</v>
      </c>
      <c r="J52" s="90">
        <v>7.0</v>
      </c>
      <c r="K52" s="3"/>
      <c r="L52" s="5">
        <v>29.0</v>
      </c>
      <c r="M52" s="58"/>
    </row>
    <row r="53" ht="15.75" customHeight="1">
      <c r="A53" s="9"/>
      <c r="B53" s="245" t="s">
        <v>22</v>
      </c>
      <c r="C53" s="54">
        <v>11.0</v>
      </c>
      <c r="D53" s="32">
        <v>0.55</v>
      </c>
      <c r="E53" s="32">
        <v>0.77</v>
      </c>
      <c r="F53" s="32">
        <v>1.0</v>
      </c>
      <c r="G53" s="32">
        <v>1.23</v>
      </c>
      <c r="H53" s="32">
        <v>1.47</v>
      </c>
      <c r="I53" s="32">
        <v>1.62</v>
      </c>
      <c r="J53" s="96">
        <v>10.0</v>
      </c>
      <c r="K53" s="9">
        <v>976.0</v>
      </c>
      <c r="L53" s="2">
        <v>29.0</v>
      </c>
      <c r="M53" s="67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B54" s="246"/>
      <c r="C54" s="247"/>
      <c r="D54" s="5"/>
      <c r="E54" s="5"/>
      <c r="F54" s="5"/>
      <c r="G54" s="5"/>
      <c r="H54" s="5"/>
      <c r="I54" s="52"/>
      <c r="J54" s="90"/>
      <c r="L54" s="5"/>
      <c r="M54" s="58"/>
    </row>
    <row r="55" ht="15.75" customHeight="1">
      <c r="B55" s="244"/>
      <c r="C55" s="248"/>
      <c r="D55" s="5"/>
      <c r="E55" s="5"/>
      <c r="F55" s="5"/>
      <c r="G55" s="5"/>
      <c r="H55" s="5"/>
      <c r="I55" s="52"/>
      <c r="J55" s="90"/>
      <c r="L55" s="5"/>
      <c r="M55" s="58"/>
    </row>
    <row r="56" ht="15.75" customHeight="1">
      <c r="B56" s="244"/>
      <c r="C56" s="248"/>
      <c r="D56" s="5"/>
      <c r="E56" s="5"/>
      <c r="F56" s="5"/>
      <c r="G56" s="5"/>
      <c r="H56" s="5"/>
      <c r="I56" s="52"/>
      <c r="J56" s="90"/>
      <c r="L56" s="5"/>
      <c r="M56" s="58"/>
    </row>
    <row r="57" ht="15.75" customHeight="1">
      <c r="B57" s="244"/>
      <c r="C57" s="248"/>
      <c r="D57" s="5"/>
      <c r="E57" s="5"/>
      <c r="F57" s="5"/>
      <c r="G57" s="5"/>
      <c r="H57" s="5"/>
      <c r="I57" s="52"/>
      <c r="J57" s="90"/>
      <c r="L57" s="5"/>
      <c r="M57" s="58"/>
    </row>
    <row r="58" ht="15.75" customHeight="1">
      <c r="B58" s="244"/>
      <c r="C58" s="248"/>
      <c r="D58" s="5"/>
      <c r="E58" s="5"/>
      <c r="F58" s="5"/>
      <c r="G58" s="5"/>
      <c r="H58" s="5"/>
      <c r="I58" s="52"/>
      <c r="J58" s="90"/>
      <c r="L58" s="5"/>
      <c r="M58" s="58"/>
    </row>
    <row r="59" ht="15.75" customHeight="1">
      <c r="B59" s="244"/>
      <c r="C59" s="248"/>
      <c r="D59" s="5"/>
      <c r="E59" s="5"/>
      <c r="F59" s="5"/>
      <c r="G59" s="5"/>
      <c r="H59" s="5"/>
      <c r="I59" s="52"/>
      <c r="J59" s="90"/>
      <c r="L59" s="5"/>
      <c r="M59" s="58"/>
    </row>
    <row r="60" ht="15.75" customHeight="1">
      <c r="B60" s="244"/>
      <c r="C60" s="248"/>
      <c r="D60" s="5"/>
      <c r="E60" s="5"/>
      <c r="F60" s="5"/>
      <c r="G60" s="5"/>
      <c r="H60" s="5"/>
      <c r="I60" s="52"/>
      <c r="J60" s="90"/>
      <c r="L60" s="5"/>
      <c r="M60" s="58"/>
    </row>
    <row r="61" ht="15.75" customHeight="1">
      <c r="B61" s="244"/>
      <c r="C61" s="248"/>
      <c r="D61" s="5"/>
      <c r="E61" s="5"/>
      <c r="F61" s="5"/>
      <c r="G61" s="5"/>
      <c r="H61" s="5"/>
      <c r="I61" s="52"/>
      <c r="J61" s="90"/>
      <c r="L61" s="5"/>
      <c r="M61" s="58"/>
    </row>
    <row r="62" ht="15.75" customHeight="1">
      <c r="B62" s="244"/>
      <c r="C62" s="248"/>
      <c r="D62" s="5"/>
      <c r="E62" s="5"/>
      <c r="F62" s="5"/>
      <c r="G62" s="5"/>
      <c r="H62" s="5"/>
      <c r="I62" s="52"/>
      <c r="J62" s="90"/>
      <c r="L62" s="5"/>
      <c r="M62" s="58"/>
    </row>
    <row r="63" ht="15.75" customHeight="1">
      <c r="B63" s="244"/>
      <c r="C63" s="248"/>
      <c r="D63" s="5"/>
      <c r="E63" s="5"/>
      <c r="F63" s="5"/>
      <c r="G63" s="5"/>
      <c r="H63" s="5"/>
      <c r="I63" s="52"/>
      <c r="J63" s="90"/>
      <c r="L63" s="5"/>
      <c r="M63" s="58"/>
    </row>
    <row r="64" ht="15.75" customHeight="1">
      <c r="B64" s="244"/>
      <c r="C64" s="248"/>
      <c r="D64" s="5"/>
      <c r="E64" s="5"/>
      <c r="F64" s="5"/>
      <c r="G64" s="5"/>
      <c r="H64" s="5"/>
      <c r="I64" s="52"/>
      <c r="J64" s="90"/>
      <c r="L64" s="5"/>
      <c r="M64" s="58"/>
    </row>
    <row r="65" ht="15.75" customHeight="1">
      <c r="A65" s="9"/>
      <c r="B65" s="245"/>
      <c r="C65" s="249"/>
      <c r="D65" s="2"/>
      <c r="E65" s="2"/>
      <c r="F65" s="2"/>
      <c r="G65" s="2"/>
      <c r="H65" s="2"/>
      <c r="I65" s="54"/>
      <c r="J65" s="96"/>
      <c r="K65" s="9"/>
      <c r="L65" s="2"/>
      <c r="M65" s="67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B66" s="244"/>
      <c r="C66" s="250"/>
      <c r="D66" s="5"/>
      <c r="E66" s="5"/>
      <c r="F66" s="5"/>
      <c r="G66" s="5"/>
      <c r="H66" s="5"/>
      <c r="I66" s="52"/>
      <c r="J66" s="90"/>
      <c r="L66" s="5"/>
      <c r="M66" s="58"/>
    </row>
    <row r="67" ht="15.75" customHeight="1">
      <c r="B67" s="244" t="str">
        <f>'TN-Liste'!B134</f>
        <v>MBI18_Grp2</v>
      </c>
      <c r="C67" s="250">
        <f>'TN-Liste'!C134</f>
        <v>2</v>
      </c>
      <c r="D67" s="5"/>
      <c r="E67" s="5"/>
      <c r="F67" s="5"/>
      <c r="G67" s="5"/>
      <c r="H67" s="5"/>
      <c r="I67" s="52"/>
      <c r="J67" s="90"/>
      <c r="L67" s="5"/>
      <c r="M67" s="58"/>
    </row>
    <row r="68" ht="15.75" customHeight="1">
      <c r="B68" s="244" t="str">
        <f>'TN-Liste'!B135</f>
        <v>MBI18_Grp2</v>
      </c>
      <c r="C68" s="250">
        <f>'TN-Liste'!C135</f>
        <v>3</v>
      </c>
      <c r="D68" s="5"/>
      <c r="E68" s="5"/>
      <c r="F68" s="5"/>
      <c r="G68" s="5"/>
      <c r="H68" s="5"/>
      <c r="I68" s="52"/>
      <c r="J68" s="90"/>
      <c r="L68" s="5"/>
      <c r="M68" s="58"/>
    </row>
    <row r="69" ht="15.75" customHeight="1">
      <c r="B69" s="244" t="str">
        <f>'TN-Liste'!B136</f>
        <v>MBI18_Grp2</v>
      </c>
      <c r="C69" s="250">
        <f>'TN-Liste'!C136</f>
        <v>4</v>
      </c>
      <c r="D69" s="5"/>
      <c r="E69" s="5"/>
      <c r="F69" s="5"/>
      <c r="G69" s="5"/>
      <c r="H69" s="5"/>
      <c r="I69" s="52"/>
      <c r="J69" s="90"/>
      <c r="L69" s="5"/>
      <c r="M69" s="58"/>
    </row>
    <row r="70" ht="15.75" customHeight="1">
      <c r="B70" s="244" t="str">
        <f>'TN-Liste'!B137</f>
        <v>MBI18_Grp2</v>
      </c>
      <c r="C70" s="250">
        <f>'TN-Liste'!C137</f>
        <v>5</v>
      </c>
      <c r="D70" s="5"/>
      <c r="E70" s="5"/>
      <c r="F70" s="5"/>
      <c r="G70" s="5"/>
      <c r="H70" s="5"/>
      <c r="I70" s="52"/>
      <c r="J70" s="90"/>
      <c r="L70" s="5"/>
      <c r="M70" s="58"/>
    </row>
    <row r="71" ht="15.75" customHeight="1">
      <c r="B71" s="244" t="str">
        <f>'TN-Liste'!B138</f>
        <v>MBI18_Grp2</v>
      </c>
      <c r="C71" s="250">
        <f>'TN-Liste'!C138</f>
        <v>6</v>
      </c>
      <c r="D71" s="5"/>
      <c r="E71" s="5"/>
      <c r="F71" s="5"/>
      <c r="G71" s="5"/>
      <c r="H71" s="5"/>
      <c r="I71" s="52"/>
      <c r="J71" s="90"/>
      <c r="L71" s="5"/>
      <c r="M71" s="58"/>
    </row>
    <row r="72" ht="15.75" customHeight="1">
      <c r="B72" s="244" t="str">
        <f>'TN-Liste'!B139</f>
        <v>MBI18_Grp2</v>
      </c>
      <c r="C72" s="250">
        <f>'TN-Liste'!C139</f>
        <v>7</v>
      </c>
      <c r="D72" s="5"/>
      <c r="E72" s="5"/>
      <c r="F72" s="5"/>
      <c r="G72" s="5"/>
      <c r="H72" s="5"/>
      <c r="I72" s="52"/>
      <c r="J72" s="90"/>
      <c r="L72" s="5"/>
      <c r="M72" s="58"/>
    </row>
    <row r="73" ht="15.75" customHeight="1">
      <c r="B73" s="244" t="str">
        <f>'TN-Liste'!B140</f>
        <v>MBI18_Grp3</v>
      </c>
      <c r="C73" s="250">
        <f>'TN-Liste'!C140</f>
        <v>1</v>
      </c>
      <c r="D73" s="5"/>
      <c r="E73" s="5"/>
      <c r="F73" s="5"/>
      <c r="G73" s="5"/>
      <c r="H73" s="5"/>
      <c r="I73" s="52"/>
      <c r="J73" s="90"/>
      <c r="L73" s="5"/>
      <c r="M73" s="58"/>
    </row>
    <row r="74" ht="15.75" customHeight="1">
      <c r="B74" s="244" t="str">
        <f>'TN-Liste'!B141</f>
        <v>MBI18_Grp3</v>
      </c>
      <c r="C74" s="250">
        <f>'TN-Liste'!C141</f>
        <v>2</v>
      </c>
      <c r="D74" s="5"/>
      <c r="E74" s="5"/>
      <c r="F74" s="5"/>
      <c r="G74" s="5"/>
      <c r="H74" s="5"/>
      <c r="I74" s="52"/>
      <c r="J74" s="90"/>
      <c r="L74" s="5"/>
      <c r="M74" s="58"/>
    </row>
    <row r="75" ht="15.75" customHeight="1">
      <c r="B75" s="244" t="str">
        <f>'TN-Liste'!B142</f>
        <v>MBI18_Grp3</v>
      </c>
      <c r="C75" s="250">
        <f>'TN-Liste'!C142</f>
        <v>3</v>
      </c>
      <c r="D75" s="5"/>
      <c r="E75" s="5"/>
      <c r="F75" s="5"/>
      <c r="G75" s="5"/>
      <c r="H75" s="5"/>
      <c r="I75" s="52"/>
      <c r="J75" s="90"/>
      <c r="L75" s="5"/>
      <c r="M75" s="58"/>
    </row>
    <row r="76" ht="15.75" customHeight="1">
      <c r="B76" s="244" t="str">
        <f>'TN-Liste'!B143</f>
        <v>MBI18_Grp3</v>
      </c>
      <c r="C76" s="250">
        <f>'TN-Liste'!C143</f>
        <v>4</v>
      </c>
      <c r="D76" s="5"/>
      <c r="E76" s="5"/>
      <c r="F76" s="5"/>
      <c r="G76" s="5"/>
      <c r="H76" s="5"/>
      <c r="I76" s="52"/>
      <c r="J76" s="90"/>
      <c r="L76" s="5"/>
      <c r="M76" s="58"/>
    </row>
    <row r="77" ht="15.75" customHeight="1">
      <c r="B77" s="244" t="str">
        <f>'TN-Liste'!B144</f>
        <v>MBI18_Grp3</v>
      </c>
      <c r="C77" s="250">
        <f>'TN-Liste'!C144</f>
        <v>5</v>
      </c>
      <c r="D77" s="5"/>
      <c r="E77" s="5"/>
      <c r="F77" s="5"/>
      <c r="G77" s="5"/>
      <c r="H77" s="5"/>
      <c r="I77" s="52"/>
      <c r="J77" s="90"/>
      <c r="L77" s="5"/>
      <c r="M77" s="58"/>
    </row>
    <row r="78" ht="15.75" customHeight="1">
      <c r="B78" s="244" t="str">
        <f>'TN-Liste'!B145</f>
        <v>MBI18_Grp3</v>
      </c>
      <c r="C78" s="250">
        <f>'TN-Liste'!C145</f>
        <v>6</v>
      </c>
      <c r="D78" s="5"/>
      <c r="E78" s="5"/>
      <c r="F78" s="5"/>
      <c r="G78" s="5"/>
      <c r="H78" s="5"/>
      <c r="I78" s="52"/>
      <c r="J78" s="90"/>
      <c r="L78" s="5"/>
      <c r="M78" s="58"/>
    </row>
    <row r="79" ht="15.75" customHeight="1">
      <c r="B79" s="244" t="str">
        <f>'TN-Liste'!B146</f>
        <v>MBI18_Grp3</v>
      </c>
      <c r="C79" s="250">
        <f>'TN-Liste'!C146</f>
        <v>7</v>
      </c>
      <c r="D79" s="5"/>
      <c r="E79" s="5"/>
      <c r="F79" s="5"/>
      <c r="G79" s="5"/>
      <c r="H79" s="5"/>
      <c r="I79" s="52"/>
      <c r="J79" s="90"/>
      <c r="L79" s="5"/>
      <c r="M79" s="58"/>
    </row>
    <row r="80" ht="15.75" customHeight="1">
      <c r="B80" s="244" t="str">
        <f>'TN-Liste'!B147</f>
        <v>MBI18_Grp3</v>
      </c>
      <c r="C80" s="250">
        <f>'TN-Liste'!C147</f>
        <v>8</v>
      </c>
      <c r="D80" s="5"/>
      <c r="E80" s="5"/>
      <c r="F80" s="5"/>
      <c r="G80" s="5"/>
      <c r="H80" s="5"/>
      <c r="I80" s="52"/>
      <c r="J80" s="90"/>
      <c r="L80" s="5"/>
      <c r="M80" s="58"/>
    </row>
    <row r="81" ht="15.75" customHeight="1">
      <c r="B81" s="244" t="str">
        <f>'TN-Liste'!B148</f>
        <v>MBI18_Grp3</v>
      </c>
      <c r="C81" s="250">
        <f>'TN-Liste'!C148</f>
        <v>9</v>
      </c>
      <c r="D81" s="5"/>
      <c r="E81" s="5"/>
      <c r="F81" s="5"/>
      <c r="G81" s="5"/>
      <c r="H81" s="5"/>
      <c r="I81" s="52"/>
      <c r="J81" s="90"/>
      <c r="L81" s="5"/>
      <c r="M81" s="58"/>
    </row>
    <row r="82" ht="15.75" customHeight="1">
      <c r="B82" s="244" t="str">
        <f>'TN-Liste'!B149</f>
        <v>MBI18_Grp3</v>
      </c>
      <c r="C82" s="250">
        <f>'TN-Liste'!C149</f>
        <v>10</v>
      </c>
      <c r="D82" s="5"/>
      <c r="E82" s="5"/>
      <c r="F82" s="5"/>
      <c r="G82" s="5"/>
      <c r="H82" s="5"/>
      <c r="I82" s="52"/>
      <c r="J82" s="90"/>
      <c r="L82" s="5"/>
      <c r="M82" s="58"/>
    </row>
    <row r="83" ht="15.75" customHeight="1">
      <c r="B83" s="244" t="str">
        <f>'TN-Liste'!B150</f>
        <v>MBI18_Grp3</v>
      </c>
      <c r="C83" s="250">
        <f>'TN-Liste'!C150</f>
        <v>11</v>
      </c>
      <c r="D83" s="5"/>
      <c r="E83" s="5"/>
      <c r="F83" s="5"/>
      <c r="G83" s="5"/>
      <c r="H83" s="5"/>
      <c r="I83" s="52"/>
      <c r="J83" s="90"/>
      <c r="L83" s="5"/>
      <c r="M83" s="58"/>
    </row>
    <row r="84" ht="15.75" customHeight="1">
      <c r="B84" s="244" t="str">
        <f>'TN-Liste'!B151</f>
        <v>MBI18_Grp3</v>
      </c>
      <c r="C84" s="250">
        <f>'TN-Liste'!C151</f>
        <v>12</v>
      </c>
      <c r="D84" s="5"/>
      <c r="E84" s="5"/>
      <c r="F84" s="5"/>
      <c r="G84" s="5"/>
      <c r="H84" s="5"/>
      <c r="I84" s="52"/>
      <c r="J84" s="90"/>
      <c r="L84" s="5"/>
      <c r="M84" s="58"/>
    </row>
    <row r="85" ht="15.75" customHeight="1">
      <c r="B85" s="244" t="str">
        <f>'TN-Liste'!B152</f>
        <v>MBI19</v>
      </c>
      <c r="C85" s="250">
        <f>'TN-Liste'!C152</f>
        <v>1</v>
      </c>
      <c r="D85" s="5"/>
      <c r="E85" s="5"/>
      <c r="F85" s="5"/>
      <c r="G85" s="5"/>
      <c r="H85" s="5"/>
      <c r="I85" s="52"/>
      <c r="J85" s="90"/>
      <c r="L85" s="5"/>
      <c r="M85" s="58"/>
    </row>
    <row r="86" ht="15.75" customHeight="1">
      <c r="B86" s="244" t="str">
        <f>'TN-Liste'!B153</f>
        <v>MBI19</v>
      </c>
      <c r="C86" s="250">
        <f>'TN-Liste'!C153</f>
        <v>2</v>
      </c>
      <c r="D86" s="5"/>
      <c r="E86" s="5"/>
      <c r="F86" s="5"/>
      <c r="G86" s="5"/>
      <c r="H86" s="5"/>
      <c r="I86" s="52"/>
      <c r="J86" s="90"/>
      <c r="L86" s="5"/>
      <c r="M86" s="58"/>
    </row>
    <row r="87" ht="15.75" customHeight="1">
      <c r="B87" s="244" t="str">
        <f>'TN-Liste'!B154</f>
        <v>MBI19</v>
      </c>
      <c r="C87" s="250">
        <f>'TN-Liste'!C154</f>
        <v>3</v>
      </c>
      <c r="D87" s="5"/>
      <c r="E87" s="5"/>
      <c r="F87" s="5"/>
      <c r="G87" s="5"/>
      <c r="H87" s="5"/>
      <c r="I87" s="52"/>
      <c r="J87" s="90"/>
      <c r="L87" s="5"/>
      <c r="M87" s="58"/>
    </row>
    <row r="88" ht="15.75" customHeight="1">
      <c r="B88" s="244" t="str">
        <f>'TN-Liste'!B155</f>
        <v>MBI19</v>
      </c>
      <c r="C88" s="250">
        <f>'TN-Liste'!C155</f>
        <v>4</v>
      </c>
      <c r="D88" s="5"/>
      <c r="E88" s="5"/>
      <c r="F88" s="5"/>
      <c r="G88" s="5"/>
      <c r="H88" s="5"/>
      <c r="I88" s="52"/>
      <c r="J88" s="90"/>
      <c r="L88" s="5"/>
      <c r="M88" s="58"/>
    </row>
    <row r="89" ht="15.75" customHeight="1">
      <c r="B89" s="244" t="str">
        <f>'TN-Liste'!B156</f>
        <v>MBI19</v>
      </c>
      <c r="C89" s="250">
        <f>'TN-Liste'!C156</f>
        <v>5</v>
      </c>
      <c r="D89" s="5"/>
      <c r="E89" s="5"/>
      <c r="F89" s="5"/>
      <c r="G89" s="5"/>
      <c r="H89" s="5"/>
      <c r="I89" s="52"/>
      <c r="J89" s="90"/>
      <c r="L89" s="5"/>
      <c r="M89" s="58"/>
    </row>
    <row r="90" ht="15.75" customHeight="1">
      <c r="B90" s="244" t="str">
        <f>'TN-Liste'!B157</f>
        <v>MBI19</v>
      </c>
      <c r="C90" s="250">
        <f>'TN-Liste'!C157</f>
        <v>6</v>
      </c>
      <c r="D90" s="5"/>
      <c r="E90" s="5"/>
      <c r="F90" s="5"/>
      <c r="G90" s="5"/>
      <c r="H90" s="5"/>
      <c r="I90" s="52"/>
      <c r="J90" s="90"/>
      <c r="L90" s="5"/>
      <c r="M90" s="58"/>
    </row>
    <row r="91" ht="15.75" customHeight="1">
      <c r="B91" s="244" t="str">
        <f>'TN-Liste'!B158</f>
        <v>MBI19</v>
      </c>
      <c r="C91" s="250">
        <f>'TN-Liste'!C158</f>
        <v>7</v>
      </c>
      <c r="D91" s="5"/>
      <c r="E91" s="5"/>
      <c r="F91" s="5"/>
      <c r="G91" s="5"/>
      <c r="H91" s="5"/>
      <c r="I91" s="52"/>
      <c r="J91" s="90"/>
      <c r="L91" s="5"/>
      <c r="M91" s="58"/>
    </row>
    <row r="92" ht="15.75" customHeight="1">
      <c r="B92" s="244" t="str">
        <f>'TN-Liste'!B159</f>
        <v>MBI19</v>
      </c>
      <c r="C92" s="250">
        <f>'TN-Liste'!C159</f>
        <v>8</v>
      </c>
      <c r="D92" s="5"/>
      <c r="E92" s="5"/>
      <c r="F92" s="5"/>
      <c r="G92" s="5"/>
      <c r="H92" s="5"/>
      <c r="I92" s="52"/>
      <c r="J92" s="90"/>
      <c r="L92" s="5"/>
      <c r="M92" s="58"/>
    </row>
    <row r="93" ht="15.75" customHeight="1">
      <c r="B93" s="244" t="str">
        <f>'TN-Liste'!B160</f>
        <v>MBI19</v>
      </c>
      <c r="C93" s="250">
        <f>'TN-Liste'!C160</f>
        <v>9</v>
      </c>
      <c r="D93" s="5"/>
      <c r="E93" s="5"/>
      <c r="F93" s="5"/>
      <c r="G93" s="5"/>
      <c r="H93" s="5"/>
      <c r="I93" s="52"/>
      <c r="J93" s="90"/>
      <c r="L93" s="5"/>
      <c r="M93" s="58"/>
    </row>
    <row r="94" ht="15.75" customHeight="1">
      <c r="B94" s="244" t="str">
        <f>'TN-Liste'!B161</f>
        <v>MBI19</v>
      </c>
      <c r="C94" s="250">
        <f>'TN-Liste'!C161</f>
        <v>10</v>
      </c>
      <c r="D94" s="5"/>
      <c r="E94" s="5"/>
      <c r="F94" s="5"/>
      <c r="G94" s="5"/>
      <c r="H94" s="5"/>
      <c r="I94" s="52"/>
      <c r="J94" s="90"/>
      <c r="L94" s="5"/>
      <c r="M94" s="58"/>
    </row>
    <row r="95" ht="15.75" customHeight="1">
      <c r="B95" s="244" t="str">
        <f>'TN-Liste'!B162</f>
        <v>MBI19</v>
      </c>
      <c r="C95" s="250">
        <f>'TN-Liste'!C162</f>
        <v>11</v>
      </c>
      <c r="D95" s="5"/>
      <c r="E95" s="5"/>
      <c r="F95" s="5"/>
      <c r="G95" s="5"/>
      <c r="H95" s="5"/>
      <c r="I95" s="52"/>
      <c r="J95" s="90"/>
      <c r="L95" s="5"/>
      <c r="M95" s="58"/>
    </row>
    <row r="96" ht="15.75" customHeight="1">
      <c r="B96" s="244" t="str">
        <f>'TN-Liste'!B163</f>
        <v>MBI19</v>
      </c>
      <c r="C96" s="250">
        <f>'TN-Liste'!C163</f>
        <v>12</v>
      </c>
      <c r="D96" s="5"/>
      <c r="E96" s="5"/>
      <c r="F96" s="5"/>
      <c r="G96" s="5"/>
      <c r="H96" s="5"/>
      <c r="I96" s="52"/>
      <c r="J96" s="90"/>
      <c r="L96" s="5"/>
      <c r="M96" s="58"/>
    </row>
    <row r="97" ht="15.75" customHeight="1">
      <c r="B97" s="244" t="str">
        <f>'TN-Liste'!B164</f>
        <v>MBI19</v>
      </c>
      <c r="C97" s="250">
        <f>'TN-Liste'!C164</f>
        <v>13</v>
      </c>
      <c r="D97" s="5"/>
      <c r="E97" s="5"/>
      <c r="F97" s="5"/>
      <c r="G97" s="5"/>
      <c r="H97" s="5"/>
      <c r="I97" s="52"/>
      <c r="J97" s="90"/>
      <c r="L97" s="5"/>
      <c r="M97" s="58"/>
    </row>
    <row r="98" ht="15.75" customHeight="1">
      <c r="B98" s="244" t="str">
        <f>'TN-Liste'!B165</f>
        <v>MBI19</v>
      </c>
      <c r="C98" s="250">
        <f>'TN-Liste'!C165</f>
        <v>14</v>
      </c>
      <c r="D98" s="5"/>
      <c r="E98" s="5"/>
      <c r="F98" s="5"/>
      <c r="G98" s="5"/>
      <c r="H98" s="5"/>
      <c r="I98" s="52"/>
      <c r="J98" s="90"/>
      <c r="L98" s="5"/>
      <c r="M98" s="58"/>
    </row>
    <row r="99" ht="15.75" customHeight="1">
      <c r="B99" s="244" t="str">
        <f>'TN-Liste'!B166</f>
        <v>MBI19</v>
      </c>
      <c r="C99" s="250">
        <f>'TN-Liste'!C166</f>
        <v>15</v>
      </c>
      <c r="D99" s="5"/>
      <c r="E99" s="5"/>
      <c r="F99" s="5"/>
      <c r="G99" s="5"/>
      <c r="H99" s="5"/>
      <c r="I99" s="52"/>
      <c r="J99" s="90"/>
      <c r="L99" s="5"/>
      <c r="M99" s="58"/>
    </row>
    <row r="100" ht="15.75" customHeight="1">
      <c r="B100" s="244" t="str">
        <f>'TN-Liste'!B167</f>
        <v>MBI19</v>
      </c>
      <c r="C100" s="250">
        <f>'TN-Liste'!C167</f>
        <v>16</v>
      </c>
      <c r="D100" s="5"/>
      <c r="E100" s="5"/>
      <c r="F100" s="5"/>
      <c r="G100" s="5"/>
      <c r="H100" s="5"/>
      <c r="I100" s="52"/>
      <c r="J100" s="90"/>
      <c r="L100" s="5"/>
      <c r="M100" s="58"/>
    </row>
    <row r="101" ht="15.75" customHeight="1">
      <c r="B101" s="244" t="str">
        <f>'TN-Liste'!B168</f>
        <v>MBI19</v>
      </c>
      <c r="C101" s="250">
        <f>'TN-Liste'!C168</f>
        <v>17</v>
      </c>
      <c r="D101" s="5"/>
      <c r="E101" s="5"/>
      <c r="F101" s="5"/>
      <c r="G101" s="5"/>
      <c r="H101" s="5"/>
      <c r="I101" s="52"/>
      <c r="J101" s="90"/>
      <c r="L101" s="5"/>
      <c r="M101" s="58"/>
    </row>
    <row r="102" ht="15.75" customHeight="1">
      <c r="B102" s="244" t="str">
        <f>'TN-Liste'!B169</f>
        <v>MBI19</v>
      </c>
      <c r="C102" s="250">
        <f>'TN-Liste'!C169</f>
        <v>18</v>
      </c>
      <c r="D102" s="5"/>
      <c r="E102" s="5"/>
      <c r="F102" s="5"/>
      <c r="G102" s="5"/>
      <c r="H102" s="5"/>
      <c r="I102" s="52"/>
      <c r="J102" s="90"/>
      <c r="L102" s="5"/>
      <c r="M102" s="58"/>
    </row>
    <row r="103" ht="15.75" customHeight="1">
      <c r="B103" s="244" t="str">
        <f>'TN-Liste'!B170</f>
        <v>MBI19</v>
      </c>
      <c r="C103" s="250">
        <f>'TN-Liste'!C170</f>
        <v>19</v>
      </c>
      <c r="D103" s="5"/>
      <c r="E103" s="5"/>
      <c r="F103" s="5"/>
      <c r="G103" s="5"/>
      <c r="H103" s="5"/>
      <c r="I103" s="52"/>
      <c r="J103" s="90"/>
      <c r="L103" s="5"/>
      <c r="M103" s="58"/>
    </row>
    <row r="104" ht="15.75" customHeight="1">
      <c r="B104" s="244" t="str">
        <f>'TN-Liste'!B171</f>
        <v>MBI19</v>
      </c>
      <c r="C104" s="250">
        <f>'TN-Liste'!C171</f>
        <v>20</v>
      </c>
      <c r="D104" s="5"/>
      <c r="E104" s="5"/>
      <c r="F104" s="5"/>
      <c r="G104" s="5"/>
      <c r="H104" s="5"/>
      <c r="I104" s="52"/>
      <c r="J104" s="90"/>
      <c r="L104" s="5"/>
      <c r="M104" s="58"/>
    </row>
    <row r="105" ht="15.75" customHeight="1">
      <c r="B105" s="244" t="str">
        <f>'TN-Liste'!B172</f>
        <v>MBI19</v>
      </c>
      <c r="C105" s="250">
        <f>'TN-Liste'!C172</f>
        <v>21</v>
      </c>
      <c r="D105" s="5"/>
      <c r="E105" s="5"/>
      <c r="F105" s="5"/>
      <c r="G105" s="5"/>
      <c r="H105" s="5"/>
      <c r="I105" s="52"/>
      <c r="J105" s="90"/>
      <c r="L105" s="5"/>
      <c r="M105" s="58"/>
    </row>
    <row r="106" ht="15.75" customHeight="1">
      <c r="B106" s="244" t="str">
        <f>'TN-Liste'!B173</f>
        <v>MBI19</v>
      </c>
      <c r="C106" s="250">
        <f>'TN-Liste'!C173</f>
        <v>22</v>
      </c>
      <c r="D106" s="5"/>
      <c r="E106" s="5"/>
      <c r="F106" s="5"/>
      <c r="G106" s="5"/>
      <c r="H106" s="5"/>
      <c r="I106" s="52"/>
      <c r="J106" s="90"/>
      <c r="L106" s="5"/>
      <c r="M106" s="58"/>
    </row>
    <row r="107" ht="15.75" customHeight="1">
      <c r="B107" s="244" t="str">
        <f>'TN-Liste'!B174</f>
        <v>MBI19</v>
      </c>
      <c r="C107" s="250">
        <f>'TN-Liste'!C174</f>
        <v>23</v>
      </c>
      <c r="D107" s="5"/>
      <c r="E107" s="5"/>
      <c r="F107" s="5"/>
      <c r="G107" s="5"/>
      <c r="H107" s="5"/>
      <c r="I107" s="52"/>
      <c r="J107" s="90"/>
      <c r="L107" s="5"/>
      <c r="M107" s="58"/>
    </row>
    <row r="108" ht="15.75" customHeight="1">
      <c r="B108" s="244" t="str">
        <f>'TN-Liste'!B175</f>
        <v>MBI19</v>
      </c>
      <c r="C108" s="250">
        <f>'TN-Liste'!C175</f>
        <v>24</v>
      </c>
      <c r="D108" s="5"/>
      <c r="E108" s="5"/>
      <c r="F108" s="5"/>
      <c r="G108" s="5"/>
      <c r="H108" s="5"/>
      <c r="I108" s="52"/>
      <c r="J108" s="90"/>
      <c r="L108" s="5"/>
      <c r="M108" s="58"/>
    </row>
    <row r="109" ht="15.75" customHeight="1">
      <c r="B109" s="244" t="str">
        <f>'TN-Liste'!B176</f>
        <v>MBI19</v>
      </c>
      <c r="C109" s="250">
        <f>'TN-Liste'!C176</f>
        <v>25</v>
      </c>
      <c r="D109" s="5"/>
      <c r="E109" s="5"/>
      <c r="F109" s="5"/>
      <c r="G109" s="5"/>
      <c r="H109" s="5"/>
      <c r="I109" s="52"/>
      <c r="J109" s="90"/>
      <c r="L109" s="5"/>
      <c r="M109" s="58"/>
    </row>
    <row r="110" ht="15.75" customHeight="1">
      <c r="B110" s="244" t="str">
        <f>'TN-Liste'!B177</f>
        <v>MBI19</v>
      </c>
      <c r="C110" s="250">
        <f>'TN-Liste'!C177</f>
        <v>26</v>
      </c>
      <c r="D110" s="5"/>
      <c r="E110" s="5"/>
      <c r="F110" s="5"/>
      <c r="G110" s="5"/>
      <c r="H110" s="5"/>
      <c r="I110" s="52"/>
      <c r="J110" s="90"/>
      <c r="L110" s="5"/>
      <c r="M110" s="58"/>
    </row>
    <row r="111" ht="15.75" customHeight="1">
      <c r="B111" s="244" t="str">
        <f>'TN-Liste'!B178</f>
        <v>MBI19</v>
      </c>
      <c r="C111" s="250">
        <f>'TN-Liste'!C178</f>
        <v>27</v>
      </c>
      <c r="D111" s="5"/>
      <c r="E111" s="5"/>
      <c r="F111" s="5"/>
      <c r="G111" s="5"/>
      <c r="H111" s="5"/>
      <c r="I111" s="52"/>
      <c r="J111" s="90"/>
      <c r="L111" s="5"/>
      <c r="M111" s="58"/>
    </row>
    <row r="112" ht="15.75" customHeight="1">
      <c r="B112" s="244" t="str">
        <f>'TN-Liste'!B179</f>
        <v>MBI19</v>
      </c>
      <c r="C112" s="250">
        <f>'TN-Liste'!C179</f>
        <v>28</v>
      </c>
      <c r="D112" s="5"/>
      <c r="E112" s="5"/>
      <c r="F112" s="5"/>
      <c r="G112" s="5"/>
      <c r="H112" s="5"/>
      <c r="I112" s="52"/>
      <c r="J112" s="90"/>
      <c r="L112" s="5"/>
      <c r="M112" s="58"/>
    </row>
    <row r="113" ht="15.75" customHeight="1">
      <c r="B113" s="244" t="str">
        <f>'TN-Liste'!B180</f>
        <v>MBI19</v>
      </c>
      <c r="C113" s="250">
        <f>'TN-Liste'!C180</f>
        <v>29</v>
      </c>
      <c r="D113" s="5"/>
      <c r="E113" s="5"/>
      <c r="F113" s="5"/>
      <c r="G113" s="5"/>
      <c r="H113" s="5"/>
      <c r="I113" s="52"/>
      <c r="J113" s="90"/>
      <c r="L113" s="5"/>
      <c r="M113" s="58"/>
    </row>
    <row r="114" ht="15.75" customHeight="1">
      <c r="B114" s="244" t="str">
        <f>'TN-Liste'!B181</f>
        <v>MBI19</v>
      </c>
      <c r="C114" s="250">
        <f>'TN-Liste'!C181</f>
        <v>30</v>
      </c>
      <c r="D114" s="5"/>
      <c r="E114" s="5"/>
      <c r="F114" s="5"/>
      <c r="G114" s="5"/>
      <c r="H114" s="5"/>
      <c r="I114" s="52"/>
      <c r="J114" s="90"/>
      <c r="L114" s="5"/>
      <c r="M114" s="58"/>
    </row>
    <row r="115" ht="15.75" customHeight="1">
      <c r="B115" s="244" t="str">
        <f>'TN-Liste'!B182</f>
        <v>MBI19</v>
      </c>
      <c r="C115" s="250">
        <f>'TN-Liste'!C182</f>
        <v>31</v>
      </c>
      <c r="D115" s="5"/>
      <c r="E115" s="5"/>
      <c r="F115" s="5"/>
      <c r="G115" s="5"/>
      <c r="H115" s="5"/>
      <c r="I115" s="52"/>
      <c r="J115" s="90"/>
      <c r="L115" s="5"/>
      <c r="M115" s="58"/>
    </row>
    <row r="116" ht="15.75" customHeight="1">
      <c r="B116" s="244" t="str">
        <f>'TN-Liste'!B183</f>
        <v>MBI19</v>
      </c>
      <c r="C116" s="250">
        <f>'TN-Liste'!C183</f>
        <v>32</v>
      </c>
      <c r="D116" s="5"/>
      <c r="E116" s="5"/>
      <c r="F116" s="5"/>
      <c r="G116" s="5"/>
      <c r="H116" s="5"/>
      <c r="I116" s="52"/>
      <c r="J116" s="90"/>
      <c r="L116" s="5"/>
      <c r="M116" s="58"/>
    </row>
    <row r="117" ht="15.75" customHeight="1">
      <c r="C117" s="52"/>
      <c r="D117" s="5"/>
      <c r="E117" s="5"/>
      <c r="F117" s="5"/>
      <c r="G117" s="5"/>
      <c r="H117" s="5"/>
      <c r="I117" s="52"/>
      <c r="J117" s="90"/>
      <c r="L117" s="5"/>
      <c r="M117" s="58"/>
    </row>
    <row r="118" ht="15.75" customHeight="1">
      <c r="C118" s="52"/>
      <c r="D118" s="5"/>
      <c r="E118" s="5"/>
      <c r="F118" s="5"/>
      <c r="G118" s="5"/>
      <c r="H118" s="5"/>
      <c r="I118" s="52"/>
      <c r="J118" s="90"/>
      <c r="L118" s="5"/>
      <c r="M118" s="58"/>
    </row>
    <row r="119" ht="15.75" customHeight="1">
      <c r="C119" s="52"/>
      <c r="D119" s="5"/>
      <c r="E119" s="5"/>
      <c r="F119" s="5"/>
      <c r="G119" s="5"/>
      <c r="H119" s="5"/>
      <c r="I119" s="52"/>
      <c r="J119" s="90"/>
      <c r="L119" s="5"/>
      <c r="M119" s="58"/>
    </row>
    <row r="120" ht="15.75" customHeight="1">
      <c r="C120" s="52"/>
      <c r="D120" s="5"/>
      <c r="E120" s="5"/>
      <c r="F120" s="5"/>
      <c r="G120" s="5"/>
      <c r="H120" s="5"/>
      <c r="I120" s="52"/>
      <c r="J120" s="90"/>
      <c r="L120" s="5"/>
      <c r="M120" s="58"/>
    </row>
    <row r="121" ht="15.75" customHeight="1">
      <c r="C121" s="52"/>
      <c r="D121" s="5"/>
      <c r="E121" s="5"/>
      <c r="F121" s="5"/>
      <c r="G121" s="5"/>
      <c r="H121" s="5"/>
      <c r="I121" s="52"/>
      <c r="J121" s="90"/>
      <c r="L121" s="5"/>
      <c r="M121" s="58"/>
    </row>
    <row r="122" ht="15.75" customHeight="1">
      <c r="C122" s="52"/>
      <c r="D122" s="5"/>
      <c r="E122" s="5"/>
      <c r="F122" s="5"/>
      <c r="G122" s="5"/>
      <c r="H122" s="5"/>
      <c r="I122" s="52"/>
      <c r="J122" s="90"/>
      <c r="L122" s="5"/>
      <c r="M122" s="58"/>
    </row>
    <row r="123" ht="15.75" customHeight="1">
      <c r="C123" s="52"/>
      <c r="D123" s="5"/>
      <c r="E123" s="5"/>
      <c r="F123" s="5"/>
      <c r="G123" s="5"/>
      <c r="H123" s="5"/>
      <c r="I123" s="52"/>
      <c r="J123" s="90"/>
      <c r="L123" s="5"/>
      <c r="M123" s="58"/>
    </row>
    <row r="124" ht="15.75" customHeight="1">
      <c r="C124" s="52"/>
      <c r="D124" s="5"/>
      <c r="E124" s="5"/>
      <c r="F124" s="5"/>
      <c r="G124" s="5"/>
      <c r="H124" s="5"/>
      <c r="I124" s="52"/>
      <c r="J124" s="90"/>
      <c r="L124" s="5"/>
      <c r="M124" s="58"/>
    </row>
    <row r="125" ht="15.75" customHeight="1">
      <c r="C125" s="52"/>
      <c r="D125" s="5"/>
      <c r="E125" s="5"/>
      <c r="F125" s="5"/>
      <c r="G125" s="5"/>
      <c r="H125" s="5"/>
      <c r="I125" s="52"/>
      <c r="J125" s="90"/>
      <c r="L125" s="5"/>
      <c r="M125" s="58"/>
    </row>
    <row r="126" ht="15.75" customHeight="1">
      <c r="C126" s="52"/>
      <c r="D126" s="5"/>
      <c r="E126" s="5"/>
      <c r="F126" s="5"/>
      <c r="G126" s="5"/>
      <c r="H126" s="5"/>
      <c r="I126" s="52"/>
      <c r="J126" s="90"/>
      <c r="L126" s="5"/>
      <c r="M126" s="58"/>
    </row>
    <row r="127" ht="15.75" customHeight="1">
      <c r="C127" s="52"/>
      <c r="D127" s="5"/>
      <c r="E127" s="5"/>
      <c r="F127" s="5"/>
      <c r="G127" s="5"/>
      <c r="H127" s="5"/>
      <c r="I127" s="52"/>
      <c r="J127" s="90"/>
      <c r="L127" s="5"/>
      <c r="M127" s="58"/>
    </row>
    <row r="128" ht="15.75" customHeight="1">
      <c r="C128" s="52"/>
      <c r="D128" s="5"/>
      <c r="E128" s="5"/>
      <c r="F128" s="5"/>
      <c r="G128" s="5"/>
      <c r="H128" s="5"/>
      <c r="I128" s="52"/>
      <c r="J128" s="90"/>
      <c r="L128" s="5"/>
      <c r="M128" s="58"/>
    </row>
    <row r="129" ht="15.75" customHeight="1">
      <c r="C129" s="52"/>
      <c r="D129" s="5"/>
      <c r="E129" s="5"/>
      <c r="F129" s="5"/>
      <c r="G129" s="5"/>
      <c r="H129" s="5"/>
      <c r="I129" s="52"/>
      <c r="J129" s="90"/>
      <c r="L129" s="5"/>
      <c r="M129" s="58"/>
    </row>
    <row r="130" ht="15.75" customHeight="1">
      <c r="C130" s="52"/>
      <c r="D130" s="5"/>
      <c r="E130" s="5"/>
      <c r="F130" s="5"/>
      <c r="G130" s="5"/>
      <c r="H130" s="5"/>
      <c r="I130" s="52"/>
      <c r="J130" s="90"/>
      <c r="L130" s="5"/>
      <c r="M130" s="58"/>
    </row>
    <row r="131" ht="15.75" customHeight="1">
      <c r="C131" s="52"/>
      <c r="D131" s="5"/>
      <c r="E131" s="5"/>
      <c r="F131" s="5"/>
      <c r="G131" s="5"/>
      <c r="H131" s="5"/>
      <c r="I131" s="52"/>
      <c r="J131" s="90"/>
      <c r="L131" s="5"/>
      <c r="M131" s="58"/>
    </row>
    <row r="132" ht="15.75" customHeight="1">
      <c r="C132" s="52"/>
      <c r="D132" s="5"/>
      <c r="E132" s="5"/>
      <c r="F132" s="5"/>
      <c r="G132" s="5"/>
      <c r="H132" s="5"/>
      <c r="I132" s="52"/>
      <c r="J132" s="90"/>
      <c r="L132" s="5"/>
      <c r="M132" s="58"/>
    </row>
    <row r="133" ht="15.75" customHeight="1">
      <c r="C133" s="52"/>
      <c r="D133" s="5"/>
      <c r="E133" s="5"/>
      <c r="F133" s="5"/>
      <c r="G133" s="5"/>
      <c r="H133" s="5"/>
      <c r="I133" s="52"/>
      <c r="J133" s="90"/>
      <c r="L133" s="5"/>
      <c r="M133" s="58"/>
    </row>
    <row r="134" ht="15.75" customHeight="1">
      <c r="C134" s="52"/>
      <c r="D134" s="5"/>
      <c r="E134" s="5"/>
      <c r="F134" s="5"/>
      <c r="G134" s="5"/>
      <c r="H134" s="5"/>
      <c r="I134" s="52"/>
      <c r="J134" s="90"/>
      <c r="L134" s="5"/>
      <c r="M134" s="58"/>
    </row>
    <row r="135" ht="15.75" customHeight="1">
      <c r="C135" s="52"/>
      <c r="D135" s="5"/>
      <c r="E135" s="5"/>
      <c r="F135" s="5"/>
      <c r="G135" s="5"/>
      <c r="H135" s="5"/>
      <c r="I135" s="52"/>
      <c r="J135" s="90"/>
      <c r="L135" s="5"/>
      <c r="M135" s="58"/>
    </row>
    <row r="136" ht="15.75" customHeight="1">
      <c r="C136" s="52"/>
      <c r="D136" s="5"/>
      <c r="E136" s="5"/>
      <c r="F136" s="5"/>
      <c r="G136" s="5"/>
      <c r="H136" s="5"/>
      <c r="I136" s="52"/>
      <c r="J136" s="90"/>
      <c r="L136" s="5"/>
      <c r="M136" s="58"/>
    </row>
    <row r="137" ht="15.75" customHeight="1">
      <c r="C137" s="52"/>
      <c r="D137" s="5"/>
      <c r="E137" s="5"/>
      <c r="F137" s="5"/>
      <c r="G137" s="5"/>
      <c r="H137" s="5"/>
      <c r="I137" s="52"/>
      <c r="J137" s="90"/>
      <c r="L137" s="5"/>
      <c r="M137" s="58"/>
    </row>
    <row r="138" ht="15.75" customHeight="1">
      <c r="C138" s="52"/>
      <c r="D138" s="5"/>
      <c r="E138" s="5"/>
      <c r="F138" s="5"/>
      <c r="G138" s="5"/>
      <c r="H138" s="5"/>
      <c r="I138" s="52"/>
      <c r="J138" s="90"/>
      <c r="L138" s="5"/>
      <c r="M138" s="58"/>
    </row>
    <row r="139" ht="15.75" customHeight="1">
      <c r="C139" s="52"/>
      <c r="D139" s="5"/>
      <c r="E139" s="5"/>
      <c r="F139" s="5"/>
      <c r="G139" s="5"/>
      <c r="H139" s="5"/>
      <c r="I139" s="52"/>
      <c r="J139" s="90"/>
      <c r="L139" s="5"/>
      <c r="M139" s="58"/>
    </row>
    <row r="140" ht="15.75" customHeight="1">
      <c r="C140" s="52"/>
      <c r="D140" s="5"/>
      <c r="E140" s="5"/>
      <c r="F140" s="5"/>
      <c r="G140" s="5"/>
      <c r="H140" s="5"/>
      <c r="I140" s="52"/>
      <c r="J140" s="90"/>
      <c r="L140" s="5"/>
      <c r="M140" s="58"/>
    </row>
    <row r="141" ht="15.75" customHeight="1">
      <c r="C141" s="52"/>
      <c r="D141" s="5"/>
      <c r="E141" s="5"/>
      <c r="F141" s="5"/>
      <c r="G141" s="5"/>
      <c r="H141" s="5"/>
      <c r="I141" s="52"/>
      <c r="J141" s="90"/>
      <c r="L141" s="5"/>
      <c r="M141" s="58"/>
    </row>
    <row r="142" ht="15.75" customHeight="1">
      <c r="C142" s="52"/>
      <c r="D142" s="5"/>
      <c r="E142" s="5"/>
      <c r="F142" s="5"/>
      <c r="G142" s="5"/>
      <c r="H142" s="5"/>
      <c r="I142" s="52"/>
      <c r="J142" s="90"/>
      <c r="L142" s="5"/>
      <c r="M142" s="58"/>
    </row>
    <row r="143" ht="15.75" customHeight="1">
      <c r="C143" s="52"/>
      <c r="D143" s="5"/>
      <c r="E143" s="5"/>
      <c r="F143" s="5"/>
      <c r="G143" s="5"/>
      <c r="H143" s="5"/>
      <c r="I143" s="52"/>
      <c r="J143" s="90"/>
      <c r="L143" s="5"/>
      <c r="M143" s="58"/>
    </row>
    <row r="144" ht="15.75" customHeight="1">
      <c r="C144" s="52"/>
      <c r="D144" s="5"/>
      <c r="E144" s="5"/>
      <c r="F144" s="5"/>
      <c r="G144" s="5"/>
      <c r="H144" s="5"/>
      <c r="I144" s="52"/>
      <c r="J144" s="90"/>
      <c r="L144" s="5"/>
      <c r="M144" s="58"/>
    </row>
    <row r="145" ht="15.75" customHeight="1">
      <c r="C145" s="52"/>
      <c r="D145" s="5"/>
      <c r="E145" s="5"/>
      <c r="F145" s="5"/>
      <c r="G145" s="5"/>
      <c r="H145" s="5"/>
      <c r="I145" s="52"/>
      <c r="J145" s="90"/>
      <c r="L145" s="5"/>
      <c r="M145" s="58"/>
    </row>
    <row r="146" ht="15.75" customHeight="1">
      <c r="C146" s="52"/>
      <c r="D146" s="5"/>
      <c r="E146" s="5"/>
      <c r="F146" s="5"/>
      <c r="G146" s="5"/>
      <c r="H146" s="5"/>
      <c r="I146" s="52"/>
      <c r="J146" s="90"/>
      <c r="L146" s="5"/>
      <c r="M146" s="58"/>
    </row>
    <row r="147" ht="15.75" customHeight="1">
      <c r="C147" s="52"/>
      <c r="D147" s="5"/>
      <c r="E147" s="5"/>
      <c r="F147" s="5"/>
      <c r="G147" s="5"/>
      <c r="H147" s="5"/>
      <c r="I147" s="52"/>
      <c r="J147" s="90"/>
      <c r="L147" s="5"/>
      <c r="M147" s="58"/>
    </row>
    <row r="148" ht="15.75" customHeight="1">
      <c r="C148" s="52"/>
      <c r="D148" s="5"/>
      <c r="E148" s="5"/>
      <c r="F148" s="5"/>
      <c r="G148" s="5"/>
      <c r="H148" s="5"/>
      <c r="I148" s="52"/>
      <c r="J148" s="90"/>
      <c r="L148" s="5"/>
      <c r="M148" s="58"/>
    </row>
    <row r="149" ht="15.75" customHeight="1">
      <c r="C149" s="52"/>
      <c r="D149" s="5"/>
      <c r="E149" s="5"/>
      <c r="F149" s="5"/>
      <c r="G149" s="5"/>
      <c r="H149" s="5"/>
      <c r="I149" s="52"/>
      <c r="J149" s="90"/>
      <c r="L149" s="5"/>
      <c r="M149" s="58"/>
    </row>
    <row r="150" ht="15.75" customHeight="1">
      <c r="C150" s="52"/>
      <c r="D150" s="5"/>
      <c r="E150" s="5"/>
      <c r="F150" s="5"/>
      <c r="G150" s="5"/>
      <c r="H150" s="5"/>
      <c r="I150" s="52"/>
      <c r="J150" s="90"/>
      <c r="L150" s="5"/>
      <c r="M150" s="58"/>
    </row>
    <row r="151" ht="15.75" customHeight="1">
      <c r="C151" s="52"/>
      <c r="D151" s="5"/>
      <c r="E151" s="5"/>
      <c r="F151" s="5"/>
      <c r="G151" s="5"/>
      <c r="H151" s="5"/>
      <c r="I151" s="52"/>
      <c r="J151" s="90"/>
      <c r="L151" s="5"/>
      <c r="M151" s="58"/>
    </row>
    <row r="152" ht="15.75" customHeight="1">
      <c r="C152" s="52"/>
      <c r="D152" s="5"/>
      <c r="E152" s="5"/>
      <c r="F152" s="5"/>
      <c r="G152" s="5"/>
      <c r="H152" s="5"/>
      <c r="I152" s="52"/>
      <c r="J152" s="90"/>
      <c r="L152" s="5"/>
      <c r="M152" s="58"/>
    </row>
    <row r="153" ht="15.75" customHeight="1">
      <c r="C153" s="52"/>
      <c r="D153" s="5"/>
      <c r="E153" s="5"/>
      <c r="F153" s="5"/>
      <c r="G153" s="5"/>
      <c r="H153" s="5"/>
      <c r="I153" s="52"/>
      <c r="J153" s="90"/>
      <c r="L153" s="5"/>
      <c r="M153" s="58"/>
    </row>
    <row r="154" ht="15.75" customHeight="1">
      <c r="C154" s="52"/>
      <c r="D154" s="5"/>
      <c r="E154" s="5"/>
      <c r="F154" s="5"/>
      <c r="G154" s="5"/>
      <c r="H154" s="5"/>
      <c r="I154" s="52"/>
      <c r="J154" s="90"/>
      <c r="L154" s="5"/>
      <c r="M154" s="58"/>
    </row>
    <row r="155" ht="15.75" customHeight="1">
      <c r="C155" s="52"/>
      <c r="D155" s="5"/>
      <c r="E155" s="5"/>
      <c r="F155" s="5"/>
      <c r="G155" s="5"/>
      <c r="H155" s="5"/>
      <c r="I155" s="52"/>
      <c r="J155" s="90"/>
      <c r="L155" s="5"/>
      <c r="M155" s="58"/>
    </row>
    <row r="156" ht="15.75" customHeight="1">
      <c r="C156" s="52"/>
      <c r="D156" s="5"/>
      <c r="E156" s="5"/>
      <c r="F156" s="5"/>
      <c r="G156" s="5"/>
      <c r="H156" s="5"/>
      <c r="I156" s="52"/>
      <c r="J156" s="90"/>
      <c r="L156" s="5"/>
      <c r="M156" s="58"/>
    </row>
    <row r="157" ht="15.75" customHeight="1">
      <c r="C157" s="52"/>
      <c r="D157" s="5"/>
      <c r="E157" s="5"/>
      <c r="F157" s="5"/>
      <c r="G157" s="5"/>
      <c r="H157" s="5"/>
      <c r="I157" s="52"/>
      <c r="J157" s="90"/>
      <c r="L157" s="5"/>
      <c r="M157" s="58"/>
    </row>
    <row r="158" ht="15.75" customHeight="1">
      <c r="C158" s="52"/>
      <c r="D158" s="5"/>
      <c r="E158" s="5"/>
      <c r="F158" s="5"/>
      <c r="G158" s="5"/>
      <c r="H158" s="5"/>
      <c r="I158" s="52"/>
      <c r="J158" s="90"/>
      <c r="L158" s="5"/>
      <c r="M158" s="58"/>
    </row>
    <row r="159" ht="15.75" customHeight="1">
      <c r="C159" s="52"/>
      <c r="D159" s="5"/>
      <c r="E159" s="5"/>
      <c r="F159" s="5"/>
      <c r="G159" s="5"/>
      <c r="H159" s="5"/>
      <c r="I159" s="52"/>
      <c r="J159" s="90"/>
      <c r="L159" s="5"/>
      <c r="M159" s="58"/>
    </row>
    <row r="160" ht="15.75" customHeight="1">
      <c r="C160" s="52"/>
      <c r="D160" s="5"/>
      <c r="E160" s="5"/>
      <c r="F160" s="5"/>
      <c r="G160" s="5"/>
      <c r="H160" s="5"/>
      <c r="I160" s="52"/>
      <c r="J160" s="90"/>
      <c r="L160" s="5"/>
      <c r="M160" s="58"/>
    </row>
    <row r="161" ht="15.75" customHeight="1">
      <c r="C161" s="52"/>
      <c r="D161" s="5"/>
      <c r="E161" s="5"/>
      <c r="F161" s="5"/>
      <c r="G161" s="5"/>
      <c r="H161" s="5"/>
      <c r="I161" s="52"/>
      <c r="J161" s="90"/>
      <c r="L161" s="5"/>
      <c r="M161" s="58"/>
    </row>
    <row r="162" ht="15.75" customHeight="1">
      <c r="C162" s="52"/>
      <c r="D162" s="5"/>
      <c r="E162" s="5"/>
      <c r="F162" s="5"/>
      <c r="G162" s="5"/>
      <c r="H162" s="5"/>
      <c r="I162" s="52"/>
      <c r="J162" s="90"/>
      <c r="L162" s="5"/>
      <c r="M162" s="58"/>
    </row>
    <row r="163" ht="15.75" customHeight="1">
      <c r="C163" s="52"/>
      <c r="D163" s="5"/>
      <c r="E163" s="5"/>
      <c r="F163" s="5"/>
      <c r="G163" s="5"/>
      <c r="H163" s="5"/>
      <c r="I163" s="52"/>
      <c r="J163" s="90"/>
      <c r="L163" s="5"/>
      <c r="M163" s="58"/>
    </row>
    <row r="164" ht="15.75" customHeight="1">
      <c r="C164" s="52"/>
      <c r="D164" s="5"/>
      <c r="E164" s="5"/>
      <c r="F164" s="5"/>
      <c r="G164" s="5"/>
      <c r="H164" s="5"/>
      <c r="I164" s="52"/>
      <c r="J164" s="90"/>
      <c r="L164" s="5"/>
      <c r="M164" s="58"/>
    </row>
    <row r="165" ht="15.75" customHeight="1">
      <c r="C165" s="52"/>
      <c r="D165" s="5"/>
      <c r="E165" s="5"/>
      <c r="F165" s="5"/>
      <c r="G165" s="5"/>
      <c r="H165" s="5"/>
      <c r="I165" s="52"/>
      <c r="J165" s="90"/>
      <c r="L165" s="5"/>
      <c r="M165" s="58"/>
    </row>
    <row r="166" ht="15.75" customHeight="1">
      <c r="C166" s="52"/>
      <c r="D166" s="5"/>
      <c r="E166" s="5"/>
      <c r="F166" s="5"/>
      <c r="G166" s="5"/>
      <c r="H166" s="5"/>
      <c r="I166" s="52"/>
      <c r="J166" s="90"/>
      <c r="L166" s="5"/>
      <c r="M166" s="58"/>
    </row>
    <row r="167" ht="15.75" customHeight="1">
      <c r="C167" s="52"/>
      <c r="D167" s="5"/>
      <c r="E167" s="5"/>
      <c r="F167" s="5"/>
      <c r="G167" s="5"/>
      <c r="H167" s="5"/>
      <c r="I167" s="52"/>
      <c r="J167" s="90"/>
      <c r="L167" s="5"/>
      <c r="M167" s="58"/>
    </row>
    <row r="168" ht="15.75" customHeight="1">
      <c r="C168" s="52"/>
      <c r="D168" s="5"/>
      <c r="E168" s="5"/>
      <c r="F168" s="5"/>
      <c r="G168" s="5"/>
      <c r="H168" s="5"/>
      <c r="I168" s="52"/>
      <c r="J168" s="90"/>
      <c r="L168" s="5"/>
      <c r="M168" s="58"/>
    </row>
    <row r="169" ht="15.75" customHeight="1">
      <c r="C169" s="52"/>
      <c r="D169" s="5"/>
      <c r="E169" s="5"/>
      <c r="F169" s="5"/>
      <c r="G169" s="5"/>
      <c r="H169" s="5"/>
      <c r="I169" s="52"/>
      <c r="J169" s="90"/>
      <c r="L169" s="5"/>
      <c r="M169" s="58"/>
    </row>
    <row r="170" ht="15.75" customHeight="1">
      <c r="C170" s="52"/>
      <c r="D170" s="5"/>
      <c r="E170" s="5"/>
      <c r="F170" s="5"/>
      <c r="G170" s="5"/>
      <c r="H170" s="5"/>
      <c r="I170" s="52"/>
      <c r="J170" s="90"/>
      <c r="L170" s="5"/>
      <c r="M170" s="58"/>
    </row>
    <row r="171" ht="15.75" customHeight="1">
      <c r="C171" s="52"/>
      <c r="D171" s="5"/>
      <c r="E171" s="5"/>
      <c r="F171" s="5"/>
      <c r="G171" s="5"/>
      <c r="H171" s="5"/>
      <c r="I171" s="52"/>
      <c r="J171" s="90"/>
      <c r="L171" s="5"/>
      <c r="M171" s="58"/>
    </row>
    <row r="172" ht="15.75" customHeight="1">
      <c r="C172" s="52"/>
      <c r="D172" s="5"/>
      <c r="E172" s="5"/>
      <c r="F172" s="5"/>
      <c r="G172" s="5"/>
      <c r="H172" s="5"/>
      <c r="I172" s="52"/>
      <c r="J172" s="90"/>
      <c r="L172" s="5"/>
      <c r="M172" s="58"/>
    </row>
    <row r="173" ht="15.75" customHeight="1">
      <c r="C173" s="52"/>
      <c r="D173" s="5"/>
      <c r="E173" s="5"/>
      <c r="F173" s="5"/>
      <c r="G173" s="5"/>
      <c r="H173" s="5"/>
      <c r="I173" s="52"/>
      <c r="J173" s="90"/>
      <c r="L173" s="5"/>
      <c r="M173" s="58"/>
    </row>
    <row r="174" ht="15.75" customHeight="1">
      <c r="C174" s="52"/>
      <c r="D174" s="5"/>
      <c r="E174" s="5"/>
      <c r="F174" s="5"/>
      <c r="G174" s="5"/>
      <c r="H174" s="5"/>
      <c r="I174" s="52"/>
      <c r="J174" s="90"/>
      <c r="L174" s="5"/>
      <c r="M174" s="58"/>
    </row>
    <row r="175" ht="15.75" customHeight="1">
      <c r="C175" s="52"/>
      <c r="D175" s="5"/>
      <c r="E175" s="5"/>
      <c r="F175" s="5"/>
      <c r="G175" s="5"/>
      <c r="H175" s="5"/>
      <c r="I175" s="52"/>
      <c r="J175" s="90"/>
      <c r="L175" s="5"/>
      <c r="M175" s="58"/>
    </row>
    <row r="176" ht="15.75" customHeight="1">
      <c r="C176" s="52"/>
      <c r="D176" s="5"/>
      <c r="E176" s="5"/>
      <c r="F176" s="5"/>
      <c r="G176" s="5"/>
      <c r="H176" s="5"/>
      <c r="I176" s="52"/>
      <c r="J176" s="90"/>
      <c r="L176" s="5"/>
      <c r="M176" s="58"/>
    </row>
    <row r="177" ht="15.75" customHeight="1">
      <c r="C177" s="52"/>
      <c r="D177" s="5"/>
      <c r="E177" s="5"/>
      <c r="F177" s="5"/>
      <c r="G177" s="5"/>
      <c r="H177" s="5"/>
      <c r="I177" s="52"/>
      <c r="J177" s="90"/>
      <c r="L177" s="5"/>
      <c r="M177" s="58"/>
    </row>
    <row r="178" ht="15.75" customHeight="1">
      <c r="C178" s="52"/>
      <c r="D178" s="5"/>
      <c r="E178" s="5"/>
      <c r="F178" s="5"/>
      <c r="G178" s="5"/>
      <c r="H178" s="5"/>
      <c r="I178" s="52"/>
      <c r="J178" s="90"/>
      <c r="L178" s="5"/>
      <c r="M178" s="58"/>
    </row>
    <row r="179" ht="15.75" customHeight="1">
      <c r="C179" s="52"/>
      <c r="D179" s="5"/>
      <c r="E179" s="5"/>
      <c r="F179" s="5"/>
      <c r="G179" s="5"/>
      <c r="H179" s="5"/>
      <c r="I179" s="52"/>
      <c r="J179" s="90"/>
      <c r="L179" s="5"/>
      <c r="M179" s="58"/>
    </row>
    <row r="180" ht="15.75" customHeight="1">
      <c r="C180" s="52"/>
      <c r="D180" s="5"/>
      <c r="E180" s="5"/>
      <c r="F180" s="5"/>
      <c r="G180" s="5"/>
      <c r="H180" s="5"/>
      <c r="I180" s="52"/>
      <c r="J180" s="90"/>
      <c r="L180" s="5"/>
      <c r="M180" s="58"/>
    </row>
    <row r="181" ht="15.75" customHeight="1">
      <c r="C181" s="52"/>
      <c r="D181" s="5"/>
      <c r="E181" s="5"/>
      <c r="F181" s="5"/>
      <c r="G181" s="5"/>
      <c r="H181" s="5"/>
      <c r="I181" s="52"/>
      <c r="J181" s="90"/>
      <c r="L181" s="5"/>
      <c r="M181" s="58"/>
    </row>
    <row r="182" ht="15.75" customHeight="1">
      <c r="C182" s="52"/>
      <c r="D182" s="5"/>
      <c r="E182" s="5"/>
      <c r="F182" s="5"/>
      <c r="G182" s="5"/>
      <c r="H182" s="5"/>
      <c r="I182" s="52"/>
      <c r="J182" s="90"/>
      <c r="L182" s="5"/>
      <c r="M182" s="58"/>
    </row>
    <row r="183" ht="15.75" customHeight="1">
      <c r="C183" s="52"/>
      <c r="D183" s="5"/>
      <c r="E183" s="5"/>
      <c r="F183" s="5"/>
      <c r="G183" s="5"/>
      <c r="H183" s="5"/>
      <c r="I183" s="52"/>
      <c r="J183" s="90"/>
      <c r="L183" s="5"/>
      <c r="M183" s="58"/>
    </row>
    <row r="184" ht="15.75" customHeight="1">
      <c r="C184" s="52"/>
      <c r="D184" s="5"/>
      <c r="E184" s="5"/>
      <c r="F184" s="5"/>
      <c r="G184" s="5"/>
      <c r="H184" s="5"/>
      <c r="I184" s="52"/>
      <c r="J184" s="90"/>
      <c r="L184" s="5"/>
      <c r="M184" s="58"/>
    </row>
    <row r="185" ht="15.75" customHeight="1">
      <c r="C185" s="52"/>
      <c r="D185" s="5"/>
      <c r="E185" s="5"/>
      <c r="F185" s="5"/>
      <c r="G185" s="5"/>
      <c r="H185" s="5"/>
      <c r="I185" s="52"/>
      <c r="J185" s="90"/>
      <c r="L185" s="5"/>
      <c r="M185" s="58"/>
    </row>
    <row r="186" ht="15.75" customHeight="1">
      <c r="C186" s="52"/>
      <c r="D186" s="5"/>
      <c r="E186" s="5"/>
      <c r="F186" s="5"/>
      <c r="G186" s="5"/>
      <c r="H186" s="5"/>
      <c r="I186" s="52"/>
      <c r="J186" s="90"/>
      <c r="L186" s="5"/>
      <c r="M186" s="58"/>
    </row>
    <row r="187" ht="15.75" customHeight="1">
      <c r="C187" s="52"/>
      <c r="D187" s="5"/>
      <c r="E187" s="5"/>
      <c r="F187" s="5"/>
      <c r="G187" s="5"/>
      <c r="H187" s="5"/>
      <c r="I187" s="52"/>
      <c r="J187" s="90"/>
      <c r="L187" s="5"/>
      <c r="M187" s="58"/>
    </row>
    <row r="188" ht="15.75" customHeight="1">
      <c r="C188" s="52"/>
      <c r="D188" s="5"/>
      <c r="E188" s="5"/>
      <c r="F188" s="5"/>
      <c r="G188" s="5"/>
      <c r="H188" s="5"/>
      <c r="I188" s="52"/>
      <c r="J188" s="90"/>
      <c r="L188" s="5"/>
      <c r="M188" s="58"/>
    </row>
    <row r="189" ht="15.75" customHeight="1">
      <c r="C189" s="52"/>
      <c r="D189" s="5"/>
      <c r="E189" s="5"/>
      <c r="F189" s="5"/>
      <c r="G189" s="5"/>
      <c r="H189" s="5"/>
      <c r="I189" s="52"/>
      <c r="J189" s="90"/>
      <c r="L189" s="5"/>
      <c r="M189" s="58"/>
    </row>
    <row r="190" ht="15.75" customHeight="1">
      <c r="C190" s="52"/>
      <c r="D190" s="5"/>
      <c r="E190" s="5"/>
      <c r="F190" s="5"/>
      <c r="G190" s="5"/>
      <c r="H190" s="5"/>
      <c r="I190" s="52"/>
      <c r="J190" s="90"/>
      <c r="L190" s="5"/>
      <c r="M190" s="58"/>
    </row>
    <row r="191" ht="15.75" customHeight="1">
      <c r="C191" s="52"/>
      <c r="D191" s="5"/>
      <c r="E191" s="5"/>
      <c r="F191" s="5"/>
      <c r="G191" s="5"/>
      <c r="H191" s="5"/>
      <c r="I191" s="52"/>
      <c r="J191" s="90"/>
      <c r="L191" s="5"/>
      <c r="M191" s="58"/>
    </row>
    <row r="192" ht="15.75" customHeight="1">
      <c r="C192" s="52"/>
      <c r="D192" s="5"/>
      <c r="E192" s="5"/>
      <c r="F192" s="5"/>
      <c r="G192" s="5"/>
      <c r="H192" s="5"/>
      <c r="I192" s="52"/>
      <c r="J192" s="90"/>
      <c r="L192" s="5"/>
      <c r="M192" s="58"/>
    </row>
    <row r="193" ht="15.75" customHeight="1">
      <c r="C193" s="52"/>
      <c r="D193" s="5"/>
      <c r="E193" s="5"/>
      <c r="F193" s="5"/>
      <c r="G193" s="5"/>
      <c r="H193" s="5"/>
      <c r="I193" s="52"/>
      <c r="J193" s="90"/>
      <c r="L193" s="5"/>
      <c r="M193" s="58"/>
    </row>
    <row r="194" ht="15.75" customHeight="1">
      <c r="C194" s="52"/>
      <c r="D194" s="5"/>
      <c r="E194" s="5"/>
      <c r="F194" s="5"/>
      <c r="G194" s="5"/>
      <c r="H194" s="5"/>
      <c r="I194" s="52"/>
      <c r="J194" s="90"/>
      <c r="L194" s="5"/>
      <c r="M194" s="58"/>
    </row>
    <row r="195" ht="15.75" customHeight="1">
      <c r="C195" s="52"/>
      <c r="D195" s="5"/>
      <c r="E195" s="5"/>
      <c r="F195" s="5"/>
      <c r="G195" s="5"/>
      <c r="H195" s="5"/>
      <c r="I195" s="52"/>
      <c r="J195" s="90"/>
      <c r="L195" s="5"/>
      <c r="M195" s="58"/>
    </row>
    <row r="196" ht="15.75" customHeight="1">
      <c r="C196" s="52"/>
      <c r="D196" s="5"/>
      <c r="E196" s="5"/>
      <c r="F196" s="5"/>
      <c r="G196" s="5"/>
      <c r="H196" s="5"/>
      <c r="I196" s="52"/>
      <c r="J196" s="90"/>
      <c r="L196" s="5"/>
      <c r="M196" s="58"/>
    </row>
    <row r="197" ht="15.75" customHeight="1">
      <c r="C197" s="52"/>
      <c r="D197" s="5"/>
      <c r="E197" s="5"/>
      <c r="F197" s="5"/>
      <c r="G197" s="5"/>
      <c r="H197" s="5"/>
      <c r="I197" s="52"/>
      <c r="J197" s="90"/>
      <c r="L197" s="5"/>
      <c r="M197" s="58"/>
    </row>
    <row r="198" ht="15.75" customHeight="1">
      <c r="C198" s="52"/>
      <c r="D198" s="5"/>
      <c r="E198" s="5"/>
      <c r="F198" s="5"/>
      <c r="G198" s="5"/>
      <c r="H198" s="5"/>
      <c r="I198" s="52"/>
      <c r="J198" s="90"/>
      <c r="L198" s="5"/>
      <c r="M198" s="58"/>
    </row>
    <row r="199" ht="15.75" customHeight="1">
      <c r="C199" s="52"/>
      <c r="D199" s="5"/>
      <c r="E199" s="5"/>
      <c r="F199" s="5"/>
      <c r="G199" s="5"/>
      <c r="H199" s="5"/>
      <c r="I199" s="52"/>
      <c r="J199" s="90"/>
      <c r="L199" s="5"/>
      <c r="M199" s="58"/>
    </row>
    <row r="200" ht="15.75" customHeight="1">
      <c r="C200" s="52"/>
      <c r="D200" s="5"/>
      <c r="E200" s="5"/>
      <c r="F200" s="5"/>
      <c r="G200" s="5"/>
      <c r="H200" s="5"/>
      <c r="I200" s="52"/>
      <c r="J200" s="90"/>
      <c r="L200" s="5"/>
      <c r="M200" s="58"/>
    </row>
    <row r="201" ht="15.75" customHeight="1">
      <c r="C201" s="52"/>
      <c r="D201" s="5"/>
      <c r="E201" s="5"/>
      <c r="F201" s="5"/>
      <c r="G201" s="5"/>
      <c r="H201" s="5"/>
      <c r="I201" s="52"/>
      <c r="J201" s="90"/>
      <c r="L201" s="5"/>
      <c r="M201" s="58"/>
    </row>
    <row r="202" ht="15.75" customHeight="1">
      <c r="C202" s="52"/>
      <c r="D202" s="5"/>
      <c r="E202" s="5"/>
      <c r="F202" s="5"/>
      <c r="G202" s="5"/>
      <c r="H202" s="5"/>
      <c r="I202" s="52"/>
      <c r="J202" s="90"/>
      <c r="L202" s="5"/>
      <c r="M202" s="58"/>
    </row>
    <row r="203" ht="15.75" customHeight="1">
      <c r="C203" s="52"/>
      <c r="D203" s="5"/>
      <c r="E203" s="5"/>
      <c r="F203" s="5"/>
      <c r="G203" s="5"/>
      <c r="H203" s="5"/>
      <c r="I203" s="52"/>
      <c r="J203" s="90"/>
      <c r="L203" s="5"/>
      <c r="M203" s="58"/>
    </row>
    <row r="204" ht="15.75" customHeight="1">
      <c r="C204" s="52"/>
      <c r="D204" s="5"/>
      <c r="E204" s="5"/>
      <c r="F204" s="5"/>
      <c r="G204" s="5"/>
      <c r="H204" s="5"/>
      <c r="I204" s="52"/>
      <c r="J204" s="90"/>
      <c r="L204" s="5"/>
      <c r="M204" s="58"/>
    </row>
    <row r="205" ht="15.75" customHeight="1">
      <c r="C205" s="52"/>
      <c r="D205" s="5"/>
      <c r="E205" s="5"/>
      <c r="F205" s="5"/>
      <c r="G205" s="5"/>
      <c r="H205" s="5"/>
      <c r="I205" s="52"/>
      <c r="J205" s="90"/>
      <c r="L205" s="5"/>
      <c r="M205" s="58"/>
    </row>
    <row r="206" ht="15.75" customHeight="1">
      <c r="C206" s="52"/>
      <c r="D206" s="5"/>
      <c r="E206" s="5"/>
      <c r="F206" s="5"/>
      <c r="G206" s="5"/>
      <c r="H206" s="5"/>
      <c r="I206" s="52"/>
      <c r="J206" s="90"/>
      <c r="L206" s="5"/>
      <c r="M206" s="58"/>
    </row>
    <row r="207" ht="15.75" customHeight="1">
      <c r="C207" s="52"/>
      <c r="D207" s="5"/>
      <c r="E207" s="5"/>
      <c r="F207" s="5"/>
      <c r="G207" s="5"/>
      <c r="H207" s="5"/>
      <c r="I207" s="52"/>
      <c r="J207" s="90"/>
      <c r="L207" s="5"/>
      <c r="M207" s="58"/>
    </row>
    <row r="208" ht="15.75" customHeight="1">
      <c r="C208" s="52"/>
      <c r="D208" s="5"/>
      <c r="E208" s="5"/>
      <c r="F208" s="5"/>
      <c r="G208" s="5"/>
      <c r="H208" s="5"/>
      <c r="I208" s="52"/>
      <c r="J208" s="90"/>
      <c r="L208" s="5"/>
      <c r="M208" s="58"/>
    </row>
    <row r="209" ht="15.75" customHeight="1">
      <c r="C209" s="52"/>
      <c r="D209" s="5"/>
      <c r="E209" s="5"/>
      <c r="F209" s="5"/>
      <c r="G209" s="5"/>
      <c r="H209" s="5"/>
      <c r="I209" s="52"/>
      <c r="J209" s="90"/>
      <c r="L209" s="5"/>
      <c r="M209" s="58"/>
    </row>
    <row r="210" ht="15.75" customHeight="1">
      <c r="C210" s="52"/>
      <c r="D210" s="5"/>
      <c r="E210" s="5"/>
      <c r="F210" s="5"/>
      <c r="G210" s="5"/>
      <c r="H210" s="5"/>
      <c r="I210" s="52"/>
      <c r="J210" s="90"/>
      <c r="L210" s="5"/>
      <c r="M210" s="58"/>
    </row>
    <row r="211" ht="15.75" customHeight="1">
      <c r="C211" s="52"/>
      <c r="D211" s="5"/>
      <c r="E211" s="5"/>
      <c r="F211" s="5"/>
      <c r="G211" s="5"/>
      <c r="H211" s="5"/>
      <c r="I211" s="52"/>
      <c r="J211" s="90"/>
      <c r="L211" s="5"/>
      <c r="M211" s="58"/>
    </row>
    <row r="212" ht="15.75" customHeight="1">
      <c r="C212" s="52"/>
      <c r="D212" s="5"/>
      <c r="E212" s="5"/>
      <c r="F212" s="5"/>
      <c r="G212" s="5"/>
      <c r="H212" s="5"/>
      <c r="I212" s="52"/>
      <c r="J212" s="90"/>
      <c r="L212" s="5"/>
      <c r="M212" s="58"/>
    </row>
    <row r="213" ht="15.75" customHeight="1">
      <c r="C213" s="52"/>
      <c r="D213" s="5"/>
      <c r="E213" s="5"/>
      <c r="F213" s="5"/>
      <c r="G213" s="5"/>
      <c r="H213" s="5"/>
      <c r="I213" s="52"/>
      <c r="J213" s="90"/>
      <c r="L213" s="5"/>
      <c r="M213" s="58"/>
    </row>
    <row r="214" ht="15.75" customHeight="1">
      <c r="C214" s="52"/>
      <c r="D214" s="5"/>
      <c r="E214" s="5"/>
      <c r="F214" s="5"/>
      <c r="G214" s="5"/>
      <c r="H214" s="5"/>
      <c r="I214" s="52"/>
      <c r="J214" s="90"/>
      <c r="L214" s="5"/>
      <c r="M214" s="58"/>
    </row>
    <row r="215" ht="15.75" customHeight="1">
      <c r="C215" s="52"/>
      <c r="D215" s="5"/>
      <c r="E215" s="5"/>
      <c r="F215" s="5"/>
      <c r="G215" s="5"/>
      <c r="H215" s="5"/>
      <c r="I215" s="52"/>
      <c r="J215" s="90"/>
      <c r="L215" s="5"/>
      <c r="M215" s="58"/>
    </row>
    <row r="216" ht="15.75" customHeight="1">
      <c r="C216" s="52"/>
      <c r="D216" s="5"/>
      <c r="E216" s="5"/>
      <c r="F216" s="5"/>
      <c r="G216" s="5"/>
      <c r="H216" s="5"/>
      <c r="I216" s="52"/>
      <c r="J216" s="90"/>
      <c r="L216" s="5"/>
      <c r="M216" s="58"/>
    </row>
    <row r="217" ht="15.75" customHeight="1">
      <c r="C217" s="52"/>
      <c r="D217" s="5"/>
      <c r="E217" s="5"/>
      <c r="F217" s="5"/>
      <c r="G217" s="5"/>
      <c r="H217" s="5"/>
      <c r="I217" s="52"/>
      <c r="J217" s="90"/>
      <c r="L217" s="5"/>
      <c r="M217" s="58"/>
    </row>
    <row r="218" ht="15.75" customHeight="1">
      <c r="C218" s="52"/>
      <c r="D218" s="5"/>
      <c r="E218" s="5"/>
      <c r="F218" s="5"/>
      <c r="G218" s="5"/>
      <c r="H218" s="5"/>
      <c r="I218" s="52"/>
      <c r="J218" s="90"/>
      <c r="L218" s="5"/>
      <c r="M218" s="58"/>
    </row>
    <row r="219" ht="15.75" customHeight="1">
      <c r="C219" s="52"/>
      <c r="D219" s="5"/>
      <c r="E219" s="5"/>
      <c r="F219" s="5"/>
      <c r="G219" s="5"/>
      <c r="H219" s="5"/>
      <c r="I219" s="52"/>
      <c r="J219" s="90"/>
      <c r="L219" s="5"/>
      <c r="M219" s="58"/>
    </row>
    <row r="220" ht="15.75" customHeight="1">
      <c r="C220" s="52"/>
      <c r="D220" s="5"/>
      <c r="E220" s="5"/>
      <c r="F220" s="5"/>
      <c r="G220" s="5"/>
      <c r="H220" s="5"/>
      <c r="I220" s="52"/>
      <c r="J220" s="90"/>
      <c r="L220" s="5"/>
      <c r="M220" s="58"/>
    </row>
    <row r="221" ht="15.75" customHeight="1">
      <c r="C221" s="52"/>
      <c r="D221" s="5"/>
      <c r="E221" s="5"/>
      <c r="F221" s="5"/>
      <c r="G221" s="5"/>
      <c r="H221" s="5"/>
      <c r="I221" s="52"/>
      <c r="J221" s="90"/>
      <c r="L221" s="5"/>
      <c r="M221" s="58"/>
    </row>
    <row r="222" ht="15.75" customHeight="1">
      <c r="C222" s="52"/>
      <c r="D222" s="5"/>
      <c r="E222" s="5"/>
      <c r="F222" s="5"/>
      <c r="G222" s="5"/>
      <c r="H222" s="5"/>
      <c r="I222" s="52"/>
      <c r="J222" s="90"/>
      <c r="L222" s="5"/>
      <c r="M222" s="58"/>
    </row>
    <row r="223" ht="15.75" customHeight="1">
      <c r="C223" s="52"/>
      <c r="D223" s="5"/>
      <c r="E223" s="5"/>
      <c r="F223" s="5"/>
      <c r="G223" s="5"/>
      <c r="H223" s="5"/>
      <c r="I223" s="52"/>
      <c r="J223" s="90"/>
      <c r="L223" s="5"/>
      <c r="M223" s="58"/>
    </row>
    <row r="224" ht="15.75" customHeight="1">
      <c r="C224" s="52"/>
      <c r="D224" s="5"/>
      <c r="E224" s="5"/>
      <c r="F224" s="5"/>
      <c r="G224" s="5"/>
      <c r="H224" s="5"/>
      <c r="I224" s="52"/>
      <c r="J224" s="90"/>
      <c r="L224" s="5"/>
      <c r="M224" s="58"/>
    </row>
    <row r="225" ht="15.75" customHeight="1">
      <c r="C225" s="52"/>
      <c r="D225" s="5"/>
      <c r="E225" s="5"/>
      <c r="F225" s="5"/>
      <c r="G225" s="5"/>
      <c r="H225" s="5"/>
      <c r="I225" s="52"/>
      <c r="J225" s="90"/>
      <c r="L225" s="5"/>
      <c r="M225" s="58"/>
    </row>
    <row r="226" ht="15.75" customHeight="1">
      <c r="C226" s="52"/>
      <c r="D226" s="5"/>
      <c r="E226" s="5"/>
      <c r="F226" s="5"/>
      <c r="G226" s="5"/>
      <c r="H226" s="5"/>
      <c r="I226" s="52"/>
      <c r="J226" s="90"/>
      <c r="L226" s="5"/>
      <c r="M226" s="58"/>
    </row>
    <row r="227" ht="15.75" customHeight="1">
      <c r="C227" s="52"/>
      <c r="D227" s="5"/>
      <c r="E227" s="5"/>
      <c r="F227" s="5"/>
      <c r="G227" s="5"/>
      <c r="H227" s="5"/>
      <c r="I227" s="52"/>
      <c r="J227" s="90"/>
      <c r="L227" s="5"/>
      <c r="M227" s="58"/>
    </row>
    <row r="228" ht="15.75" customHeight="1">
      <c r="C228" s="52"/>
      <c r="D228" s="5"/>
      <c r="E228" s="5"/>
      <c r="F228" s="5"/>
      <c r="G228" s="5"/>
      <c r="H228" s="5"/>
      <c r="I228" s="52"/>
      <c r="J228" s="90"/>
      <c r="L228" s="5"/>
      <c r="M228" s="58"/>
    </row>
    <row r="229" ht="15.75" customHeight="1">
      <c r="C229" s="52"/>
      <c r="D229" s="5"/>
      <c r="E229" s="5"/>
      <c r="F229" s="5"/>
      <c r="G229" s="5"/>
      <c r="H229" s="5"/>
      <c r="I229" s="52"/>
      <c r="J229" s="90"/>
      <c r="L229" s="5"/>
      <c r="M229" s="58"/>
    </row>
    <row r="230" ht="15.75" customHeight="1">
      <c r="C230" s="52"/>
      <c r="D230" s="5"/>
      <c r="E230" s="5"/>
      <c r="F230" s="5"/>
      <c r="G230" s="5"/>
      <c r="H230" s="5"/>
      <c r="I230" s="52"/>
      <c r="J230" s="90"/>
      <c r="L230" s="5"/>
      <c r="M230" s="58"/>
    </row>
    <row r="231" ht="15.75" customHeight="1">
      <c r="C231" s="52"/>
      <c r="D231" s="5"/>
      <c r="E231" s="5"/>
      <c r="F231" s="5"/>
      <c r="G231" s="5"/>
      <c r="H231" s="5"/>
      <c r="I231" s="52"/>
      <c r="J231" s="90"/>
      <c r="L231" s="5"/>
      <c r="M231" s="58"/>
    </row>
    <row r="232" ht="15.75" customHeight="1">
      <c r="C232" s="52"/>
      <c r="D232" s="5"/>
      <c r="E232" s="5"/>
      <c r="F232" s="5"/>
      <c r="G232" s="5"/>
      <c r="H232" s="5"/>
      <c r="I232" s="52"/>
      <c r="J232" s="90"/>
      <c r="L232" s="5"/>
      <c r="M232" s="58"/>
    </row>
    <row r="233" ht="15.75" customHeight="1">
      <c r="C233" s="52"/>
      <c r="D233" s="5"/>
      <c r="E233" s="5"/>
      <c r="F233" s="5"/>
      <c r="G233" s="5"/>
      <c r="H233" s="5"/>
      <c r="I233" s="52"/>
      <c r="J233" s="90"/>
      <c r="L233" s="5"/>
      <c r="M233" s="58"/>
    </row>
    <row r="234" ht="15.75" customHeight="1">
      <c r="C234" s="52"/>
      <c r="D234" s="5"/>
      <c r="E234" s="5"/>
      <c r="F234" s="5"/>
      <c r="G234" s="5"/>
      <c r="H234" s="5"/>
      <c r="I234" s="52"/>
      <c r="J234" s="90"/>
      <c r="L234" s="5"/>
      <c r="M234" s="58"/>
    </row>
    <row r="235" ht="15.75" customHeight="1">
      <c r="C235" s="52"/>
      <c r="D235" s="5"/>
      <c r="E235" s="5"/>
      <c r="F235" s="5"/>
      <c r="G235" s="5"/>
      <c r="H235" s="5"/>
      <c r="I235" s="52"/>
      <c r="J235" s="90"/>
      <c r="L235" s="5"/>
      <c r="M235" s="58"/>
    </row>
    <row r="236" ht="15.75" customHeight="1">
      <c r="C236" s="52"/>
      <c r="D236" s="5"/>
      <c r="E236" s="5"/>
      <c r="F236" s="5"/>
      <c r="G236" s="5"/>
      <c r="H236" s="5"/>
      <c r="I236" s="52"/>
      <c r="J236" s="90"/>
      <c r="L236" s="5"/>
      <c r="M236" s="58"/>
    </row>
    <row r="237" ht="15.75" customHeight="1">
      <c r="C237" s="52"/>
      <c r="D237" s="5"/>
      <c r="E237" s="5"/>
      <c r="F237" s="5"/>
      <c r="G237" s="5"/>
      <c r="H237" s="5"/>
      <c r="I237" s="52"/>
      <c r="J237" s="90"/>
      <c r="L237" s="5"/>
      <c r="M237" s="58"/>
    </row>
    <row r="238" ht="15.75" customHeight="1">
      <c r="C238" s="52"/>
      <c r="D238" s="5"/>
      <c r="E238" s="5"/>
      <c r="F238" s="5"/>
      <c r="G238" s="5"/>
      <c r="H238" s="5"/>
      <c r="I238" s="52"/>
      <c r="J238" s="90"/>
      <c r="L238" s="5"/>
      <c r="M238" s="58"/>
    </row>
    <row r="239" ht="15.75" customHeight="1">
      <c r="C239" s="52"/>
      <c r="D239" s="5"/>
      <c r="E239" s="5"/>
      <c r="F239" s="5"/>
      <c r="G239" s="5"/>
      <c r="H239" s="5"/>
      <c r="I239" s="52"/>
      <c r="J239" s="90"/>
      <c r="L239" s="5"/>
      <c r="M239" s="58"/>
    </row>
    <row r="240" ht="15.75" customHeight="1">
      <c r="C240" s="52"/>
      <c r="D240" s="5"/>
      <c r="E240" s="5"/>
      <c r="F240" s="5"/>
      <c r="G240" s="5"/>
      <c r="H240" s="5"/>
      <c r="I240" s="52"/>
      <c r="J240" s="90"/>
      <c r="L240" s="5"/>
      <c r="M240" s="58"/>
    </row>
    <row r="241" ht="15.75" customHeight="1">
      <c r="C241" s="52"/>
      <c r="D241" s="5"/>
      <c r="E241" s="5"/>
      <c r="F241" s="5"/>
      <c r="G241" s="5"/>
      <c r="H241" s="5"/>
      <c r="I241" s="52"/>
      <c r="J241" s="90"/>
      <c r="L241" s="5"/>
      <c r="M241" s="58"/>
    </row>
    <row r="242" ht="15.75" customHeight="1">
      <c r="C242" s="52"/>
      <c r="D242" s="5"/>
      <c r="E242" s="5"/>
      <c r="F242" s="5"/>
      <c r="G242" s="5"/>
      <c r="H242" s="5"/>
      <c r="I242" s="52"/>
      <c r="J242" s="90"/>
      <c r="L242" s="5"/>
      <c r="M242" s="58"/>
    </row>
    <row r="243" ht="15.75" customHeight="1">
      <c r="C243" s="52"/>
      <c r="D243" s="5"/>
      <c r="E243" s="5"/>
      <c r="F243" s="5"/>
      <c r="G243" s="5"/>
      <c r="H243" s="5"/>
      <c r="I243" s="52"/>
      <c r="J243" s="90"/>
      <c r="L243" s="5"/>
      <c r="M243" s="58"/>
    </row>
    <row r="244" ht="15.75" customHeight="1">
      <c r="C244" s="52"/>
      <c r="D244" s="5"/>
      <c r="E244" s="5"/>
      <c r="F244" s="5"/>
      <c r="G244" s="5"/>
      <c r="H244" s="5"/>
      <c r="I244" s="52"/>
      <c r="J244" s="90"/>
      <c r="L244" s="5"/>
      <c r="M244" s="58"/>
    </row>
    <row r="245" ht="15.75" customHeight="1">
      <c r="C245" s="52"/>
      <c r="D245" s="5"/>
      <c r="E245" s="5"/>
      <c r="F245" s="5"/>
      <c r="G245" s="5"/>
      <c r="H245" s="5"/>
      <c r="I245" s="52"/>
      <c r="J245" s="90"/>
      <c r="L245" s="5"/>
      <c r="M245" s="58"/>
    </row>
    <row r="246" ht="15.75" customHeight="1">
      <c r="C246" s="52"/>
      <c r="D246" s="5"/>
      <c r="E246" s="5"/>
      <c r="F246" s="5"/>
      <c r="G246" s="5"/>
      <c r="H246" s="5"/>
      <c r="I246" s="52"/>
      <c r="J246" s="90"/>
      <c r="L246" s="5"/>
      <c r="M246" s="58"/>
    </row>
    <row r="247" ht="15.75" customHeight="1">
      <c r="C247" s="52"/>
      <c r="D247" s="5"/>
      <c r="E247" s="5"/>
      <c r="F247" s="5"/>
      <c r="G247" s="5"/>
      <c r="H247" s="5"/>
      <c r="I247" s="52"/>
      <c r="J247" s="90"/>
      <c r="L247" s="5"/>
      <c r="M247" s="58"/>
    </row>
    <row r="248" ht="15.75" customHeight="1">
      <c r="C248" s="52"/>
      <c r="D248" s="5"/>
      <c r="E248" s="5"/>
      <c r="F248" s="5"/>
      <c r="G248" s="5"/>
      <c r="H248" s="5"/>
      <c r="I248" s="52"/>
      <c r="J248" s="90"/>
      <c r="L248" s="5"/>
      <c r="M248" s="58"/>
    </row>
    <row r="249" ht="15.75" customHeight="1">
      <c r="C249" s="52"/>
      <c r="D249" s="5"/>
      <c r="E249" s="5"/>
      <c r="F249" s="5"/>
      <c r="G249" s="5"/>
      <c r="H249" s="5"/>
      <c r="I249" s="52"/>
      <c r="J249" s="90"/>
      <c r="L249" s="5"/>
      <c r="M249" s="58"/>
    </row>
    <row r="250" ht="15.75" customHeight="1">
      <c r="C250" s="52"/>
      <c r="D250" s="5"/>
      <c r="E250" s="5"/>
      <c r="F250" s="5"/>
      <c r="G250" s="5"/>
      <c r="H250" s="5"/>
      <c r="I250" s="52"/>
      <c r="J250" s="90"/>
      <c r="L250" s="5"/>
      <c r="M250" s="58"/>
    </row>
    <row r="251" ht="15.75" customHeight="1">
      <c r="C251" s="52"/>
      <c r="D251" s="5"/>
      <c r="E251" s="5"/>
      <c r="F251" s="5"/>
      <c r="G251" s="5"/>
      <c r="H251" s="5"/>
      <c r="I251" s="52"/>
      <c r="J251" s="90"/>
      <c r="L251" s="5"/>
      <c r="M251" s="58"/>
    </row>
    <row r="252" ht="15.75" customHeight="1">
      <c r="C252" s="52"/>
      <c r="D252" s="5"/>
      <c r="E252" s="5"/>
      <c r="F252" s="5"/>
      <c r="G252" s="5"/>
      <c r="H252" s="5"/>
      <c r="I252" s="52"/>
      <c r="J252" s="90"/>
      <c r="L252" s="5"/>
      <c r="M252" s="58"/>
    </row>
    <row r="253" ht="15.75" customHeight="1">
      <c r="C253" s="52"/>
      <c r="D253" s="5"/>
      <c r="E253" s="5"/>
      <c r="F253" s="5"/>
      <c r="G253" s="5"/>
      <c r="H253" s="5"/>
      <c r="I253" s="52"/>
      <c r="J253" s="90"/>
      <c r="L253" s="5"/>
      <c r="M253" s="58"/>
    </row>
    <row r="254" ht="15.75" customHeight="1">
      <c r="C254" s="52"/>
      <c r="D254" s="5"/>
      <c r="E254" s="5"/>
      <c r="F254" s="5"/>
      <c r="G254" s="5"/>
      <c r="H254" s="5"/>
      <c r="I254" s="52"/>
      <c r="J254" s="90"/>
      <c r="L254" s="5"/>
      <c r="M254" s="58"/>
    </row>
    <row r="255" ht="15.75" customHeight="1">
      <c r="C255" s="52"/>
      <c r="D255" s="5"/>
      <c r="E255" s="5"/>
      <c r="F255" s="5"/>
      <c r="G255" s="5"/>
      <c r="H255" s="5"/>
      <c r="I255" s="52"/>
      <c r="J255" s="90"/>
      <c r="L255" s="5"/>
      <c r="M255" s="58"/>
    </row>
    <row r="256" ht="15.75" customHeight="1">
      <c r="C256" s="52"/>
      <c r="D256" s="5"/>
      <c r="E256" s="5"/>
      <c r="F256" s="5"/>
      <c r="G256" s="5"/>
      <c r="H256" s="5"/>
      <c r="I256" s="52"/>
      <c r="J256" s="90"/>
      <c r="L256" s="5"/>
      <c r="M256" s="58"/>
    </row>
    <row r="257" ht="15.75" customHeight="1">
      <c r="C257" s="52"/>
      <c r="D257" s="5"/>
      <c r="E257" s="5"/>
      <c r="F257" s="5"/>
      <c r="G257" s="5"/>
      <c r="H257" s="5"/>
      <c r="I257" s="52"/>
      <c r="J257" s="90"/>
      <c r="L257" s="5"/>
      <c r="M257" s="58"/>
    </row>
    <row r="258" ht="15.75" customHeight="1">
      <c r="C258" s="52"/>
      <c r="D258" s="5"/>
      <c r="E258" s="5"/>
      <c r="F258" s="5"/>
      <c r="G258" s="5"/>
      <c r="H258" s="5"/>
      <c r="I258" s="52"/>
      <c r="J258" s="90"/>
      <c r="L258" s="5"/>
      <c r="M258" s="58"/>
    </row>
    <row r="259" ht="15.75" customHeight="1">
      <c r="C259" s="52"/>
      <c r="D259" s="5"/>
      <c r="E259" s="5"/>
      <c r="F259" s="5"/>
      <c r="G259" s="5"/>
      <c r="H259" s="5"/>
      <c r="I259" s="52"/>
      <c r="J259" s="90"/>
      <c r="L259" s="5"/>
      <c r="M259" s="58"/>
    </row>
    <row r="260" ht="15.75" customHeight="1">
      <c r="C260" s="52"/>
      <c r="D260" s="5"/>
      <c r="E260" s="5"/>
      <c r="F260" s="5"/>
      <c r="G260" s="5"/>
      <c r="H260" s="5"/>
      <c r="I260" s="52"/>
      <c r="J260" s="90"/>
      <c r="L260" s="5"/>
      <c r="M260" s="58"/>
    </row>
    <row r="261" ht="15.75" customHeight="1">
      <c r="C261" s="52"/>
      <c r="D261" s="5"/>
      <c r="E261" s="5"/>
      <c r="F261" s="5"/>
      <c r="G261" s="5"/>
      <c r="H261" s="5"/>
      <c r="I261" s="52"/>
      <c r="J261" s="90"/>
      <c r="L261" s="5"/>
      <c r="M261" s="58"/>
    </row>
    <row r="262" ht="15.75" customHeight="1">
      <c r="C262" s="52"/>
      <c r="D262" s="5"/>
      <c r="E262" s="5"/>
      <c r="F262" s="5"/>
      <c r="G262" s="5"/>
      <c r="H262" s="5"/>
      <c r="I262" s="52"/>
      <c r="J262" s="90"/>
      <c r="L262" s="5"/>
      <c r="M262" s="58"/>
    </row>
    <row r="263" ht="15.75" customHeight="1">
      <c r="C263" s="52"/>
      <c r="D263" s="5"/>
      <c r="E263" s="5"/>
      <c r="F263" s="5"/>
      <c r="G263" s="5"/>
      <c r="H263" s="5"/>
      <c r="I263" s="52"/>
      <c r="J263" s="90"/>
      <c r="L263" s="5"/>
      <c r="M263" s="58"/>
    </row>
    <row r="264" ht="15.75" customHeight="1">
      <c r="C264" s="52"/>
      <c r="D264" s="5"/>
      <c r="E264" s="5"/>
      <c r="F264" s="5"/>
      <c r="G264" s="5"/>
      <c r="H264" s="5"/>
      <c r="I264" s="52"/>
      <c r="J264" s="90"/>
      <c r="L264" s="5"/>
      <c r="M264" s="58"/>
    </row>
    <row r="265" ht="15.75" customHeight="1">
      <c r="C265" s="52"/>
      <c r="D265" s="5"/>
      <c r="E265" s="5"/>
      <c r="F265" s="5"/>
      <c r="G265" s="5"/>
      <c r="H265" s="5"/>
      <c r="I265" s="52"/>
      <c r="J265" s="90"/>
      <c r="L265" s="5"/>
      <c r="M265" s="58"/>
    </row>
    <row r="266" ht="15.75" customHeight="1">
      <c r="C266" s="52"/>
      <c r="D266" s="5"/>
      <c r="E266" s="5"/>
      <c r="F266" s="5"/>
      <c r="G266" s="5"/>
      <c r="H266" s="5"/>
      <c r="I266" s="52"/>
      <c r="J266" s="90"/>
      <c r="L266" s="5"/>
      <c r="M266" s="58"/>
    </row>
    <row r="267" ht="15.75" customHeight="1">
      <c r="C267" s="52"/>
      <c r="D267" s="5"/>
      <c r="E267" s="5"/>
      <c r="F267" s="5"/>
      <c r="G267" s="5"/>
      <c r="H267" s="5"/>
      <c r="I267" s="52"/>
      <c r="J267" s="90"/>
      <c r="L267" s="5"/>
      <c r="M267" s="58"/>
    </row>
    <row r="268" ht="15.75" customHeight="1">
      <c r="C268" s="52"/>
      <c r="D268" s="5"/>
      <c r="E268" s="5"/>
      <c r="F268" s="5"/>
      <c r="G268" s="5"/>
      <c r="H268" s="5"/>
      <c r="I268" s="52"/>
      <c r="J268" s="90"/>
      <c r="L268" s="5"/>
      <c r="M268" s="58"/>
    </row>
    <row r="269" ht="15.75" customHeight="1">
      <c r="C269" s="52"/>
      <c r="D269" s="5"/>
      <c r="E269" s="5"/>
      <c r="F269" s="5"/>
      <c r="G269" s="5"/>
      <c r="H269" s="5"/>
      <c r="I269" s="52"/>
      <c r="J269" s="90"/>
      <c r="L269" s="5"/>
      <c r="M269" s="58"/>
    </row>
    <row r="270" ht="15.75" customHeight="1">
      <c r="C270" s="52"/>
      <c r="D270" s="5"/>
      <c r="E270" s="5"/>
      <c r="F270" s="5"/>
      <c r="G270" s="5"/>
      <c r="H270" s="5"/>
      <c r="I270" s="52"/>
      <c r="J270" s="90"/>
      <c r="L270" s="5"/>
      <c r="M270" s="58"/>
    </row>
    <row r="271" ht="15.75" customHeight="1">
      <c r="C271" s="52"/>
      <c r="D271" s="5"/>
      <c r="E271" s="5"/>
      <c r="F271" s="5"/>
      <c r="G271" s="5"/>
      <c r="H271" s="5"/>
      <c r="I271" s="52"/>
      <c r="J271" s="90"/>
      <c r="L271" s="5"/>
      <c r="M271" s="58"/>
    </row>
    <row r="272" ht="15.75" customHeight="1">
      <c r="C272" s="52"/>
      <c r="D272" s="5"/>
      <c r="E272" s="5"/>
      <c r="F272" s="5"/>
      <c r="G272" s="5"/>
      <c r="H272" s="5"/>
      <c r="I272" s="52"/>
      <c r="J272" s="90"/>
      <c r="L272" s="5"/>
      <c r="M272" s="58"/>
    </row>
    <row r="273" ht="15.75" customHeight="1">
      <c r="C273" s="52"/>
      <c r="D273" s="5"/>
      <c r="E273" s="5"/>
      <c r="F273" s="5"/>
      <c r="G273" s="5"/>
      <c r="H273" s="5"/>
      <c r="I273" s="52"/>
      <c r="J273" s="90"/>
      <c r="L273" s="5"/>
      <c r="M273" s="58"/>
    </row>
    <row r="274" ht="15.75" customHeight="1">
      <c r="C274" s="52"/>
      <c r="D274" s="5"/>
      <c r="E274" s="5"/>
      <c r="F274" s="5"/>
      <c r="G274" s="5"/>
      <c r="H274" s="5"/>
      <c r="I274" s="52"/>
      <c r="J274" s="90"/>
      <c r="L274" s="5"/>
      <c r="M274" s="58"/>
    </row>
    <row r="275" ht="15.75" customHeight="1">
      <c r="C275" s="52"/>
      <c r="D275" s="5"/>
      <c r="E275" s="5"/>
      <c r="F275" s="5"/>
      <c r="G275" s="5"/>
      <c r="H275" s="5"/>
      <c r="I275" s="52"/>
      <c r="J275" s="90"/>
      <c r="L275" s="5"/>
      <c r="M275" s="58"/>
    </row>
    <row r="276" ht="15.75" customHeight="1">
      <c r="C276" s="52"/>
      <c r="D276" s="5"/>
      <c r="E276" s="5"/>
      <c r="F276" s="5"/>
      <c r="G276" s="5"/>
      <c r="H276" s="5"/>
      <c r="I276" s="52"/>
      <c r="J276" s="90"/>
      <c r="L276" s="5"/>
      <c r="M276" s="58"/>
    </row>
    <row r="277" ht="15.75" customHeight="1">
      <c r="C277" s="52"/>
      <c r="D277" s="5"/>
      <c r="E277" s="5"/>
      <c r="F277" s="5"/>
      <c r="G277" s="5"/>
      <c r="H277" s="5"/>
      <c r="I277" s="52"/>
      <c r="J277" s="90"/>
      <c r="L277" s="5"/>
      <c r="M277" s="58"/>
    </row>
    <row r="278" ht="15.75" customHeight="1">
      <c r="C278" s="52"/>
      <c r="D278" s="5"/>
      <c r="E278" s="5"/>
      <c r="F278" s="5"/>
      <c r="G278" s="5"/>
      <c r="H278" s="5"/>
      <c r="I278" s="52"/>
      <c r="J278" s="90"/>
      <c r="L278" s="5"/>
      <c r="M278" s="58"/>
    </row>
    <row r="279" ht="15.75" customHeight="1">
      <c r="C279" s="52"/>
      <c r="D279" s="5"/>
      <c r="E279" s="5"/>
      <c r="F279" s="5"/>
      <c r="G279" s="5"/>
      <c r="H279" s="5"/>
      <c r="I279" s="52"/>
      <c r="J279" s="90"/>
      <c r="L279" s="5"/>
      <c r="M279" s="58"/>
    </row>
    <row r="280" ht="15.75" customHeight="1">
      <c r="C280" s="52"/>
      <c r="D280" s="5"/>
      <c r="E280" s="5"/>
      <c r="F280" s="5"/>
      <c r="G280" s="5"/>
      <c r="H280" s="5"/>
      <c r="I280" s="52"/>
      <c r="J280" s="90"/>
      <c r="L280" s="5"/>
      <c r="M280" s="58"/>
    </row>
    <row r="281" ht="15.75" customHeight="1">
      <c r="C281" s="52"/>
      <c r="D281" s="5"/>
      <c r="E281" s="5"/>
      <c r="F281" s="5"/>
      <c r="G281" s="5"/>
      <c r="H281" s="5"/>
      <c r="I281" s="52"/>
      <c r="J281" s="90"/>
      <c r="L281" s="5"/>
      <c r="M281" s="58"/>
    </row>
    <row r="282" ht="15.75" customHeight="1">
      <c r="C282" s="52"/>
      <c r="D282" s="5"/>
      <c r="E282" s="5"/>
      <c r="F282" s="5"/>
      <c r="G282" s="5"/>
      <c r="H282" s="5"/>
      <c r="I282" s="52"/>
      <c r="J282" s="90"/>
      <c r="L282" s="5"/>
      <c r="M282" s="58"/>
    </row>
    <row r="283" ht="15.75" customHeight="1">
      <c r="C283" s="52"/>
      <c r="D283" s="5"/>
      <c r="E283" s="5"/>
      <c r="F283" s="5"/>
      <c r="G283" s="5"/>
      <c r="H283" s="5"/>
      <c r="I283" s="52"/>
      <c r="J283" s="90"/>
      <c r="L283" s="5"/>
      <c r="M283" s="58"/>
    </row>
    <row r="284" ht="15.75" customHeight="1">
      <c r="C284" s="52"/>
      <c r="D284" s="5"/>
      <c r="E284" s="5"/>
      <c r="F284" s="5"/>
      <c r="G284" s="5"/>
      <c r="H284" s="5"/>
      <c r="I284" s="52"/>
      <c r="J284" s="90"/>
      <c r="L284" s="5"/>
      <c r="M284" s="58"/>
    </row>
    <row r="285" ht="15.75" customHeight="1">
      <c r="C285" s="52"/>
      <c r="D285" s="5"/>
      <c r="E285" s="5"/>
      <c r="F285" s="5"/>
      <c r="G285" s="5"/>
      <c r="H285" s="5"/>
      <c r="I285" s="52"/>
      <c r="J285" s="90"/>
      <c r="L285" s="5"/>
      <c r="M285" s="58"/>
    </row>
    <row r="286" ht="15.75" customHeight="1">
      <c r="C286" s="52"/>
      <c r="D286" s="5"/>
      <c r="E286" s="5"/>
      <c r="F286" s="5"/>
      <c r="G286" s="5"/>
      <c r="H286" s="5"/>
      <c r="I286" s="52"/>
      <c r="J286" s="90"/>
      <c r="L286" s="5"/>
      <c r="M286" s="58"/>
    </row>
    <row r="287" ht="15.75" customHeight="1">
      <c r="C287" s="52"/>
      <c r="D287" s="5"/>
      <c r="E287" s="5"/>
      <c r="F287" s="5"/>
      <c r="G287" s="5"/>
      <c r="H287" s="5"/>
      <c r="I287" s="52"/>
      <c r="J287" s="90"/>
      <c r="L287" s="5"/>
      <c r="M287" s="58"/>
    </row>
    <row r="288" ht="15.75" customHeight="1">
      <c r="C288" s="52"/>
      <c r="D288" s="5"/>
      <c r="E288" s="5"/>
      <c r="F288" s="5"/>
      <c r="G288" s="5"/>
      <c r="H288" s="5"/>
      <c r="I288" s="52"/>
      <c r="J288" s="90"/>
      <c r="L288" s="5"/>
      <c r="M288" s="58"/>
    </row>
    <row r="289" ht="15.75" customHeight="1">
      <c r="C289" s="52"/>
      <c r="D289" s="5"/>
      <c r="E289" s="5"/>
      <c r="F289" s="5"/>
      <c r="G289" s="5"/>
      <c r="H289" s="5"/>
      <c r="I289" s="52"/>
      <c r="J289" s="90"/>
      <c r="L289" s="5"/>
      <c r="M289" s="58"/>
    </row>
    <row r="290" ht="15.75" customHeight="1">
      <c r="C290" s="52"/>
      <c r="D290" s="5"/>
      <c r="E290" s="5"/>
      <c r="F290" s="5"/>
      <c r="G290" s="5"/>
      <c r="H290" s="5"/>
      <c r="I290" s="52"/>
      <c r="J290" s="90"/>
      <c r="L290" s="5"/>
      <c r="M290" s="58"/>
    </row>
    <row r="291" ht="15.75" customHeight="1">
      <c r="C291" s="52"/>
      <c r="D291" s="5"/>
      <c r="E291" s="5"/>
      <c r="F291" s="5"/>
      <c r="G291" s="5"/>
      <c r="H291" s="5"/>
      <c r="I291" s="52"/>
      <c r="J291" s="90"/>
      <c r="L291" s="5"/>
      <c r="M291" s="58"/>
    </row>
    <row r="292" ht="15.75" customHeight="1">
      <c r="C292" s="52"/>
      <c r="D292" s="5"/>
      <c r="E292" s="5"/>
      <c r="F292" s="5"/>
      <c r="G292" s="5"/>
      <c r="H292" s="5"/>
      <c r="I292" s="52"/>
      <c r="J292" s="90"/>
      <c r="L292" s="5"/>
      <c r="M292" s="58"/>
    </row>
    <row r="293" ht="15.75" customHeight="1">
      <c r="C293" s="52"/>
      <c r="D293" s="5"/>
      <c r="E293" s="5"/>
      <c r="F293" s="5"/>
      <c r="G293" s="5"/>
      <c r="H293" s="5"/>
      <c r="I293" s="52"/>
      <c r="J293" s="90"/>
      <c r="L293" s="5"/>
      <c r="M293" s="58"/>
    </row>
    <row r="294" ht="15.75" customHeight="1">
      <c r="C294" s="52"/>
      <c r="D294" s="5"/>
      <c r="E294" s="5"/>
      <c r="F294" s="5"/>
      <c r="G294" s="5"/>
      <c r="H294" s="5"/>
      <c r="I294" s="52"/>
      <c r="J294" s="90"/>
      <c r="L294" s="5"/>
      <c r="M294" s="58"/>
    </row>
    <row r="295" ht="15.75" customHeight="1">
      <c r="C295" s="52"/>
      <c r="D295" s="5"/>
      <c r="E295" s="5"/>
      <c r="F295" s="5"/>
      <c r="G295" s="5"/>
      <c r="H295" s="5"/>
      <c r="I295" s="52"/>
      <c r="J295" s="90"/>
      <c r="L295" s="5"/>
      <c r="M295" s="58"/>
    </row>
    <row r="296" ht="15.75" customHeight="1">
      <c r="C296" s="52"/>
      <c r="D296" s="5"/>
      <c r="E296" s="5"/>
      <c r="F296" s="5"/>
      <c r="G296" s="5"/>
      <c r="H296" s="5"/>
      <c r="I296" s="52"/>
      <c r="J296" s="90"/>
      <c r="L296" s="5"/>
      <c r="M296" s="58"/>
    </row>
    <row r="297" ht="15.75" customHeight="1">
      <c r="C297" s="52"/>
      <c r="D297" s="5"/>
      <c r="E297" s="5"/>
      <c r="F297" s="5"/>
      <c r="G297" s="5"/>
      <c r="H297" s="5"/>
      <c r="I297" s="52"/>
      <c r="J297" s="90"/>
      <c r="L297" s="5"/>
      <c r="M297" s="58"/>
    </row>
    <row r="298" ht="15.75" customHeight="1">
      <c r="C298" s="52"/>
      <c r="D298" s="5"/>
      <c r="E298" s="5"/>
      <c r="F298" s="5"/>
      <c r="G298" s="5"/>
      <c r="H298" s="5"/>
      <c r="I298" s="52"/>
      <c r="J298" s="90"/>
      <c r="L298" s="5"/>
      <c r="M298" s="58"/>
    </row>
    <row r="299" ht="15.75" customHeight="1">
      <c r="C299" s="52"/>
      <c r="D299" s="5"/>
      <c r="E299" s="5"/>
      <c r="F299" s="5"/>
      <c r="G299" s="5"/>
      <c r="H299" s="5"/>
      <c r="I299" s="52"/>
      <c r="J299" s="90"/>
      <c r="L299" s="5"/>
      <c r="M299" s="58"/>
    </row>
    <row r="300" ht="15.75" customHeight="1">
      <c r="C300" s="52"/>
      <c r="D300" s="5"/>
      <c r="E300" s="5"/>
      <c r="F300" s="5"/>
      <c r="G300" s="5"/>
      <c r="H300" s="5"/>
      <c r="I300" s="52"/>
      <c r="J300" s="90"/>
      <c r="L300" s="5"/>
      <c r="M300" s="58"/>
    </row>
    <row r="301" ht="15.75" customHeight="1">
      <c r="C301" s="52"/>
      <c r="D301" s="5"/>
      <c r="E301" s="5"/>
      <c r="F301" s="5"/>
      <c r="G301" s="5"/>
      <c r="H301" s="5"/>
      <c r="I301" s="52"/>
      <c r="J301" s="90"/>
      <c r="L301" s="5"/>
      <c r="M301" s="58"/>
    </row>
    <row r="302" ht="15.75" customHeight="1">
      <c r="C302" s="52"/>
      <c r="D302" s="5"/>
      <c r="E302" s="5"/>
      <c r="F302" s="5"/>
      <c r="G302" s="5"/>
      <c r="H302" s="5"/>
      <c r="I302" s="52"/>
      <c r="J302" s="90"/>
      <c r="L302" s="5"/>
      <c r="M302" s="58"/>
    </row>
    <row r="303" ht="15.75" customHeight="1">
      <c r="C303" s="52"/>
      <c r="D303" s="5"/>
      <c r="E303" s="5"/>
      <c r="F303" s="5"/>
      <c r="G303" s="5"/>
      <c r="H303" s="5"/>
      <c r="I303" s="52"/>
      <c r="J303" s="90"/>
      <c r="L303" s="5"/>
      <c r="M303" s="58"/>
    </row>
    <row r="304" ht="15.75" customHeight="1">
      <c r="C304" s="52"/>
      <c r="D304" s="5"/>
      <c r="E304" s="5"/>
      <c r="F304" s="5"/>
      <c r="G304" s="5"/>
      <c r="H304" s="5"/>
      <c r="I304" s="52"/>
      <c r="J304" s="90"/>
      <c r="L304" s="5"/>
      <c r="M304" s="58"/>
    </row>
    <row r="305" ht="15.75" customHeight="1">
      <c r="C305" s="52"/>
      <c r="D305" s="5"/>
      <c r="E305" s="5"/>
      <c r="F305" s="5"/>
      <c r="G305" s="5"/>
      <c r="H305" s="5"/>
      <c r="I305" s="52"/>
      <c r="J305" s="90"/>
      <c r="L305" s="5"/>
      <c r="M305" s="58"/>
    </row>
    <row r="306" ht="15.75" customHeight="1">
      <c r="C306" s="52"/>
      <c r="D306" s="5"/>
      <c r="E306" s="5"/>
      <c r="F306" s="5"/>
      <c r="G306" s="5"/>
      <c r="H306" s="5"/>
      <c r="I306" s="52"/>
      <c r="J306" s="90"/>
      <c r="L306" s="5"/>
      <c r="M306" s="58"/>
    </row>
    <row r="307" ht="15.75" customHeight="1">
      <c r="C307" s="52"/>
      <c r="D307" s="5"/>
      <c r="E307" s="5"/>
      <c r="F307" s="5"/>
      <c r="G307" s="5"/>
      <c r="H307" s="5"/>
      <c r="I307" s="52"/>
      <c r="J307" s="90"/>
      <c r="L307" s="5"/>
      <c r="M307" s="58"/>
    </row>
    <row r="308" ht="15.75" customHeight="1">
      <c r="C308" s="52"/>
      <c r="D308" s="5"/>
      <c r="E308" s="5"/>
      <c r="F308" s="5"/>
      <c r="G308" s="5"/>
      <c r="H308" s="5"/>
      <c r="I308" s="52"/>
      <c r="J308" s="90"/>
      <c r="L308" s="5"/>
      <c r="M308" s="58"/>
    </row>
    <row r="309" ht="15.75" customHeight="1">
      <c r="C309" s="52"/>
      <c r="D309" s="5"/>
      <c r="E309" s="5"/>
      <c r="F309" s="5"/>
      <c r="G309" s="5"/>
      <c r="H309" s="5"/>
      <c r="I309" s="52"/>
      <c r="J309" s="90"/>
      <c r="L309" s="5"/>
      <c r="M309" s="58"/>
    </row>
    <row r="310" ht="15.75" customHeight="1">
      <c r="C310" s="52"/>
      <c r="D310" s="5"/>
      <c r="E310" s="5"/>
      <c r="F310" s="5"/>
      <c r="G310" s="5"/>
      <c r="H310" s="5"/>
      <c r="I310" s="52"/>
      <c r="J310" s="90"/>
      <c r="L310" s="5"/>
      <c r="M310" s="58"/>
    </row>
    <row r="311" ht="15.75" customHeight="1">
      <c r="C311" s="52"/>
      <c r="D311" s="5"/>
      <c r="E311" s="5"/>
      <c r="F311" s="5"/>
      <c r="G311" s="5"/>
      <c r="H311" s="5"/>
      <c r="I311" s="52"/>
      <c r="J311" s="90"/>
      <c r="L311" s="5"/>
      <c r="M311" s="58"/>
    </row>
    <row r="312" ht="15.75" customHeight="1">
      <c r="C312" s="52"/>
      <c r="D312" s="5"/>
      <c r="E312" s="5"/>
      <c r="F312" s="5"/>
      <c r="G312" s="5"/>
      <c r="H312" s="5"/>
      <c r="I312" s="52"/>
      <c r="J312" s="90"/>
      <c r="L312" s="5"/>
      <c r="M312" s="58"/>
    </row>
    <row r="313" ht="15.75" customHeight="1">
      <c r="C313" s="52"/>
      <c r="D313" s="5"/>
      <c r="E313" s="5"/>
      <c r="F313" s="5"/>
      <c r="G313" s="5"/>
      <c r="H313" s="5"/>
      <c r="I313" s="52"/>
      <c r="J313" s="90"/>
      <c r="L313" s="5"/>
      <c r="M313" s="58"/>
    </row>
    <row r="314" ht="15.75" customHeight="1">
      <c r="C314" s="52"/>
      <c r="D314" s="5"/>
      <c r="E314" s="5"/>
      <c r="F314" s="5"/>
      <c r="G314" s="5"/>
      <c r="H314" s="5"/>
      <c r="I314" s="52"/>
      <c r="J314" s="90"/>
      <c r="L314" s="5"/>
      <c r="M314" s="58"/>
    </row>
    <row r="315" ht="15.75" customHeight="1">
      <c r="C315" s="52"/>
      <c r="D315" s="5"/>
      <c r="E315" s="5"/>
      <c r="F315" s="5"/>
      <c r="G315" s="5"/>
      <c r="H315" s="5"/>
      <c r="I315" s="52"/>
      <c r="J315" s="90"/>
      <c r="L315" s="5"/>
      <c r="M315" s="58"/>
    </row>
    <row r="316" ht="15.75" customHeight="1">
      <c r="C316" s="52"/>
      <c r="D316" s="5"/>
      <c r="E316" s="5"/>
      <c r="F316" s="5"/>
      <c r="G316" s="5"/>
      <c r="H316" s="5"/>
      <c r="I316" s="52"/>
      <c r="J316" s="90"/>
      <c r="L316" s="5"/>
      <c r="M316" s="58"/>
    </row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I1"/>
    <mergeCell ref="J1:J2"/>
    <mergeCell ref="K1:L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6.71"/>
    <col customWidth="1" min="5" max="5" width="6.14"/>
    <col customWidth="1" min="6" max="6" width="14.43"/>
  </cols>
  <sheetData>
    <row r="1">
      <c r="A1" s="5"/>
      <c r="B1" s="5"/>
      <c r="C1" s="52"/>
      <c r="D1" s="3"/>
      <c r="F1" s="73"/>
      <c r="G1" s="165" t="s">
        <v>413</v>
      </c>
      <c r="J1" s="83"/>
      <c r="K1" s="165" t="s">
        <v>414</v>
      </c>
      <c r="O1" s="165" t="s">
        <v>415</v>
      </c>
      <c r="S1" s="91"/>
    </row>
    <row r="2">
      <c r="A2" s="2" t="s">
        <v>53</v>
      </c>
      <c r="B2" s="2" t="s">
        <v>0</v>
      </c>
      <c r="C2" s="54"/>
      <c r="D2" s="9" t="s">
        <v>416</v>
      </c>
      <c r="E2" s="9" t="s">
        <v>417</v>
      </c>
      <c r="F2" s="72" t="s">
        <v>418</v>
      </c>
      <c r="G2" s="9" t="s">
        <v>419</v>
      </c>
      <c r="H2" s="9" t="s">
        <v>420</v>
      </c>
      <c r="I2" s="9" t="s">
        <v>421</v>
      </c>
      <c r="J2" s="72" t="s">
        <v>422</v>
      </c>
      <c r="K2" s="116" t="str">
        <f t="shared" ref="K2:N2" si="1">G2</f>
        <v>erkannte Lügen</v>
      </c>
      <c r="L2" s="9" t="str">
        <f t="shared" si="1"/>
        <v>erkannte wahre A</v>
      </c>
      <c r="M2" s="9" t="str">
        <f t="shared" si="1"/>
        <v>nicht erkannte Lügen</v>
      </c>
      <c r="N2" s="72" t="str">
        <f t="shared" si="1"/>
        <v>nicht erkannte wahre A</v>
      </c>
      <c r="O2" s="116" t="str">
        <f t="shared" ref="O2:R2" si="2">G2</f>
        <v>erkannte Lügen</v>
      </c>
      <c r="P2" s="9" t="str">
        <f t="shared" si="2"/>
        <v>erkannte wahre A</v>
      </c>
      <c r="Q2" s="9" t="str">
        <f t="shared" si="2"/>
        <v>nicht erkannte Lügen</v>
      </c>
      <c r="R2" s="72" t="str">
        <f t="shared" si="2"/>
        <v>nicht erkannte wahre A</v>
      </c>
      <c r="S2" s="116"/>
      <c r="T2" s="9"/>
      <c r="U2" s="9"/>
      <c r="V2" s="9"/>
      <c r="W2" s="9"/>
      <c r="X2" s="9"/>
      <c r="Y2" s="9"/>
      <c r="Z2" s="9"/>
    </row>
    <row r="3">
      <c r="A3" s="11">
        <f>'TN-Liste'!A106</f>
        <v>43273</v>
      </c>
      <c r="B3" s="65" t="str">
        <f>'TN-Liste'!B106</f>
        <v>MBI17_Grp2</v>
      </c>
      <c r="C3" s="73"/>
      <c r="D3" s="3">
        <v>10.0</v>
      </c>
      <c r="E3" s="16">
        <v>4.0</v>
      </c>
      <c r="F3" s="73">
        <f t="shared" ref="F3:F32" si="3">D3-E3</f>
        <v>6</v>
      </c>
      <c r="G3" s="16">
        <v>4.0</v>
      </c>
      <c r="H3" s="16">
        <v>6.0</v>
      </c>
      <c r="I3" s="16">
        <v>0.0</v>
      </c>
      <c r="J3" s="122">
        <v>0.0</v>
      </c>
      <c r="K3" s="16">
        <v>0.0</v>
      </c>
      <c r="L3" s="16">
        <v>0.0</v>
      </c>
      <c r="M3" s="16">
        <v>4.0</v>
      </c>
      <c r="N3" s="122">
        <v>6.0</v>
      </c>
      <c r="O3" s="16">
        <v>3.0</v>
      </c>
      <c r="P3" s="16">
        <v>4.0</v>
      </c>
      <c r="Q3" s="16">
        <v>1.0</v>
      </c>
      <c r="R3" s="16">
        <v>2.0</v>
      </c>
    </row>
    <row r="4">
      <c r="A4" s="11">
        <f>'TN-Liste'!A107</f>
        <v>43273</v>
      </c>
      <c r="B4" s="65" t="str">
        <f>'TN-Liste'!B107</f>
        <v>MBI17_Grp2</v>
      </c>
      <c r="C4" s="73"/>
      <c r="D4" s="3">
        <v>10.0</v>
      </c>
      <c r="E4" s="16">
        <v>2.0</v>
      </c>
      <c r="F4" s="73">
        <f t="shared" si="3"/>
        <v>8</v>
      </c>
      <c r="G4" s="16">
        <v>2.0</v>
      </c>
      <c r="H4" s="16">
        <v>8.0</v>
      </c>
      <c r="I4" s="16">
        <v>0.0</v>
      </c>
      <c r="J4" s="122">
        <v>0.0</v>
      </c>
      <c r="K4" s="16">
        <v>0.0</v>
      </c>
      <c r="L4" s="16">
        <v>0.0</v>
      </c>
      <c r="M4" s="16">
        <v>2.0</v>
      </c>
      <c r="N4" s="122">
        <v>8.0</v>
      </c>
      <c r="O4" s="16">
        <v>1.0</v>
      </c>
      <c r="P4" s="16">
        <v>4.0</v>
      </c>
      <c r="Q4" s="16">
        <v>1.0</v>
      </c>
      <c r="R4" s="16">
        <v>4.0</v>
      </c>
    </row>
    <row r="5">
      <c r="A5" s="11">
        <f>'TN-Liste'!A108</f>
        <v>43273</v>
      </c>
      <c r="B5" s="65" t="str">
        <f>'TN-Liste'!B108</f>
        <v>MBI17_Grp2</v>
      </c>
      <c r="C5" s="73"/>
      <c r="D5" s="3">
        <v>10.0</v>
      </c>
      <c r="E5" s="16">
        <v>2.0</v>
      </c>
      <c r="F5" s="73">
        <f t="shared" si="3"/>
        <v>8</v>
      </c>
      <c r="G5" s="16">
        <v>2.0</v>
      </c>
      <c r="H5" s="16">
        <v>8.0</v>
      </c>
      <c r="I5" s="16">
        <v>0.0</v>
      </c>
      <c r="J5" s="122">
        <v>0.0</v>
      </c>
      <c r="K5" s="16">
        <v>0.0</v>
      </c>
      <c r="L5" s="16">
        <v>0.0</v>
      </c>
      <c r="M5" s="16">
        <v>2.0</v>
      </c>
      <c r="N5" s="122">
        <v>8.0</v>
      </c>
      <c r="O5" s="16">
        <v>1.0</v>
      </c>
      <c r="P5" s="16">
        <v>6.0</v>
      </c>
      <c r="Q5" s="16">
        <v>1.0</v>
      </c>
      <c r="R5" s="16">
        <v>2.0</v>
      </c>
    </row>
    <row r="6">
      <c r="A6" s="11">
        <f>'TN-Liste'!A109</f>
        <v>43273</v>
      </c>
      <c r="B6" s="65" t="str">
        <f>'TN-Liste'!B109</f>
        <v>MBI17_Grp2</v>
      </c>
      <c r="C6" s="73"/>
      <c r="D6" s="3">
        <v>10.0</v>
      </c>
      <c r="E6" s="16">
        <v>4.0</v>
      </c>
      <c r="F6" s="73">
        <f t="shared" si="3"/>
        <v>6</v>
      </c>
      <c r="G6" s="16">
        <v>4.0</v>
      </c>
      <c r="H6" s="16">
        <v>6.0</v>
      </c>
      <c r="I6" s="16">
        <v>0.0</v>
      </c>
      <c r="J6" s="122">
        <v>0.0</v>
      </c>
      <c r="K6" s="16">
        <v>0.0</v>
      </c>
      <c r="L6" s="16">
        <v>0.0</v>
      </c>
      <c r="M6" s="16">
        <v>4.0</v>
      </c>
      <c r="N6" s="122">
        <v>6.0</v>
      </c>
      <c r="O6" s="16">
        <v>2.0</v>
      </c>
      <c r="P6" s="16">
        <v>5.0</v>
      </c>
      <c r="Q6" s="16">
        <v>2.0</v>
      </c>
      <c r="R6" s="16">
        <v>1.0</v>
      </c>
    </row>
    <row r="7">
      <c r="A7" s="11">
        <f>'TN-Liste'!A110</f>
        <v>43273</v>
      </c>
      <c r="B7" s="65" t="str">
        <f>'TN-Liste'!B110</f>
        <v>MBI17_Grp2</v>
      </c>
      <c r="C7" s="73"/>
      <c r="D7" s="3">
        <v>10.0</v>
      </c>
      <c r="E7" s="16">
        <v>4.0</v>
      </c>
      <c r="F7" s="73">
        <f t="shared" si="3"/>
        <v>6</v>
      </c>
      <c r="G7" s="16">
        <v>4.0</v>
      </c>
      <c r="H7" s="16">
        <v>6.0</v>
      </c>
      <c r="I7" s="16">
        <v>0.0</v>
      </c>
      <c r="J7" s="122">
        <v>0.0</v>
      </c>
      <c r="K7" s="16">
        <v>0.0</v>
      </c>
      <c r="L7" s="16">
        <v>0.0</v>
      </c>
      <c r="M7" s="16">
        <v>4.0</v>
      </c>
      <c r="N7" s="122">
        <v>6.0</v>
      </c>
      <c r="O7" s="16">
        <v>3.0</v>
      </c>
      <c r="P7" s="16">
        <v>4.0</v>
      </c>
      <c r="Q7" s="16">
        <v>1.0</v>
      </c>
      <c r="R7" s="16">
        <v>2.0</v>
      </c>
    </row>
    <row r="8">
      <c r="A8" s="11">
        <f>'TN-Liste'!A111</f>
        <v>43273</v>
      </c>
      <c r="B8" s="65" t="str">
        <f>'TN-Liste'!B111</f>
        <v>MBI17_Grp2</v>
      </c>
      <c r="C8" s="73"/>
      <c r="D8" s="3">
        <v>10.0</v>
      </c>
      <c r="E8" s="16">
        <v>3.0</v>
      </c>
      <c r="F8" s="73">
        <f t="shared" si="3"/>
        <v>7</v>
      </c>
      <c r="G8" s="16">
        <v>3.0</v>
      </c>
      <c r="H8" s="16">
        <v>7.0</v>
      </c>
      <c r="I8" s="16">
        <v>0.0</v>
      </c>
      <c r="J8" s="122">
        <v>0.0</v>
      </c>
      <c r="K8" s="16">
        <v>3.0</v>
      </c>
      <c r="L8" s="16">
        <v>2.0</v>
      </c>
      <c r="M8" s="16">
        <v>0.0</v>
      </c>
      <c r="N8" s="122">
        <v>5.0</v>
      </c>
      <c r="O8" s="16">
        <v>0.0</v>
      </c>
      <c r="P8" s="16">
        <v>6.0</v>
      </c>
      <c r="Q8" s="16">
        <v>3.0</v>
      </c>
      <c r="R8" s="16">
        <v>1.0</v>
      </c>
    </row>
    <row r="9">
      <c r="A9" s="11">
        <f>'TN-Liste'!A112</f>
        <v>43273</v>
      </c>
      <c r="B9" s="65" t="str">
        <f>'TN-Liste'!B112</f>
        <v>MBI17_Grp2</v>
      </c>
      <c r="C9" s="73"/>
      <c r="D9" s="3">
        <v>10.0</v>
      </c>
      <c r="E9" s="16">
        <v>2.0</v>
      </c>
      <c r="F9" s="73">
        <f t="shared" si="3"/>
        <v>8</v>
      </c>
      <c r="G9" s="16">
        <v>2.0</v>
      </c>
      <c r="H9" s="16">
        <v>8.0</v>
      </c>
      <c r="I9" s="16">
        <v>0.0</v>
      </c>
      <c r="J9" s="122">
        <v>0.0</v>
      </c>
      <c r="K9" s="16">
        <v>0.0</v>
      </c>
      <c r="L9" s="16">
        <v>0.0</v>
      </c>
      <c r="M9" s="16">
        <v>2.0</v>
      </c>
      <c r="N9" s="122">
        <v>8.0</v>
      </c>
      <c r="O9" s="16">
        <v>0.0</v>
      </c>
      <c r="P9" s="16">
        <v>1.0</v>
      </c>
      <c r="Q9" s="16">
        <v>2.0</v>
      </c>
      <c r="R9" s="16">
        <v>7.0</v>
      </c>
    </row>
    <row r="10">
      <c r="A10" s="11">
        <f>'TN-Liste'!A113</f>
        <v>43273</v>
      </c>
      <c r="B10" s="65" t="str">
        <f>'TN-Liste'!B113</f>
        <v>MBI17_Grp2</v>
      </c>
      <c r="C10" s="73"/>
      <c r="D10" s="3">
        <v>10.0</v>
      </c>
      <c r="E10" s="16">
        <v>5.0</v>
      </c>
      <c r="F10" s="73">
        <f t="shared" si="3"/>
        <v>5</v>
      </c>
      <c r="G10" s="16">
        <v>5.0</v>
      </c>
      <c r="H10" s="16">
        <v>5.0</v>
      </c>
      <c r="I10" s="16">
        <v>0.0</v>
      </c>
      <c r="J10" s="122">
        <v>0.0</v>
      </c>
      <c r="K10" s="16">
        <v>0.0</v>
      </c>
      <c r="L10" s="16">
        <v>0.0</v>
      </c>
      <c r="M10" s="16">
        <v>5.0</v>
      </c>
      <c r="N10" s="122">
        <v>5.0</v>
      </c>
      <c r="O10" s="16">
        <v>3.0</v>
      </c>
      <c r="P10" s="16">
        <v>3.0</v>
      </c>
      <c r="Q10" s="16">
        <v>2.0</v>
      </c>
      <c r="R10" s="16">
        <v>2.0</v>
      </c>
    </row>
    <row r="11">
      <c r="A11" s="11">
        <f>'TN-Liste'!A114</f>
        <v>43273</v>
      </c>
      <c r="B11" s="65" t="str">
        <f>'TN-Liste'!B114</f>
        <v>MBI17_Grp2</v>
      </c>
      <c r="C11" s="73"/>
      <c r="D11" s="3">
        <v>10.0</v>
      </c>
      <c r="E11" s="16">
        <v>4.0</v>
      </c>
      <c r="F11" s="73">
        <f t="shared" si="3"/>
        <v>6</v>
      </c>
      <c r="G11" s="16">
        <v>4.0</v>
      </c>
      <c r="H11" s="16">
        <v>6.0</v>
      </c>
      <c r="I11" s="16">
        <v>0.0</v>
      </c>
      <c r="J11" s="122">
        <v>0.0</v>
      </c>
      <c r="K11" s="16">
        <v>4.0</v>
      </c>
      <c r="L11" s="16">
        <v>4.0</v>
      </c>
      <c r="M11" s="16">
        <v>0.0</v>
      </c>
      <c r="N11" s="122">
        <v>2.0</v>
      </c>
      <c r="O11" s="16">
        <v>4.0</v>
      </c>
      <c r="P11" s="16">
        <v>2.0</v>
      </c>
      <c r="Q11" s="16">
        <v>0.0</v>
      </c>
      <c r="R11" s="16">
        <v>4.0</v>
      </c>
    </row>
    <row r="12">
      <c r="A12" s="11">
        <f>'TN-Liste'!A115</f>
        <v>43273</v>
      </c>
      <c r="B12" s="65" t="str">
        <f>'TN-Liste'!B115</f>
        <v>MBI17_Grp2</v>
      </c>
      <c r="C12" s="73"/>
      <c r="D12" s="3">
        <v>10.0</v>
      </c>
      <c r="E12" s="16">
        <v>3.0</v>
      </c>
      <c r="F12" s="73">
        <f t="shared" si="3"/>
        <v>7</v>
      </c>
      <c r="G12" s="16">
        <v>3.0</v>
      </c>
      <c r="H12" s="16">
        <v>7.0</v>
      </c>
      <c r="I12" s="16">
        <v>0.0</v>
      </c>
      <c r="J12" s="122">
        <v>0.0</v>
      </c>
      <c r="K12" s="16">
        <v>3.0</v>
      </c>
      <c r="L12" s="16">
        <v>1.0</v>
      </c>
      <c r="M12" s="16">
        <v>0.0</v>
      </c>
      <c r="N12" s="122">
        <v>6.0</v>
      </c>
      <c r="O12" s="16">
        <v>2.0</v>
      </c>
      <c r="P12" s="16">
        <v>4.0</v>
      </c>
      <c r="Q12" s="16">
        <v>1.0</v>
      </c>
      <c r="R12" s="16">
        <v>3.0</v>
      </c>
    </row>
    <row r="13">
      <c r="A13" s="11">
        <f>'TN-Liste'!A116</f>
        <v>43273</v>
      </c>
      <c r="B13" s="65" t="str">
        <f>'TN-Liste'!B116</f>
        <v>MBI17_Grp2</v>
      </c>
      <c r="C13" s="73"/>
      <c r="D13" s="3">
        <v>10.0</v>
      </c>
      <c r="E13" s="16">
        <v>2.0</v>
      </c>
      <c r="F13" s="73">
        <f t="shared" si="3"/>
        <v>8</v>
      </c>
      <c r="G13" s="16">
        <v>2.0</v>
      </c>
      <c r="H13" s="16">
        <v>8.0</v>
      </c>
      <c r="I13" s="16">
        <v>0.0</v>
      </c>
      <c r="J13" s="122">
        <v>0.0</v>
      </c>
      <c r="K13" s="16">
        <v>1.0</v>
      </c>
      <c r="L13" s="16">
        <v>2.0</v>
      </c>
      <c r="M13" s="16">
        <v>1.0</v>
      </c>
      <c r="N13" s="122">
        <v>6.0</v>
      </c>
      <c r="O13" s="16">
        <v>2.0</v>
      </c>
      <c r="P13" s="16">
        <v>4.0</v>
      </c>
      <c r="Q13" s="16">
        <v>0.0</v>
      </c>
      <c r="R13" s="16">
        <v>4.0</v>
      </c>
    </row>
    <row r="14">
      <c r="A14" s="11">
        <f>'TN-Liste'!A117</f>
        <v>43273</v>
      </c>
      <c r="B14" s="65" t="str">
        <f>'TN-Liste'!B117</f>
        <v>MBI17_Grp2</v>
      </c>
      <c r="C14" s="73"/>
      <c r="D14" s="3">
        <v>10.0</v>
      </c>
      <c r="E14" s="16">
        <v>2.0</v>
      </c>
      <c r="F14" s="73">
        <f t="shared" si="3"/>
        <v>8</v>
      </c>
      <c r="G14" s="16">
        <v>2.0</v>
      </c>
      <c r="H14" s="16">
        <v>8.0</v>
      </c>
      <c r="I14" s="16">
        <v>0.0</v>
      </c>
      <c r="J14" s="122">
        <v>0.0</v>
      </c>
      <c r="K14" s="16">
        <v>0.0</v>
      </c>
      <c r="L14" s="16">
        <v>2.0</v>
      </c>
      <c r="M14" s="16">
        <v>2.0</v>
      </c>
      <c r="N14" s="122">
        <v>6.0</v>
      </c>
      <c r="O14" s="16">
        <v>1.0</v>
      </c>
      <c r="P14" s="16">
        <v>8.0</v>
      </c>
      <c r="Q14" s="16">
        <v>1.0</v>
      </c>
      <c r="R14" s="16">
        <v>0.0</v>
      </c>
    </row>
    <row r="15">
      <c r="A15" s="11">
        <f>'TN-Liste'!A118</f>
        <v>43273</v>
      </c>
      <c r="B15" s="65" t="str">
        <f>'TN-Liste'!B118</f>
        <v>MBI17_Grp2</v>
      </c>
      <c r="C15" s="73"/>
      <c r="D15" s="3">
        <v>10.0</v>
      </c>
      <c r="E15" s="16">
        <v>3.0</v>
      </c>
      <c r="F15" s="73">
        <f t="shared" si="3"/>
        <v>7</v>
      </c>
      <c r="G15" s="16">
        <v>3.0</v>
      </c>
      <c r="H15" s="16">
        <v>7.0</v>
      </c>
      <c r="I15" s="16">
        <v>0.0</v>
      </c>
      <c r="J15" s="122">
        <v>0.0</v>
      </c>
      <c r="K15" s="16">
        <v>0.0</v>
      </c>
      <c r="L15" s="16">
        <v>3.0</v>
      </c>
      <c r="M15" s="16">
        <v>3.0</v>
      </c>
      <c r="N15" s="122">
        <v>4.0</v>
      </c>
      <c r="O15" s="16">
        <v>1.0</v>
      </c>
      <c r="P15" s="16">
        <v>1.0</v>
      </c>
      <c r="Q15" s="16">
        <v>2.0</v>
      </c>
      <c r="R15" s="16">
        <v>6.0</v>
      </c>
    </row>
    <row r="16">
      <c r="A16" s="11">
        <f>'TN-Liste'!A119</f>
        <v>43273</v>
      </c>
      <c r="B16" s="65" t="str">
        <f>'TN-Liste'!B119</f>
        <v>MBI17_Grp2</v>
      </c>
      <c r="C16" s="73"/>
      <c r="D16" s="3">
        <v>10.0</v>
      </c>
      <c r="E16" s="16">
        <v>4.0</v>
      </c>
      <c r="F16" s="73">
        <f t="shared" si="3"/>
        <v>6</v>
      </c>
      <c r="G16" s="16">
        <v>4.0</v>
      </c>
      <c r="H16" s="16">
        <v>6.0</v>
      </c>
      <c r="I16" s="16">
        <v>0.0</v>
      </c>
      <c r="J16" s="122">
        <v>0.0</v>
      </c>
      <c r="K16" s="16">
        <v>2.0</v>
      </c>
      <c r="L16" s="16">
        <v>6.0</v>
      </c>
      <c r="M16" s="16">
        <v>2.0</v>
      </c>
      <c r="N16" s="122">
        <v>0.0</v>
      </c>
      <c r="O16" s="16">
        <v>0.0</v>
      </c>
      <c r="P16" s="16">
        <v>4.0</v>
      </c>
      <c r="Q16" s="16">
        <v>4.0</v>
      </c>
      <c r="R16" s="16">
        <v>2.0</v>
      </c>
    </row>
    <row r="17">
      <c r="A17" s="11">
        <f>'TN-Liste'!A120</f>
        <v>43273</v>
      </c>
      <c r="B17" s="65" t="str">
        <f>'TN-Liste'!B120</f>
        <v>MBI17_Grp2</v>
      </c>
      <c r="C17" s="73"/>
      <c r="D17" s="3">
        <v>10.0</v>
      </c>
      <c r="E17" s="16">
        <v>6.0</v>
      </c>
      <c r="F17" s="73">
        <f t="shared" si="3"/>
        <v>4</v>
      </c>
      <c r="G17" s="16">
        <v>6.0</v>
      </c>
      <c r="H17" s="16">
        <v>4.0</v>
      </c>
      <c r="I17" s="16">
        <v>0.0</v>
      </c>
      <c r="J17" s="122">
        <v>0.0</v>
      </c>
      <c r="K17" s="16">
        <v>0.0</v>
      </c>
      <c r="L17" s="16">
        <v>0.0</v>
      </c>
      <c r="M17" s="16">
        <v>6.0</v>
      </c>
      <c r="N17" s="122">
        <v>4.0</v>
      </c>
      <c r="O17" s="16">
        <v>0.0</v>
      </c>
      <c r="P17" s="16">
        <v>0.0</v>
      </c>
      <c r="Q17" s="16">
        <v>6.0</v>
      </c>
      <c r="R17" s="16">
        <v>4.0</v>
      </c>
    </row>
    <row r="18">
      <c r="A18" s="11">
        <f>'TN-Liste'!A121</f>
        <v>43621</v>
      </c>
      <c r="B18" s="65" t="str">
        <f>'TN-Liste'!B121</f>
        <v>MBI18_Grp1</v>
      </c>
      <c r="C18" s="73"/>
      <c r="D18" s="3">
        <v>10.0</v>
      </c>
      <c r="E18" s="16">
        <v>4.0</v>
      </c>
      <c r="F18" s="73">
        <f t="shared" si="3"/>
        <v>6</v>
      </c>
      <c r="G18" s="16">
        <v>4.0</v>
      </c>
      <c r="H18" s="16">
        <v>6.0</v>
      </c>
      <c r="I18" s="16">
        <v>0.0</v>
      </c>
      <c r="J18" s="122">
        <v>0.0</v>
      </c>
      <c r="K18" s="16">
        <v>1.0</v>
      </c>
      <c r="L18" s="16">
        <v>5.0</v>
      </c>
      <c r="M18" s="16">
        <v>3.0</v>
      </c>
      <c r="N18" s="122">
        <v>1.0</v>
      </c>
      <c r="O18" s="16">
        <v>1.0</v>
      </c>
      <c r="P18" s="16">
        <v>4.0</v>
      </c>
      <c r="Q18" s="16">
        <v>3.0</v>
      </c>
      <c r="R18" s="16">
        <v>2.0</v>
      </c>
    </row>
    <row r="19">
      <c r="A19" s="11">
        <f>'TN-Liste'!A122</f>
        <v>43621</v>
      </c>
      <c r="B19" s="65" t="str">
        <f>'TN-Liste'!B122</f>
        <v>MBI18_Grp1</v>
      </c>
      <c r="C19" s="73"/>
      <c r="D19" s="3">
        <v>10.0</v>
      </c>
      <c r="E19" s="16">
        <v>5.0</v>
      </c>
      <c r="F19" s="73">
        <f t="shared" si="3"/>
        <v>5</v>
      </c>
      <c r="G19" s="16">
        <v>5.0</v>
      </c>
      <c r="H19" s="16">
        <v>5.0</v>
      </c>
      <c r="I19" s="16">
        <v>0.0</v>
      </c>
      <c r="J19" s="122">
        <v>0.0</v>
      </c>
      <c r="K19" s="16">
        <v>4.0</v>
      </c>
      <c r="L19" s="16">
        <v>4.0</v>
      </c>
      <c r="M19" s="16">
        <v>1.0</v>
      </c>
      <c r="N19" s="122">
        <v>1.0</v>
      </c>
      <c r="O19" s="16">
        <v>1.0</v>
      </c>
      <c r="P19" s="16">
        <v>4.0</v>
      </c>
      <c r="Q19" s="16">
        <v>4.0</v>
      </c>
      <c r="R19" s="16">
        <v>1.0</v>
      </c>
    </row>
    <row r="20">
      <c r="A20" s="11">
        <f>'TN-Liste'!A123</f>
        <v>43621</v>
      </c>
      <c r="B20" s="65" t="str">
        <f>'TN-Liste'!B123</f>
        <v>MBI18_Grp1</v>
      </c>
      <c r="C20" s="73"/>
      <c r="D20" s="3">
        <v>10.0</v>
      </c>
      <c r="E20" s="16">
        <v>4.0</v>
      </c>
      <c r="F20" s="73">
        <f t="shared" si="3"/>
        <v>6</v>
      </c>
      <c r="G20" s="16">
        <v>4.0</v>
      </c>
      <c r="H20" s="16">
        <v>6.0</v>
      </c>
      <c r="I20" s="16">
        <v>0.0</v>
      </c>
      <c r="J20" s="122">
        <v>0.0</v>
      </c>
      <c r="K20" s="16">
        <v>3.0</v>
      </c>
      <c r="L20" s="16">
        <v>6.0</v>
      </c>
      <c r="M20" s="16">
        <v>1.0</v>
      </c>
      <c r="N20" s="122">
        <v>0.0</v>
      </c>
      <c r="O20" s="16">
        <v>1.0</v>
      </c>
      <c r="P20" s="16">
        <v>3.0</v>
      </c>
      <c r="Q20" s="16">
        <v>3.0</v>
      </c>
      <c r="R20" s="16">
        <v>3.0</v>
      </c>
    </row>
    <row r="21" ht="15.75" customHeight="1">
      <c r="A21" s="11">
        <f>'TN-Liste'!A124</f>
        <v>43621</v>
      </c>
      <c r="B21" s="65" t="str">
        <f>'TN-Liste'!B124</f>
        <v>MBI18_Grp1</v>
      </c>
      <c r="C21" s="73"/>
      <c r="D21" s="3">
        <v>10.0</v>
      </c>
      <c r="E21" s="16">
        <v>4.0</v>
      </c>
      <c r="F21" s="73">
        <f t="shared" si="3"/>
        <v>6</v>
      </c>
      <c r="G21" s="16">
        <v>4.0</v>
      </c>
      <c r="H21" s="16">
        <v>6.0</v>
      </c>
      <c r="I21" s="16">
        <v>0.0</v>
      </c>
      <c r="J21" s="122">
        <v>0.0</v>
      </c>
      <c r="K21" s="16">
        <v>4.0</v>
      </c>
      <c r="L21" s="16">
        <v>4.0</v>
      </c>
      <c r="M21" s="16">
        <v>0.0</v>
      </c>
      <c r="N21" s="122">
        <v>2.0</v>
      </c>
      <c r="O21" s="16">
        <v>2.0</v>
      </c>
      <c r="P21" s="16">
        <v>4.0</v>
      </c>
      <c r="Q21" s="16">
        <v>2.0</v>
      </c>
      <c r="R21" s="16">
        <v>2.0</v>
      </c>
    </row>
    <row r="22" ht="15.75" customHeight="1">
      <c r="A22" s="11">
        <f>'TN-Liste'!A125</f>
        <v>43621</v>
      </c>
      <c r="B22" s="65" t="str">
        <f>'TN-Liste'!B125</f>
        <v>MBI18_Grp1</v>
      </c>
      <c r="C22" s="73"/>
      <c r="D22" s="3">
        <v>10.0</v>
      </c>
      <c r="E22" s="16">
        <v>4.0</v>
      </c>
      <c r="F22" s="73">
        <f t="shared" si="3"/>
        <v>6</v>
      </c>
      <c r="G22" s="16">
        <v>4.0</v>
      </c>
      <c r="H22" s="16">
        <v>6.0</v>
      </c>
      <c r="I22" s="16">
        <v>0.0</v>
      </c>
      <c r="J22" s="122">
        <v>0.0</v>
      </c>
      <c r="K22" s="16">
        <v>1.0</v>
      </c>
      <c r="L22" s="16">
        <v>5.0</v>
      </c>
      <c r="M22" s="16">
        <v>3.0</v>
      </c>
      <c r="N22" s="122">
        <v>1.0</v>
      </c>
      <c r="O22" s="16">
        <v>2.0</v>
      </c>
      <c r="P22" s="16">
        <v>5.0</v>
      </c>
      <c r="Q22" s="16">
        <v>2.0</v>
      </c>
      <c r="R22" s="16">
        <v>1.0</v>
      </c>
    </row>
    <row r="23" ht="15.75" customHeight="1">
      <c r="C23" s="73"/>
      <c r="D23" s="3">
        <v>10.0</v>
      </c>
      <c r="E23" s="16">
        <v>4.0</v>
      </c>
      <c r="F23" s="73">
        <f t="shared" si="3"/>
        <v>6</v>
      </c>
      <c r="G23" s="16">
        <v>4.0</v>
      </c>
      <c r="H23" s="16">
        <v>6.0</v>
      </c>
      <c r="I23" s="16">
        <v>0.0</v>
      </c>
      <c r="J23" s="122">
        <v>0.0</v>
      </c>
      <c r="K23" s="16">
        <v>3.0</v>
      </c>
      <c r="L23" s="16">
        <v>1.0</v>
      </c>
      <c r="M23" s="16">
        <v>1.0</v>
      </c>
      <c r="N23" s="122">
        <v>5.0</v>
      </c>
      <c r="O23" s="16">
        <v>2.0</v>
      </c>
      <c r="P23" s="16">
        <v>3.0</v>
      </c>
      <c r="Q23" s="16">
        <v>2.0</v>
      </c>
      <c r="R23" s="16">
        <v>3.0</v>
      </c>
    </row>
    <row r="24" ht="15.75" customHeight="1">
      <c r="C24" s="73"/>
      <c r="D24" s="3">
        <v>10.0</v>
      </c>
      <c r="E24" s="16">
        <v>3.0</v>
      </c>
      <c r="F24" s="73">
        <f t="shared" si="3"/>
        <v>7</v>
      </c>
      <c r="G24" s="16">
        <v>3.0</v>
      </c>
      <c r="H24" s="16">
        <v>7.0</v>
      </c>
      <c r="I24" s="16">
        <v>0.0</v>
      </c>
      <c r="J24" s="122">
        <v>0.0</v>
      </c>
      <c r="K24" s="16">
        <v>1.0</v>
      </c>
      <c r="L24" s="16">
        <v>2.0</v>
      </c>
      <c r="M24" s="16">
        <v>2.0</v>
      </c>
      <c r="N24" s="122">
        <v>5.0</v>
      </c>
      <c r="O24" s="16">
        <v>0.0</v>
      </c>
      <c r="P24" s="16">
        <v>2.0</v>
      </c>
      <c r="Q24" s="16">
        <v>3.0</v>
      </c>
      <c r="R24" s="16">
        <v>5.0</v>
      </c>
    </row>
    <row r="25" ht="15.75" customHeight="1">
      <c r="C25" s="73"/>
      <c r="D25" s="3">
        <v>10.0</v>
      </c>
      <c r="E25" s="16">
        <v>2.0</v>
      </c>
      <c r="F25" s="73">
        <f t="shared" si="3"/>
        <v>8</v>
      </c>
      <c r="G25" s="16">
        <v>2.0</v>
      </c>
      <c r="H25" s="16">
        <v>8.0</v>
      </c>
      <c r="I25" s="16">
        <v>0.0</v>
      </c>
      <c r="J25" s="122">
        <v>0.0</v>
      </c>
      <c r="K25" s="16">
        <v>1.0</v>
      </c>
      <c r="L25" s="16">
        <v>6.0</v>
      </c>
      <c r="M25" s="16">
        <v>1.0</v>
      </c>
      <c r="N25" s="122">
        <v>2.0</v>
      </c>
      <c r="O25" s="16">
        <v>0.0</v>
      </c>
      <c r="P25" s="16">
        <v>5.0</v>
      </c>
      <c r="Q25" s="16">
        <v>2.0</v>
      </c>
      <c r="R25" s="16">
        <v>3.0</v>
      </c>
    </row>
    <row r="26" ht="15.75" customHeight="1">
      <c r="C26" s="73"/>
      <c r="D26" s="3">
        <v>10.0</v>
      </c>
      <c r="E26" s="16">
        <v>2.0</v>
      </c>
      <c r="F26" s="73">
        <f t="shared" si="3"/>
        <v>8</v>
      </c>
      <c r="G26" s="16">
        <v>2.0</v>
      </c>
      <c r="H26" s="16">
        <v>8.0</v>
      </c>
      <c r="I26" s="16">
        <v>0.0</v>
      </c>
      <c r="J26" s="122">
        <v>0.0</v>
      </c>
      <c r="K26" s="16">
        <v>0.0</v>
      </c>
      <c r="L26" s="16">
        <v>0.0</v>
      </c>
      <c r="M26" s="16">
        <v>2.0</v>
      </c>
      <c r="N26" s="122">
        <v>8.0</v>
      </c>
      <c r="O26" s="16">
        <v>0.0</v>
      </c>
      <c r="P26" s="16">
        <v>0.0</v>
      </c>
      <c r="Q26" s="16">
        <v>2.0</v>
      </c>
      <c r="R26" s="16">
        <v>8.0</v>
      </c>
    </row>
    <row r="27" ht="15.75" customHeight="1">
      <c r="C27" s="73"/>
      <c r="D27" s="3">
        <v>10.0</v>
      </c>
      <c r="E27" s="16">
        <v>3.0</v>
      </c>
      <c r="F27" s="73">
        <f t="shared" si="3"/>
        <v>7</v>
      </c>
      <c r="G27" s="16">
        <v>3.0</v>
      </c>
      <c r="H27" s="16">
        <v>7.0</v>
      </c>
      <c r="I27" s="16">
        <v>0.0</v>
      </c>
      <c r="J27" s="122">
        <v>0.0</v>
      </c>
      <c r="K27" s="16">
        <v>2.0</v>
      </c>
      <c r="L27" s="16">
        <v>6.0</v>
      </c>
      <c r="M27" s="16">
        <v>1.0</v>
      </c>
      <c r="N27" s="122">
        <v>1.0</v>
      </c>
      <c r="O27" s="16">
        <v>1.0</v>
      </c>
      <c r="P27" s="16">
        <v>4.0</v>
      </c>
      <c r="Q27" s="16">
        <v>2.0</v>
      </c>
      <c r="R27" s="16">
        <v>3.0</v>
      </c>
    </row>
    <row r="28" ht="15.75" customHeight="1">
      <c r="C28" s="73"/>
      <c r="D28" s="3">
        <v>10.0</v>
      </c>
      <c r="E28" s="16">
        <v>2.0</v>
      </c>
      <c r="F28" s="73">
        <f t="shared" si="3"/>
        <v>8</v>
      </c>
      <c r="G28" s="16">
        <v>2.0</v>
      </c>
      <c r="H28" s="16">
        <v>8.0</v>
      </c>
      <c r="I28" s="16">
        <v>0.0</v>
      </c>
      <c r="J28" s="122">
        <v>0.0</v>
      </c>
      <c r="K28" s="16">
        <v>1.0</v>
      </c>
      <c r="L28" s="16">
        <v>7.0</v>
      </c>
      <c r="M28" s="16">
        <v>1.0</v>
      </c>
      <c r="N28" s="122">
        <v>1.0</v>
      </c>
      <c r="O28" s="16">
        <v>1.0</v>
      </c>
      <c r="P28" s="16">
        <v>5.0</v>
      </c>
      <c r="Q28" s="16">
        <v>1.0</v>
      </c>
      <c r="R28" s="16">
        <v>3.0</v>
      </c>
    </row>
    <row r="29" ht="15.75" customHeight="1">
      <c r="C29" s="73"/>
      <c r="D29" s="3">
        <v>10.0</v>
      </c>
      <c r="E29" s="16">
        <v>5.0</v>
      </c>
      <c r="F29" s="73">
        <f t="shared" si="3"/>
        <v>5</v>
      </c>
      <c r="G29" s="16">
        <v>5.0</v>
      </c>
      <c r="H29" s="16">
        <v>5.0</v>
      </c>
      <c r="I29" s="16">
        <v>0.0</v>
      </c>
      <c r="J29" s="122">
        <v>0.0</v>
      </c>
      <c r="K29" s="16">
        <v>3.0</v>
      </c>
      <c r="L29" s="16">
        <v>4.0</v>
      </c>
      <c r="M29" s="16">
        <v>2.0</v>
      </c>
      <c r="N29" s="122">
        <v>1.0</v>
      </c>
      <c r="O29" s="16">
        <v>2.0</v>
      </c>
      <c r="P29" s="16">
        <v>5.0</v>
      </c>
      <c r="Q29" s="16">
        <v>3.0</v>
      </c>
      <c r="R29" s="16">
        <v>0.0</v>
      </c>
    </row>
    <row r="30" ht="15.75" customHeight="1">
      <c r="C30" s="73"/>
      <c r="D30" s="3">
        <v>10.0</v>
      </c>
      <c r="E30" s="16">
        <v>3.0</v>
      </c>
      <c r="F30" s="73">
        <f t="shared" si="3"/>
        <v>7</v>
      </c>
      <c r="G30" s="16">
        <v>3.0</v>
      </c>
      <c r="H30" s="16">
        <v>7.0</v>
      </c>
      <c r="I30" s="16">
        <v>0.0</v>
      </c>
      <c r="J30" s="122">
        <v>0.0</v>
      </c>
      <c r="K30" s="16">
        <v>0.0</v>
      </c>
      <c r="L30" s="16">
        <v>4.0</v>
      </c>
      <c r="M30" s="16">
        <v>3.0</v>
      </c>
      <c r="N30" s="122">
        <v>3.0</v>
      </c>
      <c r="O30" s="16">
        <v>1.0</v>
      </c>
      <c r="P30" s="16">
        <v>2.0</v>
      </c>
      <c r="Q30" s="16">
        <v>2.0</v>
      </c>
      <c r="R30" s="16">
        <v>5.0</v>
      </c>
    </row>
    <row r="31" ht="15.75" customHeight="1">
      <c r="C31" s="73"/>
      <c r="D31" s="3">
        <v>10.0</v>
      </c>
      <c r="E31" s="16">
        <v>6.0</v>
      </c>
      <c r="F31" s="73">
        <f t="shared" si="3"/>
        <v>4</v>
      </c>
      <c r="G31" s="16">
        <v>6.0</v>
      </c>
      <c r="H31" s="16">
        <v>4.0</v>
      </c>
      <c r="I31" s="16">
        <v>0.0</v>
      </c>
      <c r="J31" s="122">
        <v>0.0</v>
      </c>
      <c r="K31" s="16">
        <v>4.0</v>
      </c>
      <c r="L31" s="16">
        <v>2.0</v>
      </c>
      <c r="M31" s="16">
        <v>2.0</v>
      </c>
      <c r="N31" s="122">
        <v>2.0</v>
      </c>
      <c r="O31" s="16">
        <v>1.0</v>
      </c>
      <c r="P31" s="16">
        <v>3.0</v>
      </c>
      <c r="Q31" s="16">
        <v>5.0</v>
      </c>
      <c r="R31" s="16">
        <v>1.0</v>
      </c>
    </row>
    <row r="32" ht="15.75" customHeight="1">
      <c r="C32" s="73"/>
      <c r="D32" s="3">
        <v>10.0</v>
      </c>
      <c r="E32" s="16">
        <v>6.0</v>
      </c>
      <c r="F32" s="73">
        <f t="shared" si="3"/>
        <v>4</v>
      </c>
      <c r="G32" s="16">
        <v>6.0</v>
      </c>
      <c r="H32" s="16">
        <v>4.0</v>
      </c>
      <c r="I32" s="16">
        <v>0.0</v>
      </c>
      <c r="J32" s="122">
        <v>0.0</v>
      </c>
      <c r="K32" s="16">
        <v>4.0</v>
      </c>
      <c r="L32" s="16">
        <v>3.0</v>
      </c>
      <c r="M32" s="16">
        <v>2.0</v>
      </c>
      <c r="N32" s="122">
        <v>1.0</v>
      </c>
      <c r="O32" s="16">
        <v>4.0</v>
      </c>
      <c r="P32" s="16">
        <v>4.0</v>
      </c>
      <c r="Q32" s="16">
        <v>2.0</v>
      </c>
      <c r="R32" s="16">
        <v>0.0</v>
      </c>
    </row>
    <row r="33" ht="15.75" customHeight="1">
      <c r="C33" s="73"/>
      <c r="F33" s="73"/>
      <c r="J33" s="73"/>
      <c r="N33" s="73"/>
      <c r="R33" s="73"/>
    </row>
    <row r="34" ht="15.75" customHeight="1">
      <c r="C34" s="73"/>
      <c r="F34" s="73"/>
      <c r="J34" s="73"/>
      <c r="N34" s="73"/>
      <c r="R34" s="73"/>
    </row>
    <row r="35" ht="15.75" customHeight="1">
      <c r="C35" s="73"/>
      <c r="F35" s="73"/>
      <c r="J35" s="73"/>
      <c r="N35" s="73"/>
      <c r="R35" s="73"/>
    </row>
    <row r="36" ht="15.75" customHeight="1">
      <c r="C36" s="73"/>
      <c r="F36" s="73"/>
      <c r="J36" s="73"/>
      <c r="N36" s="73"/>
      <c r="R36" s="73"/>
    </row>
    <row r="37" ht="15.75" customHeight="1">
      <c r="C37" s="73"/>
      <c r="F37" s="73"/>
      <c r="J37" s="73"/>
      <c r="N37" s="73"/>
      <c r="R37" s="73"/>
    </row>
    <row r="38" ht="15.75" customHeight="1">
      <c r="C38" s="73"/>
      <c r="F38" s="73"/>
      <c r="J38" s="73"/>
      <c r="N38" s="73"/>
      <c r="R38" s="73"/>
    </row>
    <row r="39" ht="15.75" customHeight="1">
      <c r="C39" s="73"/>
      <c r="F39" s="73"/>
      <c r="J39" s="73"/>
      <c r="N39" s="73"/>
      <c r="R39" s="73"/>
    </row>
    <row r="40" ht="15.75" customHeight="1">
      <c r="C40" s="73"/>
      <c r="F40" s="73"/>
      <c r="J40" s="73"/>
      <c r="N40" s="73"/>
      <c r="R40" s="73"/>
    </row>
    <row r="41" ht="15.75" customHeight="1">
      <c r="C41" s="73"/>
      <c r="F41" s="73"/>
      <c r="J41" s="73"/>
      <c r="N41" s="73"/>
      <c r="R41" s="73"/>
    </row>
    <row r="42" ht="15.75" customHeight="1">
      <c r="C42" s="73"/>
      <c r="F42" s="73"/>
      <c r="J42" s="73"/>
      <c r="N42" s="73"/>
      <c r="R42" s="73"/>
    </row>
    <row r="43" ht="15.75" customHeight="1">
      <c r="C43" s="73"/>
      <c r="F43" s="73"/>
      <c r="J43" s="73"/>
      <c r="N43" s="73"/>
      <c r="R43" s="73"/>
    </row>
    <row r="44" ht="15.75" customHeight="1">
      <c r="C44" s="73"/>
      <c r="F44" s="73"/>
      <c r="J44" s="73"/>
      <c r="N44" s="73"/>
      <c r="R44" s="73"/>
    </row>
    <row r="45" ht="15.75" customHeight="1">
      <c r="C45" s="73"/>
      <c r="F45" s="73"/>
      <c r="J45" s="73"/>
      <c r="N45" s="73"/>
      <c r="R45" s="73"/>
    </row>
    <row r="46" ht="15.75" customHeight="1">
      <c r="C46" s="73"/>
      <c r="F46" s="73"/>
      <c r="J46" s="73"/>
      <c r="N46" s="73"/>
      <c r="R46" s="73"/>
    </row>
    <row r="47" ht="15.75" customHeight="1">
      <c r="C47" s="73"/>
      <c r="F47" s="73"/>
      <c r="J47" s="73"/>
      <c r="N47" s="73"/>
      <c r="R47" s="73"/>
    </row>
    <row r="48" ht="15.75" customHeight="1">
      <c r="C48" s="73"/>
      <c r="F48" s="73"/>
      <c r="J48" s="73"/>
      <c r="N48" s="73"/>
      <c r="R48" s="73"/>
    </row>
    <row r="49" ht="15.75" customHeight="1">
      <c r="C49" s="73"/>
      <c r="F49" s="73"/>
      <c r="J49" s="73"/>
      <c r="N49" s="73"/>
      <c r="R49" s="73"/>
    </row>
    <row r="50" ht="15.75" customHeight="1">
      <c r="C50" s="73"/>
      <c r="F50" s="73"/>
      <c r="J50" s="73"/>
      <c r="N50" s="73"/>
      <c r="R50" s="73"/>
    </row>
    <row r="51" ht="15.75" customHeight="1">
      <c r="C51" s="73"/>
      <c r="F51" s="73"/>
      <c r="J51" s="73"/>
      <c r="N51" s="73"/>
      <c r="R51" s="73"/>
    </row>
    <row r="52" ht="15.75" customHeight="1">
      <c r="C52" s="73"/>
      <c r="F52" s="73"/>
      <c r="J52" s="73"/>
      <c r="N52" s="73"/>
      <c r="R52" s="73"/>
    </row>
    <row r="53" ht="15.75" customHeight="1">
      <c r="C53" s="73"/>
      <c r="F53" s="73"/>
      <c r="J53" s="73"/>
      <c r="N53" s="73"/>
      <c r="R53" s="73"/>
    </row>
    <row r="54" ht="15.75" customHeight="1">
      <c r="C54" s="73"/>
      <c r="F54" s="73"/>
      <c r="J54" s="73"/>
      <c r="N54" s="73"/>
      <c r="R54" s="73"/>
    </row>
    <row r="55" ht="15.75" customHeight="1">
      <c r="C55" s="73"/>
      <c r="F55" s="73"/>
      <c r="J55" s="73"/>
      <c r="N55" s="73"/>
      <c r="R55" s="73"/>
    </row>
    <row r="56" ht="15.75" customHeight="1">
      <c r="C56" s="73"/>
      <c r="F56" s="73"/>
      <c r="J56" s="73"/>
      <c r="N56" s="73"/>
      <c r="R56" s="73"/>
    </row>
    <row r="57" ht="15.75" customHeight="1">
      <c r="C57" s="73"/>
      <c r="F57" s="73"/>
      <c r="J57" s="73"/>
      <c r="N57" s="73"/>
      <c r="R57" s="73"/>
    </row>
    <row r="58" ht="15.75" customHeight="1">
      <c r="C58" s="73"/>
      <c r="F58" s="73"/>
      <c r="J58" s="73"/>
      <c r="N58" s="73"/>
      <c r="R58" s="73"/>
    </row>
    <row r="59" ht="15.75" customHeight="1">
      <c r="C59" s="73"/>
      <c r="F59" s="73"/>
      <c r="J59" s="73"/>
      <c r="N59" s="73"/>
      <c r="R59" s="73"/>
    </row>
    <row r="60" ht="15.75" customHeight="1">
      <c r="C60" s="73"/>
      <c r="F60" s="73"/>
      <c r="J60" s="73"/>
      <c r="N60" s="73"/>
      <c r="R60" s="73"/>
    </row>
    <row r="61" ht="15.75" customHeight="1">
      <c r="C61" s="73"/>
      <c r="F61" s="73"/>
      <c r="J61" s="73"/>
      <c r="N61" s="73"/>
      <c r="R61" s="73"/>
    </row>
    <row r="62" ht="15.75" customHeight="1">
      <c r="C62" s="73"/>
      <c r="F62" s="73"/>
      <c r="J62" s="73"/>
      <c r="N62" s="73"/>
      <c r="R62" s="73"/>
    </row>
    <row r="63" ht="15.75" customHeight="1">
      <c r="C63" s="73"/>
      <c r="F63" s="73"/>
      <c r="J63" s="73"/>
      <c r="N63" s="73"/>
      <c r="R63" s="73"/>
    </row>
    <row r="64" ht="15.75" customHeight="1">
      <c r="C64" s="73"/>
      <c r="F64" s="73"/>
      <c r="J64" s="73"/>
      <c r="N64" s="73"/>
      <c r="R64" s="73"/>
    </row>
    <row r="65" ht="15.75" customHeight="1">
      <c r="C65" s="73"/>
      <c r="F65" s="73"/>
      <c r="J65" s="73"/>
      <c r="N65" s="73"/>
      <c r="R65" s="73"/>
    </row>
    <row r="66" ht="15.75" customHeight="1">
      <c r="C66" s="73"/>
      <c r="F66" s="73"/>
      <c r="J66" s="73"/>
      <c r="N66" s="73"/>
      <c r="R66" s="73"/>
    </row>
    <row r="67" ht="15.75" customHeight="1">
      <c r="C67" s="73"/>
      <c r="F67" s="73"/>
      <c r="J67" s="73"/>
      <c r="N67" s="73"/>
      <c r="R67" s="73"/>
    </row>
    <row r="68" ht="15.75" customHeight="1">
      <c r="C68" s="73"/>
      <c r="F68" s="73"/>
      <c r="J68" s="73"/>
      <c r="N68" s="73"/>
      <c r="R68" s="73"/>
    </row>
    <row r="69" ht="15.75" customHeight="1">
      <c r="C69" s="73"/>
      <c r="F69" s="73"/>
      <c r="J69" s="73"/>
      <c r="N69" s="73"/>
      <c r="R69" s="73"/>
    </row>
    <row r="70" ht="15.75" customHeight="1">
      <c r="C70" s="73"/>
      <c r="F70" s="73"/>
      <c r="J70" s="73"/>
      <c r="N70" s="73"/>
      <c r="R70" s="73"/>
    </row>
    <row r="71" ht="15.75" customHeight="1">
      <c r="C71" s="73"/>
      <c r="F71" s="73"/>
      <c r="J71" s="73"/>
      <c r="N71" s="73"/>
      <c r="R71" s="73"/>
    </row>
    <row r="72" ht="15.75" customHeight="1">
      <c r="C72" s="73"/>
      <c r="F72" s="73"/>
      <c r="J72" s="73"/>
      <c r="N72" s="73"/>
      <c r="R72" s="73"/>
    </row>
    <row r="73" ht="15.75" customHeight="1">
      <c r="C73" s="73"/>
      <c r="F73" s="73"/>
      <c r="J73" s="73"/>
      <c r="N73" s="73"/>
      <c r="R73" s="73"/>
    </row>
    <row r="74" ht="15.75" customHeight="1">
      <c r="C74" s="73"/>
      <c r="F74" s="73"/>
      <c r="J74" s="73"/>
      <c r="N74" s="73"/>
      <c r="R74" s="73"/>
    </row>
    <row r="75" ht="15.75" customHeight="1">
      <c r="C75" s="73"/>
      <c r="F75" s="73"/>
      <c r="J75" s="73"/>
      <c r="N75" s="73"/>
      <c r="R75" s="73"/>
    </row>
    <row r="76" ht="15.75" customHeight="1">
      <c r="C76" s="73"/>
      <c r="F76" s="73"/>
      <c r="J76" s="73"/>
      <c r="N76" s="73"/>
      <c r="R76" s="73"/>
    </row>
    <row r="77" ht="15.75" customHeight="1">
      <c r="C77" s="73"/>
      <c r="F77" s="73"/>
      <c r="J77" s="73"/>
      <c r="N77" s="73"/>
      <c r="R77" s="73"/>
    </row>
    <row r="78" ht="15.75" customHeight="1">
      <c r="C78" s="73"/>
      <c r="F78" s="73"/>
      <c r="J78" s="73"/>
      <c r="N78" s="73"/>
      <c r="R78" s="73"/>
    </row>
    <row r="79" ht="15.75" customHeight="1">
      <c r="C79" s="73"/>
      <c r="F79" s="73"/>
      <c r="J79" s="73"/>
      <c r="N79" s="73"/>
      <c r="R79" s="73"/>
    </row>
    <row r="80" ht="15.75" customHeight="1">
      <c r="C80" s="73"/>
      <c r="F80" s="73"/>
      <c r="J80" s="73"/>
      <c r="N80" s="73"/>
      <c r="R80" s="73"/>
    </row>
    <row r="81" ht="15.75" customHeight="1">
      <c r="C81" s="73"/>
      <c r="F81" s="73"/>
      <c r="J81" s="73"/>
      <c r="N81" s="73"/>
      <c r="R81" s="73"/>
    </row>
    <row r="82" ht="15.75" customHeight="1">
      <c r="C82" s="73"/>
      <c r="F82" s="73"/>
      <c r="J82" s="73"/>
      <c r="N82" s="73"/>
      <c r="R82" s="73"/>
    </row>
    <row r="83" ht="15.75" customHeight="1">
      <c r="C83" s="73"/>
      <c r="F83" s="73"/>
      <c r="J83" s="73"/>
      <c r="N83" s="73"/>
      <c r="R83" s="73"/>
    </row>
    <row r="84" ht="15.75" customHeight="1">
      <c r="C84" s="73"/>
      <c r="F84" s="73"/>
      <c r="J84" s="73"/>
      <c r="N84" s="73"/>
      <c r="R84" s="73"/>
    </row>
    <row r="85" ht="15.75" customHeight="1">
      <c r="C85" s="73"/>
      <c r="F85" s="73"/>
      <c r="J85" s="73"/>
      <c r="N85" s="73"/>
      <c r="R85" s="73"/>
    </row>
    <row r="86" ht="15.75" customHeight="1">
      <c r="C86" s="73"/>
      <c r="F86" s="73"/>
      <c r="J86" s="73"/>
      <c r="N86" s="73"/>
      <c r="R86" s="73"/>
    </row>
    <row r="87" ht="15.75" customHeight="1">
      <c r="C87" s="73"/>
      <c r="F87" s="73"/>
      <c r="J87" s="73"/>
      <c r="N87" s="73"/>
      <c r="R87" s="73"/>
    </row>
    <row r="88" ht="15.75" customHeight="1">
      <c r="C88" s="73"/>
      <c r="F88" s="73"/>
      <c r="J88" s="73"/>
      <c r="N88" s="73"/>
      <c r="R88" s="73"/>
    </row>
    <row r="89" ht="15.75" customHeight="1">
      <c r="C89" s="73"/>
      <c r="F89" s="73"/>
      <c r="J89" s="73"/>
      <c r="N89" s="73"/>
      <c r="R89" s="73"/>
    </row>
    <row r="90" ht="15.75" customHeight="1">
      <c r="C90" s="73"/>
      <c r="F90" s="73"/>
      <c r="J90" s="73"/>
      <c r="N90" s="73"/>
      <c r="R90" s="73"/>
    </row>
    <row r="91" ht="15.75" customHeight="1">
      <c r="C91" s="73"/>
      <c r="F91" s="73"/>
      <c r="J91" s="73"/>
      <c r="N91" s="73"/>
      <c r="R91" s="73"/>
    </row>
    <row r="92" ht="15.75" customHeight="1">
      <c r="C92" s="73"/>
      <c r="F92" s="73"/>
      <c r="J92" s="73"/>
      <c r="N92" s="73"/>
      <c r="R92" s="73"/>
    </row>
    <row r="93" ht="15.75" customHeight="1">
      <c r="C93" s="73"/>
      <c r="F93" s="73"/>
      <c r="J93" s="73"/>
      <c r="N93" s="73"/>
      <c r="R93" s="73"/>
    </row>
    <row r="94" ht="15.75" customHeight="1">
      <c r="C94" s="73"/>
      <c r="F94" s="73"/>
      <c r="J94" s="73"/>
      <c r="N94" s="73"/>
      <c r="R94" s="73"/>
    </row>
    <row r="95" ht="15.75" customHeight="1">
      <c r="C95" s="73"/>
      <c r="F95" s="73"/>
      <c r="J95" s="73"/>
      <c r="N95" s="73"/>
      <c r="R95" s="73"/>
    </row>
    <row r="96" ht="15.75" customHeight="1">
      <c r="C96" s="73"/>
      <c r="F96" s="73"/>
      <c r="J96" s="73"/>
      <c r="N96" s="73"/>
      <c r="R96" s="73"/>
    </row>
    <row r="97" ht="15.75" customHeight="1">
      <c r="C97" s="73"/>
      <c r="F97" s="73"/>
      <c r="J97" s="73"/>
      <c r="N97" s="73"/>
      <c r="R97" s="73"/>
    </row>
    <row r="98" ht="15.75" customHeight="1">
      <c r="C98" s="73"/>
      <c r="F98" s="73"/>
      <c r="J98" s="73"/>
      <c r="N98" s="73"/>
      <c r="R98" s="73"/>
    </row>
    <row r="99" ht="15.75" customHeight="1">
      <c r="C99" s="73"/>
      <c r="F99" s="73"/>
      <c r="J99" s="73"/>
      <c r="N99" s="73"/>
      <c r="R99" s="73"/>
    </row>
    <row r="100" ht="15.75" customHeight="1">
      <c r="C100" s="73"/>
      <c r="F100" s="73"/>
      <c r="J100" s="73"/>
      <c r="N100" s="73"/>
      <c r="R100" s="73"/>
    </row>
    <row r="101" ht="15.75" customHeight="1">
      <c r="C101" s="73"/>
      <c r="F101" s="73"/>
      <c r="J101" s="73"/>
      <c r="N101" s="73"/>
      <c r="R101" s="73"/>
    </row>
    <row r="102" ht="15.75" customHeight="1">
      <c r="C102" s="73"/>
      <c r="F102" s="73"/>
      <c r="J102" s="73"/>
      <c r="N102" s="73"/>
      <c r="R102" s="73"/>
    </row>
    <row r="103" ht="15.75" customHeight="1">
      <c r="C103" s="73"/>
      <c r="F103" s="73"/>
      <c r="J103" s="73"/>
      <c r="N103" s="73"/>
      <c r="R103" s="73"/>
    </row>
    <row r="104" ht="15.75" customHeight="1">
      <c r="C104" s="73"/>
      <c r="F104" s="73"/>
      <c r="J104" s="73"/>
      <c r="N104" s="73"/>
      <c r="R104" s="73"/>
    </row>
    <row r="105" ht="15.75" customHeight="1">
      <c r="C105" s="73"/>
      <c r="F105" s="73"/>
      <c r="J105" s="73"/>
      <c r="N105" s="73"/>
      <c r="R105" s="73"/>
    </row>
    <row r="106" ht="15.75" customHeight="1">
      <c r="C106" s="73"/>
      <c r="F106" s="73"/>
      <c r="J106" s="73"/>
      <c r="N106" s="73"/>
      <c r="R106" s="73"/>
    </row>
    <row r="107" ht="15.75" customHeight="1">
      <c r="C107" s="73"/>
      <c r="F107" s="73"/>
      <c r="J107" s="73"/>
      <c r="N107" s="73"/>
      <c r="R107" s="73"/>
    </row>
    <row r="108" ht="15.75" customHeight="1">
      <c r="C108" s="73"/>
      <c r="F108" s="73"/>
      <c r="J108" s="73"/>
      <c r="N108" s="73"/>
      <c r="R108" s="73"/>
    </row>
    <row r="109" ht="15.75" customHeight="1">
      <c r="C109" s="73"/>
      <c r="F109" s="73"/>
      <c r="J109" s="73"/>
      <c r="N109" s="73"/>
      <c r="R109" s="73"/>
    </row>
    <row r="110" ht="15.75" customHeight="1">
      <c r="C110" s="73"/>
      <c r="F110" s="73"/>
      <c r="J110" s="73"/>
      <c r="N110" s="73"/>
      <c r="R110" s="73"/>
    </row>
    <row r="111" ht="15.75" customHeight="1">
      <c r="C111" s="73"/>
      <c r="F111" s="73"/>
      <c r="J111" s="73"/>
      <c r="N111" s="73"/>
      <c r="R111" s="73"/>
    </row>
    <row r="112" ht="15.75" customHeight="1">
      <c r="C112" s="73"/>
      <c r="F112" s="73"/>
      <c r="J112" s="73"/>
      <c r="N112" s="73"/>
      <c r="R112" s="73"/>
    </row>
    <row r="113" ht="15.75" customHeight="1">
      <c r="C113" s="73"/>
      <c r="F113" s="73"/>
      <c r="J113" s="73"/>
      <c r="N113" s="73"/>
      <c r="R113" s="73"/>
    </row>
    <row r="114" ht="15.75" customHeight="1">
      <c r="C114" s="73"/>
      <c r="F114" s="73"/>
      <c r="J114" s="73"/>
      <c r="N114" s="73"/>
      <c r="R114" s="73"/>
    </row>
    <row r="115" ht="15.75" customHeight="1">
      <c r="C115" s="73"/>
      <c r="F115" s="73"/>
      <c r="J115" s="73"/>
      <c r="N115" s="73"/>
      <c r="R115" s="73"/>
    </row>
    <row r="116" ht="15.75" customHeight="1">
      <c r="C116" s="73"/>
      <c r="F116" s="73"/>
      <c r="J116" s="73"/>
      <c r="N116" s="73"/>
      <c r="R116" s="73"/>
    </row>
    <row r="117" ht="15.75" customHeight="1">
      <c r="C117" s="73"/>
      <c r="F117" s="73"/>
      <c r="J117" s="73"/>
      <c r="N117" s="73"/>
      <c r="R117" s="73"/>
    </row>
    <row r="118" ht="15.75" customHeight="1">
      <c r="C118" s="73"/>
      <c r="F118" s="73"/>
      <c r="J118" s="73"/>
      <c r="N118" s="73"/>
      <c r="R118" s="73"/>
    </row>
    <row r="119" ht="15.75" customHeight="1">
      <c r="C119" s="73"/>
      <c r="F119" s="73"/>
      <c r="J119" s="73"/>
      <c r="N119" s="73"/>
      <c r="R119" s="73"/>
    </row>
    <row r="120" ht="15.75" customHeight="1">
      <c r="C120" s="73"/>
      <c r="F120" s="73"/>
      <c r="J120" s="73"/>
      <c r="N120" s="73"/>
      <c r="R120" s="73"/>
    </row>
    <row r="121" ht="15.75" customHeight="1">
      <c r="C121" s="73"/>
      <c r="F121" s="73"/>
      <c r="J121" s="73"/>
      <c r="N121" s="73"/>
      <c r="R121" s="73"/>
    </row>
    <row r="122" ht="15.75" customHeight="1">
      <c r="C122" s="73"/>
      <c r="F122" s="73"/>
      <c r="J122" s="73"/>
      <c r="N122" s="73"/>
      <c r="R122" s="73"/>
    </row>
    <row r="123" ht="15.75" customHeight="1">
      <c r="C123" s="73"/>
      <c r="F123" s="73"/>
      <c r="J123" s="73"/>
      <c r="N123" s="73"/>
      <c r="R123" s="73"/>
    </row>
    <row r="124" ht="15.75" customHeight="1">
      <c r="C124" s="73"/>
      <c r="F124" s="73"/>
      <c r="J124" s="73"/>
      <c r="N124" s="73"/>
      <c r="R124" s="73"/>
    </row>
    <row r="125" ht="15.75" customHeight="1">
      <c r="C125" s="73"/>
      <c r="F125" s="73"/>
      <c r="J125" s="73"/>
      <c r="N125" s="73"/>
      <c r="R125" s="73"/>
    </row>
    <row r="126" ht="15.75" customHeight="1">
      <c r="C126" s="73"/>
      <c r="F126" s="73"/>
      <c r="J126" s="73"/>
      <c r="N126" s="73"/>
      <c r="R126" s="73"/>
    </row>
    <row r="127" ht="15.75" customHeight="1">
      <c r="C127" s="73"/>
      <c r="F127" s="73"/>
      <c r="J127" s="73"/>
      <c r="N127" s="73"/>
      <c r="R127" s="73"/>
    </row>
    <row r="128" ht="15.75" customHeight="1">
      <c r="C128" s="73"/>
      <c r="F128" s="73"/>
      <c r="J128" s="73"/>
      <c r="N128" s="73"/>
      <c r="R128" s="73"/>
    </row>
    <row r="129" ht="15.75" customHeight="1">
      <c r="C129" s="73"/>
      <c r="F129" s="73"/>
      <c r="J129" s="73"/>
      <c r="N129" s="73"/>
      <c r="R129" s="73"/>
    </row>
    <row r="130" ht="15.75" customHeight="1">
      <c r="C130" s="73"/>
      <c r="F130" s="73"/>
      <c r="J130" s="73"/>
      <c r="N130" s="73"/>
      <c r="R130" s="73"/>
    </row>
    <row r="131" ht="15.75" customHeight="1">
      <c r="C131" s="73"/>
      <c r="F131" s="73"/>
      <c r="J131" s="73"/>
      <c r="N131" s="73"/>
      <c r="R131" s="73"/>
    </row>
    <row r="132" ht="15.75" customHeight="1">
      <c r="C132" s="73"/>
      <c r="F132" s="73"/>
      <c r="J132" s="73"/>
      <c r="N132" s="73"/>
      <c r="R132" s="73"/>
    </row>
    <row r="133" ht="15.75" customHeight="1">
      <c r="C133" s="73"/>
      <c r="F133" s="73"/>
      <c r="J133" s="73"/>
      <c r="N133" s="73"/>
      <c r="R133" s="73"/>
    </row>
    <row r="134" ht="15.75" customHeight="1">
      <c r="C134" s="73"/>
      <c r="F134" s="73"/>
      <c r="J134" s="73"/>
      <c r="N134" s="73"/>
      <c r="R134" s="73"/>
    </row>
    <row r="135" ht="15.75" customHeight="1">
      <c r="C135" s="73"/>
      <c r="F135" s="73"/>
      <c r="J135" s="73"/>
      <c r="N135" s="73"/>
      <c r="R135" s="73"/>
    </row>
    <row r="136" ht="15.75" customHeight="1">
      <c r="C136" s="73"/>
      <c r="F136" s="73"/>
      <c r="J136" s="73"/>
      <c r="N136" s="73"/>
      <c r="R136" s="73"/>
    </row>
    <row r="137" ht="15.75" customHeight="1">
      <c r="C137" s="73"/>
      <c r="F137" s="73"/>
      <c r="J137" s="73"/>
      <c r="N137" s="73"/>
      <c r="R137" s="73"/>
    </row>
    <row r="138" ht="15.75" customHeight="1">
      <c r="C138" s="73"/>
      <c r="F138" s="73"/>
      <c r="J138" s="73"/>
      <c r="N138" s="73"/>
      <c r="R138" s="73"/>
    </row>
    <row r="139" ht="15.75" customHeight="1">
      <c r="C139" s="73"/>
      <c r="F139" s="73"/>
      <c r="J139" s="73"/>
      <c r="N139" s="73"/>
      <c r="R139" s="73"/>
    </row>
    <row r="140" ht="15.75" customHeight="1">
      <c r="C140" s="73"/>
      <c r="F140" s="73"/>
      <c r="J140" s="73"/>
      <c r="N140" s="73"/>
      <c r="R140" s="73"/>
    </row>
    <row r="141" ht="15.75" customHeight="1">
      <c r="C141" s="73"/>
      <c r="F141" s="73"/>
      <c r="J141" s="73"/>
      <c r="N141" s="73"/>
      <c r="R141" s="73"/>
    </row>
    <row r="142" ht="15.75" customHeight="1">
      <c r="C142" s="73"/>
      <c r="F142" s="73"/>
      <c r="J142" s="73"/>
      <c r="N142" s="73"/>
      <c r="R142" s="73"/>
    </row>
    <row r="143" ht="15.75" customHeight="1">
      <c r="C143" s="73"/>
      <c r="F143" s="73"/>
      <c r="J143" s="73"/>
      <c r="N143" s="73"/>
      <c r="R143" s="73"/>
    </row>
    <row r="144" ht="15.75" customHeight="1">
      <c r="C144" s="73"/>
      <c r="F144" s="73"/>
      <c r="J144" s="73"/>
      <c r="N144" s="73"/>
      <c r="R144" s="73"/>
    </row>
    <row r="145" ht="15.75" customHeight="1">
      <c r="C145" s="73"/>
      <c r="F145" s="73"/>
      <c r="J145" s="73"/>
      <c r="N145" s="73"/>
      <c r="R145" s="73"/>
    </row>
    <row r="146" ht="15.75" customHeight="1">
      <c r="C146" s="73"/>
      <c r="F146" s="73"/>
      <c r="J146" s="73"/>
      <c r="N146" s="73"/>
      <c r="R146" s="73"/>
    </row>
    <row r="147" ht="15.75" customHeight="1">
      <c r="C147" s="73"/>
      <c r="F147" s="73"/>
      <c r="J147" s="73"/>
      <c r="N147" s="73"/>
      <c r="R147" s="73"/>
    </row>
    <row r="148" ht="15.75" customHeight="1">
      <c r="C148" s="73"/>
      <c r="F148" s="73"/>
      <c r="J148" s="73"/>
      <c r="N148" s="73"/>
      <c r="R148" s="73"/>
    </row>
    <row r="149" ht="15.75" customHeight="1">
      <c r="C149" s="73"/>
      <c r="F149" s="73"/>
      <c r="J149" s="73"/>
      <c r="N149" s="73"/>
      <c r="R149" s="73"/>
    </row>
    <row r="150" ht="15.75" customHeight="1">
      <c r="C150" s="73"/>
      <c r="F150" s="73"/>
      <c r="J150" s="73"/>
      <c r="N150" s="73"/>
      <c r="R150" s="73"/>
    </row>
    <row r="151" ht="15.75" customHeight="1">
      <c r="C151" s="73"/>
      <c r="F151" s="73"/>
      <c r="J151" s="73"/>
      <c r="N151" s="73"/>
      <c r="R151" s="73"/>
    </row>
    <row r="152" ht="15.75" customHeight="1">
      <c r="C152" s="73"/>
      <c r="F152" s="73"/>
      <c r="J152" s="73"/>
      <c r="N152" s="73"/>
      <c r="R152" s="73"/>
    </row>
    <row r="153" ht="15.75" customHeight="1">
      <c r="C153" s="73"/>
      <c r="F153" s="73"/>
      <c r="J153" s="73"/>
      <c r="N153" s="73"/>
      <c r="R153" s="73"/>
    </row>
    <row r="154" ht="15.75" customHeight="1">
      <c r="C154" s="73"/>
      <c r="F154" s="73"/>
      <c r="J154" s="73"/>
      <c r="N154" s="73"/>
      <c r="R154" s="73"/>
    </row>
    <row r="155" ht="15.75" customHeight="1">
      <c r="C155" s="73"/>
      <c r="F155" s="73"/>
      <c r="J155" s="73"/>
      <c r="N155" s="73"/>
      <c r="R155" s="73"/>
    </row>
    <row r="156" ht="15.75" customHeight="1">
      <c r="C156" s="73"/>
      <c r="F156" s="73"/>
      <c r="J156" s="73"/>
      <c r="N156" s="73"/>
      <c r="R156" s="73"/>
    </row>
    <row r="157" ht="15.75" customHeight="1">
      <c r="C157" s="73"/>
      <c r="F157" s="73"/>
      <c r="J157" s="73"/>
      <c r="N157" s="73"/>
      <c r="R157" s="73"/>
    </row>
    <row r="158" ht="15.75" customHeight="1">
      <c r="C158" s="73"/>
      <c r="F158" s="73"/>
      <c r="J158" s="73"/>
      <c r="N158" s="73"/>
      <c r="R158" s="73"/>
    </row>
    <row r="159" ht="15.75" customHeight="1">
      <c r="C159" s="73"/>
      <c r="F159" s="73"/>
      <c r="J159" s="73"/>
      <c r="N159" s="73"/>
      <c r="R159" s="73"/>
    </row>
    <row r="160" ht="15.75" customHeight="1">
      <c r="C160" s="73"/>
      <c r="F160" s="73"/>
      <c r="J160" s="73"/>
      <c r="N160" s="73"/>
      <c r="R160" s="73"/>
    </row>
    <row r="161" ht="15.75" customHeight="1">
      <c r="C161" s="73"/>
      <c r="F161" s="73"/>
      <c r="J161" s="73"/>
      <c r="N161" s="73"/>
      <c r="R161" s="73"/>
    </row>
    <row r="162" ht="15.75" customHeight="1">
      <c r="C162" s="73"/>
      <c r="F162" s="73"/>
      <c r="J162" s="73"/>
      <c r="N162" s="73"/>
      <c r="R162" s="73"/>
    </row>
    <row r="163" ht="15.75" customHeight="1">
      <c r="C163" s="73"/>
      <c r="F163" s="73"/>
      <c r="J163" s="73"/>
      <c r="N163" s="73"/>
      <c r="R163" s="73"/>
    </row>
    <row r="164" ht="15.75" customHeight="1">
      <c r="C164" s="73"/>
      <c r="F164" s="73"/>
      <c r="J164" s="73"/>
      <c r="N164" s="73"/>
      <c r="R164" s="73"/>
    </row>
    <row r="165" ht="15.75" customHeight="1">
      <c r="C165" s="73"/>
      <c r="F165" s="73"/>
      <c r="J165" s="73"/>
      <c r="N165" s="73"/>
      <c r="R165" s="73"/>
    </row>
    <row r="166" ht="15.75" customHeight="1">
      <c r="C166" s="73"/>
      <c r="F166" s="73"/>
      <c r="J166" s="73"/>
      <c r="N166" s="73"/>
      <c r="R166" s="73"/>
    </row>
    <row r="167" ht="15.75" customHeight="1">
      <c r="C167" s="73"/>
      <c r="F167" s="73"/>
      <c r="J167" s="73"/>
      <c r="N167" s="73"/>
      <c r="R167" s="73"/>
    </row>
    <row r="168" ht="15.75" customHeight="1">
      <c r="C168" s="73"/>
      <c r="F168" s="73"/>
      <c r="J168" s="73"/>
      <c r="N168" s="73"/>
      <c r="R168" s="73"/>
    </row>
    <row r="169" ht="15.75" customHeight="1">
      <c r="C169" s="73"/>
      <c r="F169" s="73"/>
      <c r="J169" s="73"/>
      <c r="N169" s="73"/>
      <c r="R169" s="73"/>
    </row>
    <row r="170" ht="15.75" customHeight="1">
      <c r="C170" s="73"/>
      <c r="F170" s="73"/>
      <c r="J170" s="73"/>
      <c r="N170" s="73"/>
      <c r="R170" s="73"/>
    </row>
    <row r="171" ht="15.75" customHeight="1">
      <c r="C171" s="73"/>
      <c r="F171" s="73"/>
      <c r="J171" s="73"/>
      <c r="N171" s="73"/>
      <c r="R171" s="73"/>
    </row>
    <row r="172" ht="15.75" customHeight="1">
      <c r="C172" s="73"/>
      <c r="F172" s="73"/>
      <c r="J172" s="73"/>
      <c r="N172" s="73"/>
      <c r="R172" s="73"/>
    </row>
    <row r="173" ht="15.75" customHeight="1">
      <c r="C173" s="73"/>
      <c r="F173" s="73"/>
      <c r="J173" s="73"/>
      <c r="N173" s="73"/>
      <c r="R173" s="73"/>
    </row>
    <row r="174" ht="15.75" customHeight="1">
      <c r="C174" s="73"/>
      <c r="F174" s="73"/>
      <c r="J174" s="73"/>
      <c r="N174" s="73"/>
      <c r="R174" s="73"/>
    </row>
    <row r="175" ht="15.75" customHeight="1">
      <c r="C175" s="73"/>
      <c r="F175" s="73"/>
      <c r="J175" s="73"/>
      <c r="N175" s="73"/>
      <c r="R175" s="73"/>
    </row>
    <row r="176" ht="15.75" customHeight="1">
      <c r="C176" s="73"/>
      <c r="F176" s="73"/>
      <c r="J176" s="73"/>
      <c r="N176" s="73"/>
      <c r="R176" s="73"/>
    </row>
    <row r="177" ht="15.75" customHeight="1">
      <c r="C177" s="73"/>
      <c r="F177" s="73"/>
      <c r="J177" s="73"/>
      <c r="N177" s="73"/>
      <c r="R177" s="73"/>
    </row>
    <row r="178" ht="15.75" customHeight="1">
      <c r="C178" s="73"/>
      <c r="F178" s="73"/>
      <c r="J178" s="73"/>
      <c r="N178" s="73"/>
      <c r="R178" s="73"/>
    </row>
    <row r="179" ht="15.75" customHeight="1">
      <c r="C179" s="73"/>
      <c r="F179" s="73"/>
      <c r="J179" s="73"/>
      <c r="N179" s="73"/>
      <c r="R179" s="73"/>
    </row>
    <row r="180" ht="15.75" customHeight="1">
      <c r="C180" s="73"/>
      <c r="F180" s="73"/>
      <c r="J180" s="73"/>
      <c r="N180" s="73"/>
      <c r="R180" s="73"/>
    </row>
    <row r="181" ht="15.75" customHeight="1">
      <c r="C181" s="73"/>
      <c r="F181" s="73"/>
      <c r="J181" s="73"/>
      <c r="N181" s="73"/>
      <c r="R181" s="73"/>
    </row>
    <row r="182" ht="15.75" customHeight="1">
      <c r="C182" s="73"/>
      <c r="F182" s="73"/>
      <c r="J182" s="73"/>
      <c r="N182" s="73"/>
      <c r="R182" s="73"/>
    </row>
    <row r="183" ht="15.75" customHeight="1">
      <c r="C183" s="73"/>
      <c r="F183" s="73"/>
      <c r="J183" s="73"/>
      <c r="N183" s="73"/>
      <c r="R183" s="73"/>
    </row>
    <row r="184" ht="15.75" customHeight="1">
      <c r="C184" s="73"/>
      <c r="F184" s="73"/>
      <c r="J184" s="73"/>
      <c r="N184" s="73"/>
      <c r="R184" s="73"/>
    </row>
    <row r="185" ht="15.75" customHeight="1">
      <c r="C185" s="73"/>
      <c r="F185" s="73"/>
      <c r="J185" s="73"/>
      <c r="N185" s="73"/>
      <c r="R185" s="73"/>
    </row>
    <row r="186" ht="15.75" customHeight="1">
      <c r="C186" s="73"/>
      <c r="F186" s="73"/>
      <c r="J186" s="73"/>
      <c r="N186" s="73"/>
      <c r="R186" s="73"/>
    </row>
    <row r="187" ht="15.75" customHeight="1">
      <c r="C187" s="73"/>
      <c r="F187" s="73"/>
      <c r="J187" s="73"/>
      <c r="N187" s="73"/>
      <c r="R187" s="73"/>
    </row>
    <row r="188" ht="15.75" customHeight="1">
      <c r="C188" s="73"/>
      <c r="F188" s="73"/>
      <c r="J188" s="73"/>
      <c r="N188" s="73"/>
      <c r="R188" s="73"/>
    </row>
    <row r="189" ht="15.75" customHeight="1">
      <c r="C189" s="73"/>
      <c r="F189" s="73"/>
      <c r="J189" s="73"/>
      <c r="N189" s="73"/>
      <c r="R189" s="73"/>
    </row>
    <row r="190" ht="15.75" customHeight="1">
      <c r="C190" s="73"/>
      <c r="F190" s="73"/>
      <c r="J190" s="73"/>
      <c r="N190" s="73"/>
      <c r="R190" s="73"/>
    </row>
    <row r="191" ht="15.75" customHeight="1">
      <c r="C191" s="73"/>
      <c r="F191" s="73"/>
      <c r="J191" s="73"/>
      <c r="N191" s="73"/>
      <c r="R191" s="73"/>
    </row>
    <row r="192" ht="15.75" customHeight="1">
      <c r="C192" s="73"/>
      <c r="F192" s="73"/>
      <c r="J192" s="73"/>
      <c r="N192" s="73"/>
      <c r="R192" s="73"/>
    </row>
    <row r="193" ht="15.75" customHeight="1">
      <c r="C193" s="73"/>
      <c r="F193" s="73"/>
      <c r="J193" s="73"/>
      <c r="N193" s="73"/>
      <c r="R193" s="73"/>
    </row>
    <row r="194" ht="15.75" customHeight="1">
      <c r="C194" s="73"/>
      <c r="F194" s="73"/>
      <c r="J194" s="73"/>
      <c r="N194" s="73"/>
      <c r="R194" s="73"/>
    </row>
    <row r="195" ht="15.75" customHeight="1">
      <c r="C195" s="73"/>
      <c r="F195" s="73"/>
      <c r="J195" s="73"/>
      <c r="N195" s="73"/>
      <c r="R195" s="73"/>
    </row>
    <row r="196" ht="15.75" customHeight="1">
      <c r="C196" s="73"/>
      <c r="F196" s="73"/>
      <c r="J196" s="73"/>
      <c r="N196" s="73"/>
      <c r="R196" s="73"/>
    </row>
    <row r="197" ht="15.75" customHeight="1">
      <c r="C197" s="73"/>
      <c r="F197" s="73"/>
      <c r="J197" s="73"/>
      <c r="N197" s="73"/>
      <c r="R197" s="73"/>
    </row>
    <row r="198" ht="15.75" customHeight="1">
      <c r="C198" s="73"/>
      <c r="F198" s="73"/>
      <c r="J198" s="73"/>
      <c r="N198" s="73"/>
      <c r="R198" s="73"/>
    </row>
    <row r="199" ht="15.75" customHeight="1">
      <c r="C199" s="73"/>
      <c r="F199" s="73"/>
      <c r="J199" s="73"/>
      <c r="N199" s="73"/>
      <c r="R199" s="73"/>
    </row>
    <row r="200" ht="15.75" customHeight="1">
      <c r="C200" s="73"/>
      <c r="F200" s="73"/>
      <c r="J200" s="73"/>
      <c r="N200" s="73"/>
      <c r="R200" s="73"/>
    </row>
    <row r="201" ht="15.75" customHeight="1">
      <c r="C201" s="73"/>
      <c r="F201" s="73"/>
      <c r="J201" s="73"/>
      <c r="N201" s="73"/>
      <c r="R201" s="73"/>
    </row>
    <row r="202" ht="15.75" customHeight="1">
      <c r="C202" s="73"/>
      <c r="F202" s="73"/>
      <c r="J202" s="73"/>
      <c r="N202" s="73"/>
      <c r="R202" s="73"/>
    </row>
    <row r="203" ht="15.75" customHeight="1">
      <c r="C203" s="73"/>
      <c r="F203" s="73"/>
      <c r="J203" s="73"/>
      <c r="N203" s="73"/>
      <c r="R203" s="73"/>
    </row>
    <row r="204" ht="15.75" customHeight="1">
      <c r="C204" s="73"/>
      <c r="F204" s="73"/>
      <c r="J204" s="73"/>
      <c r="N204" s="73"/>
      <c r="R204" s="73"/>
    </row>
    <row r="205" ht="15.75" customHeight="1">
      <c r="C205" s="73"/>
      <c r="F205" s="73"/>
      <c r="J205" s="73"/>
      <c r="N205" s="73"/>
      <c r="R205" s="73"/>
    </row>
    <row r="206" ht="15.75" customHeight="1">
      <c r="C206" s="73"/>
      <c r="F206" s="73"/>
      <c r="J206" s="73"/>
      <c r="N206" s="73"/>
      <c r="R206" s="73"/>
    </row>
    <row r="207" ht="15.75" customHeight="1">
      <c r="C207" s="73"/>
      <c r="F207" s="73"/>
      <c r="J207" s="73"/>
      <c r="N207" s="73"/>
      <c r="R207" s="73"/>
    </row>
    <row r="208" ht="15.75" customHeight="1">
      <c r="C208" s="73"/>
      <c r="F208" s="73"/>
      <c r="J208" s="73"/>
      <c r="N208" s="73"/>
      <c r="R208" s="73"/>
    </row>
    <row r="209" ht="15.75" customHeight="1">
      <c r="C209" s="73"/>
      <c r="F209" s="73"/>
      <c r="J209" s="73"/>
      <c r="N209" s="73"/>
      <c r="R209" s="73"/>
    </row>
    <row r="210" ht="15.75" customHeight="1">
      <c r="C210" s="73"/>
      <c r="F210" s="73"/>
      <c r="J210" s="73"/>
      <c r="N210" s="73"/>
      <c r="R210" s="73"/>
    </row>
    <row r="211" ht="15.75" customHeight="1">
      <c r="C211" s="73"/>
      <c r="F211" s="73"/>
      <c r="J211" s="73"/>
      <c r="N211" s="73"/>
      <c r="R211" s="73"/>
    </row>
    <row r="212" ht="15.75" customHeight="1">
      <c r="C212" s="73"/>
      <c r="F212" s="73"/>
      <c r="J212" s="73"/>
      <c r="N212" s="73"/>
      <c r="R212" s="73"/>
    </row>
    <row r="213" ht="15.75" customHeight="1">
      <c r="C213" s="73"/>
      <c r="F213" s="73"/>
      <c r="J213" s="73"/>
      <c r="N213" s="73"/>
      <c r="R213" s="73"/>
    </row>
    <row r="214" ht="15.75" customHeight="1">
      <c r="C214" s="73"/>
      <c r="F214" s="73"/>
      <c r="J214" s="73"/>
      <c r="N214" s="73"/>
      <c r="R214" s="73"/>
    </row>
    <row r="215" ht="15.75" customHeight="1">
      <c r="C215" s="73"/>
      <c r="F215" s="73"/>
      <c r="J215" s="73"/>
      <c r="N215" s="73"/>
      <c r="R215" s="73"/>
    </row>
    <row r="216" ht="15.75" customHeight="1">
      <c r="C216" s="73"/>
      <c r="F216" s="73"/>
      <c r="J216" s="73"/>
      <c r="N216" s="73"/>
      <c r="R216" s="73"/>
    </row>
    <row r="217" ht="15.75" customHeight="1">
      <c r="C217" s="73"/>
      <c r="F217" s="73"/>
      <c r="J217" s="73"/>
      <c r="N217" s="73"/>
      <c r="R217" s="73"/>
    </row>
    <row r="218" ht="15.75" customHeight="1">
      <c r="C218" s="73"/>
      <c r="F218" s="73"/>
      <c r="J218" s="73"/>
      <c r="N218" s="73"/>
      <c r="R218" s="73"/>
    </row>
    <row r="219" ht="15.75" customHeight="1">
      <c r="C219" s="73"/>
      <c r="F219" s="73"/>
      <c r="J219" s="73"/>
      <c r="N219" s="73"/>
      <c r="R219" s="73"/>
    </row>
    <row r="220" ht="15.75" customHeight="1">
      <c r="C220" s="73"/>
      <c r="F220" s="73"/>
      <c r="J220" s="73"/>
      <c r="N220" s="73"/>
      <c r="R220" s="73"/>
    </row>
    <row r="221" ht="15.75" customHeight="1">
      <c r="C221" s="73"/>
      <c r="F221" s="73"/>
      <c r="J221" s="73"/>
      <c r="N221" s="73"/>
      <c r="R221" s="73"/>
    </row>
    <row r="222" ht="15.75" customHeight="1">
      <c r="C222" s="73"/>
      <c r="F222" s="73"/>
      <c r="J222" s="73"/>
      <c r="N222" s="73"/>
      <c r="R222" s="73"/>
    </row>
    <row r="223" ht="15.75" customHeight="1">
      <c r="C223" s="73"/>
      <c r="F223" s="73"/>
      <c r="J223" s="73"/>
      <c r="N223" s="73"/>
      <c r="R223" s="73"/>
    </row>
    <row r="224" ht="15.75" customHeight="1">
      <c r="C224" s="73"/>
      <c r="F224" s="73"/>
      <c r="J224" s="73"/>
      <c r="N224" s="73"/>
      <c r="R224" s="73"/>
    </row>
    <row r="225" ht="15.75" customHeight="1">
      <c r="C225" s="73"/>
      <c r="F225" s="73"/>
      <c r="J225" s="73"/>
      <c r="N225" s="73"/>
      <c r="R225" s="73"/>
    </row>
    <row r="226" ht="15.75" customHeight="1">
      <c r="C226" s="73"/>
      <c r="F226" s="73"/>
      <c r="J226" s="73"/>
      <c r="N226" s="73"/>
      <c r="R226" s="73"/>
    </row>
    <row r="227" ht="15.75" customHeight="1">
      <c r="C227" s="73"/>
      <c r="F227" s="73"/>
      <c r="J227" s="73"/>
      <c r="N227" s="73"/>
      <c r="R227" s="73"/>
    </row>
    <row r="228" ht="15.75" customHeight="1">
      <c r="C228" s="73"/>
      <c r="F228" s="73"/>
      <c r="J228" s="73"/>
      <c r="N228" s="73"/>
      <c r="R228" s="73"/>
    </row>
    <row r="229" ht="15.75" customHeight="1">
      <c r="C229" s="73"/>
      <c r="F229" s="73"/>
      <c r="J229" s="73"/>
      <c r="N229" s="73"/>
      <c r="R229" s="73"/>
    </row>
    <row r="230" ht="15.75" customHeight="1">
      <c r="C230" s="73"/>
      <c r="F230" s="73"/>
      <c r="J230" s="73"/>
      <c r="N230" s="73"/>
      <c r="R230" s="73"/>
    </row>
    <row r="231" ht="15.75" customHeight="1">
      <c r="C231" s="73"/>
      <c r="F231" s="73"/>
      <c r="J231" s="73"/>
      <c r="N231" s="73"/>
      <c r="R231" s="73"/>
    </row>
    <row r="232" ht="15.75" customHeight="1">
      <c r="C232" s="73"/>
      <c r="F232" s="73"/>
      <c r="J232" s="73"/>
      <c r="N232" s="73"/>
      <c r="R232" s="7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:J1"/>
    <mergeCell ref="K1:N1"/>
    <mergeCell ref="O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3" width="11.43"/>
    <col customWidth="1" min="4" max="4" width="5.43"/>
    <col customWidth="1" min="5" max="5" width="13.86"/>
    <col customWidth="1" min="6" max="6" width="11.43"/>
    <col customWidth="1" min="7" max="7" width="13.14"/>
    <col customWidth="1" min="8" max="9" width="11.43"/>
    <col customWidth="1" min="10" max="11" width="15.86"/>
    <col customWidth="1" min="12" max="12" width="13.57"/>
    <col customWidth="1" min="13" max="27" width="11.43"/>
  </cols>
  <sheetData>
    <row r="1">
      <c r="C1" s="52"/>
      <c r="D1" s="5"/>
      <c r="E1" s="5"/>
      <c r="G1" s="5"/>
      <c r="H1" s="53" t="s">
        <v>51</v>
      </c>
      <c r="L1" s="53" t="s">
        <v>52</v>
      </c>
    </row>
    <row r="2">
      <c r="A2" s="2" t="s">
        <v>53</v>
      </c>
      <c r="B2" s="2" t="s">
        <v>0</v>
      </c>
      <c r="C2" s="54" t="s">
        <v>54</v>
      </c>
      <c r="D2" s="55" t="s">
        <v>3</v>
      </c>
      <c r="E2" s="55" t="s">
        <v>55</v>
      </c>
      <c r="F2" s="55" t="s">
        <v>56</v>
      </c>
      <c r="G2" s="55" t="s">
        <v>57</v>
      </c>
      <c r="H2" s="56" t="s">
        <v>58</v>
      </c>
      <c r="I2" s="55" t="s">
        <v>59</v>
      </c>
      <c r="J2" s="55"/>
      <c r="K2" s="55" t="s">
        <v>60</v>
      </c>
      <c r="L2" s="56" t="s">
        <v>61</v>
      </c>
      <c r="M2" s="55" t="s">
        <v>62</v>
      </c>
      <c r="N2" s="2"/>
      <c r="O2" s="2"/>
      <c r="P2" s="2" t="s">
        <v>4</v>
      </c>
      <c r="Q2" s="2" t="s">
        <v>63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7">
        <v>42524.0</v>
      </c>
      <c r="B3" s="5" t="s">
        <v>64</v>
      </c>
      <c r="C3" s="52">
        <v>2.0</v>
      </c>
      <c r="D3" s="5">
        <v>20.0</v>
      </c>
      <c r="E3" s="5">
        <v>1.9</v>
      </c>
      <c r="F3" s="5">
        <v>910.0</v>
      </c>
      <c r="G3" s="5">
        <v>1200.0</v>
      </c>
      <c r="H3" s="58">
        <v>0.922</v>
      </c>
      <c r="I3" s="5">
        <v>2.73</v>
      </c>
      <c r="J3" s="5"/>
      <c r="K3" s="5">
        <f t="shared" ref="K3:K5" si="1">I3*20</f>
        <v>54.6</v>
      </c>
      <c r="L3" s="59">
        <f t="shared" ref="L3:L6" si="2">(K3*G3*1.73)/(H3*F3*E3)</f>
        <v>71.10400731</v>
      </c>
      <c r="M3" s="60">
        <f t="shared" ref="M3:M6" si="3">L3*60*24/1000</f>
        <v>102.3897705</v>
      </c>
      <c r="N3" s="5" t="s">
        <v>65</v>
      </c>
      <c r="O3" s="5"/>
      <c r="P3" s="5" t="s">
        <v>13</v>
      </c>
      <c r="Q3" s="61">
        <v>43162.0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7">
        <v>42531.0</v>
      </c>
      <c r="B4" s="5" t="s">
        <v>66</v>
      </c>
      <c r="C4" s="52">
        <v>7.0</v>
      </c>
      <c r="D4" s="5">
        <v>21.0</v>
      </c>
      <c r="E4" s="5">
        <v>1.7</v>
      </c>
      <c r="F4" s="5">
        <v>340.0</v>
      </c>
      <c r="G4" s="5">
        <v>1340.0</v>
      </c>
      <c r="H4" s="58">
        <v>1.05</v>
      </c>
      <c r="I4" s="5">
        <v>1.95</v>
      </c>
      <c r="J4" s="5"/>
      <c r="K4" s="5">
        <f t="shared" si="1"/>
        <v>39</v>
      </c>
      <c r="L4" s="59">
        <f t="shared" si="2"/>
        <v>148.9698468</v>
      </c>
      <c r="M4" s="60">
        <f t="shared" si="3"/>
        <v>214.5165793</v>
      </c>
      <c r="N4" s="3" t="s">
        <v>65</v>
      </c>
      <c r="O4" s="5"/>
      <c r="P4" s="3" t="s">
        <v>13</v>
      </c>
      <c r="Q4" s="62">
        <v>43191.0</v>
      </c>
    </row>
    <row r="5">
      <c r="A5" s="57">
        <v>42538.0</v>
      </c>
      <c r="B5" s="5" t="s">
        <v>67</v>
      </c>
      <c r="C5" s="52">
        <v>8.0</v>
      </c>
      <c r="D5" s="5">
        <v>21.0</v>
      </c>
      <c r="E5" s="5">
        <v>1.8</v>
      </c>
      <c r="F5" s="5">
        <v>455.0</v>
      </c>
      <c r="G5" s="5">
        <v>2550.0</v>
      </c>
      <c r="H5" s="58">
        <v>0.914</v>
      </c>
      <c r="I5" s="5">
        <v>2.06</v>
      </c>
      <c r="J5" s="5"/>
      <c r="K5" s="5">
        <f t="shared" si="1"/>
        <v>41.2</v>
      </c>
      <c r="L5" s="59">
        <f t="shared" si="2"/>
        <v>242.8026386</v>
      </c>
      <c r="M5" s="63">
        <f t="shared" si="3"/>
        <v>349.6357996</v>
      </c>
      <c r="N5" s="3" t="s">
        <v>65</v>
      </c>
      <c r="O5" s="5"/>
      <c r="P5" s="3" t="s">
        <v>13</v>
      </c>
      <c r="Q5" s="62">
        <v>43102.0</v>
      </c>
    </row>
    <row r="6">
      <c r="A6" s="3" t="s">
        <v>68</v>
      </c>
      <c r="B6" s="3" t="s">
        <v>69</v>
      </c>
      <c r="C6" s="52">
        <v>10.0</v>
      </c>
      <c r="D6" s="5">
        <v>21.0</v>
      </c>
      <c r="E6" s="5">
        <v>1.65</v>
      </c>
      <c r="F6" s="3">
        <v>1080.0</v>
      </c>
      <c r="G6" s="5">
        <v>1300.0</v>
      </c>
      <c r="H6" s="58">
        <v>0.859</v>
      </c>
      <c r="I6" s="5">
        <v>3.38</v>
      </c>
      <c r="J6" s="3"/>
      <c r="K6" s="3">
        <v>135.2</v>
      </c>
      <c r="L6" s="59">
        <f t="shared" si="2"/>
        <v>198.6393491</v>
      </c>
      <c r="M6" s="63">
        <f t="shared" si="3"/>
        <v>286.0406627</v>
      </c>
      <c r="N6" s="3" t="s">
        <v>70</v>
      </c>
      <c r="P6" s="3" t="s">
        <v>71</v>
      </c>
    </row>
    <row r="7">
      <c r="C7" s="52"/>
      <c r="D7" s="5"/>
      <c r="E7" s="5"/>
      <c r="G7" s="5"/>
      <c r="H7" s="58"/>
      <c r="L7" s="59"/>
    </row>
    <row r="8">
      <c r="A8" s="64">
        <v>42984.0</v>
      </c>
      <c r="B8" s="3" t="s">
        <v>72</v>
      </c>
      <c r="C8" s="52">
        <v>5.0</v>
      </c>
      <c r="D8" s="5">
        <v>20.0</v>
      </c>
      <c r="E8" s="5">
        <v>1.9</v>
      </c>
      <c r="F8" s="3">
        <v>660.0</v>
      </c>
      <c r="G8" s="5">
        <v>1000.0</v>
      </c>
      <c r="H8" s="58">
        <v>0.981</v>
      </c>
      <c r="I8" s="3">
        <v>6.78</v>
      </c>
      <c r="J8" s="5"/>
      <c r="K8" s="5">
        <f t="shared" ref="K8:K10" si="4">I8*40</f>
        <v>271.2</v>
      </c>
      <c r="L8" s="59" t="s">
        <v>73</v>
      </c>
      <c r="M8" s="65" t="str">
        <f t="shared" ref="M8:M9" si="5">L8*60*24/1000</f>
        <v>#VALUE!</v>
      </c>
      <c r="N8" s="3" t="s">
        <v>74</v>
      </c>
      <c r="P8" s="3" t="s">
        <v>13</v>
      </c>
      <c r="Q8" s="62">
        <v>43103.0</v>
      </c>
    </row>
    <row r="9">
      <c r="A9" s="64">
        <v>42984.0</v>
      </c>
      <c r="B9" s="3" t="s">
        <v>72</v>
      </c>
      <c r="C9" s="52">
        <v>6.0</v>
      </c>
      <c r="D9" s="5">
        <v>20.0</v>
      </c>
      <c r="E9" s="5">
        <v>1.49</v>
      </c>
      <c r="F9" s="3">
        <v>1020.0</v>
      </c>
      <c r="G9" s="5">
        <v>2000.0</v>
      </c>
      <c r="H9" s="58">
        <v>0.705</v>
      </c>
      <c r="I9" s="3">
        <v>1.31</v>
      </c>
      <c r="J9" s="5"/>
      <c r="K9" s="5">
        <f t="shared" si="4"/>
        <v>52.4</v>
      </c>
      <c r="L9" s="59" t="s">
        <v>75</v>
      </c>
      <c r="M9" s="65" t="str">
        <f t="shared" si="5"/>
        <v>#VALUE!</v>
      </c>
      <c r="N9" s="3" t="s">
        <v>74</v>
      </c>
      <c r="P9" s="3" t="s">
        <v>12</v>
      </c>
      <c r="Q9" s="62">
        <v>43103.0</v>
      </c>
    </row>
    <row r="10">
      <c r="A10" s="64">
        <v>43259.0</v>
      </c>
      <c r="B10" s="3" t="s">
        <v>30</v>
      </c>
      <c r="C10" s="52">
        <v>11.0</v>
      </c>
      <c r="D10" s="5">
        <v>21.0</v>
      </c>
      <c r="E10" s="5">
        <v>1.45</v>
      </c>
      <c r="F10" s="3">
        <v>1465.0</v>
      </c>
      <c r="G10" s="5">
        <v>1235.0</v>
      </c>
      <c r="H10" s="58">
        <v>0.816</v>
      </c>
      <c r="I10" s="3">
        <v>2.21</v>
      </c>
      <c r="J10" s="5"/>
      <c r="K10" s="5">
        <f t="shared" si="4"/>
        <v>88.4</v>
      </c>
      <c r="L10" s="58">
        <v>108.96</v>
      </c>
      <c r="M10" s="3">
        <v>156.9</v>
      </c>
      <c r="N10" s="3" t="s">
        <v>74</v>
      </c>
      <c r="P10" s="3" t="s">
        <v>12</v>
      </c>
      <c r="Q10" s="62">
        <v>43132.0</v>
      </c>
    </row>
    <row r="11">
      <c r="A11" s="66">
        <f>'TN-Liste'!A108</f>
        <v>43273</v>
      </c>
      <c r="B11" s="9" t="str">
        <f>'TN-Liste'!B108</f>
        <v>MBI17_Grp2</v>
      </c>
      <c r="C11" s="9">
        <f>'TN-Liste'!C108</f>
        <v>3</v>
      </c>
      <c r="D11" s="9">
        <f>'TN-Liste'!E108</f>
        <v>22</v>
      </c>
      <c r="E11" s="2">
        <v>1.6</v>
      </c>
      <c r="F11" s="9">
        <v>1980.0</v>
      </c>
      <c r="G11" s="2">
        <v>2200.0</v>
      </c>
      <c r="H11" s="67">
        <v>0.686</v>
      </c>
      <c r="I11" s="9">
        <v>4.08</v>
      </c>
      <c r="J11" s="2"/>
      <c r="K11" s="2">
        <v>81.6</v>
      </c>
      <c r="L11" s="68">
        <f>K11*G11*1.73/(H11*F11*E11)</f>
        <v>142.9057337</v>
      </c>
      <c r="M11" s="69">
        <f>L11*60*24/1000</f>
        <v>205.7842566</v>
      </c>
      <c r="N11" s="9" t="s">
        <v>65</v>
      </c>
      <c r="O11" s="9"/>
      <c r="P11" s="9" t="s">
        <v>13</v>
      </c>
      <c r="Q11" s="70">
        <v>43161.0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1">
        <f>'TN-Liste'!A121</f>
        <v>43621</v>
      </c>
      <c r="B12" s="65" t="str">
        <f>'TN-Liste'!B121</f>
        <v>MBI18_Grp1</v>
      </c>
      <c r="C12" s="65">
        <f>'TN-Liste'!C121</f>
        <v>1</v>
      </c>
      <c r="D12" s="5">
        <v>20.0</v>
      </c>
      <c r="E12" s="5">
        <v>1.9</v>
      </c>
      <c r="F12" s="3">
        <v>1440.0</v>
      </c>
      <c r="G12" s="5">
        <v>1100.0</v>
      </c>
      <c r="H12" s="58">
        <v>0.823</v>
      </c>
      <c r="I12" s="3">
        <v>3.98</v>
      </c>
      <c r="J12" s="5">
        <v>200.0</v>
      </c>
      <c r="K12" s="71">
        <f t="shared" ref="K12:K17" si="6">I12*J12</f>
        <v>796</v>
      </c>
      <c r="L12" s="58"/>
    </row>
    <row r="13">
      <c r="A13" s="11">
        <f>'TN-Liste'!A122</f>
        <v>43621</v>
      </c>
      <c r="B13" s="65" t="str">
        <f>'TN-Liste'!B122</f>
        <v>MBI18_Grp1</v>
      </c>
      <c r="C13" s="65">
        <f>'TN-Liste'!C122</f>
        <v>2</v>
      </c>
      <c r="D13" s="5">
        <v>21.0</v>
      </c>
      <c r="E13" s="5">
        <v>1.6</v>
      </c>
      <c r="F13" s="3">
        <v>1440.0</v>
      </c>
      <c r="G13" s="5">
        <v>800.0</v>
      </c>
      <c r="H13" s="58">
        <v>1.05</v>
      </c>
      <c r="I13" s="3">
        <v>4.88</v>
      </c>
      <c r="J13" s="5">
        <v>40.0</v>
      </c>
      <c r="K13" s="71">
        <f t="shared" si="6"/>
        <v>195.2</v>
      </c>
      <c r="L13" s="58"/>
    </row>
    <row r="14">
      <c r="A14" s="11">
        <f>'TN-Liste'!A123</f>
        <v>43621</v>
      </c>
      <c r="B14" s="65" t="str">
        <f>'TN-Liste'!B123</f>
        <v>MBI18_Grp1</v>
      </c>
      <c r="C14" s="65">
        <f>'TN-Liste'!C123</f>
        <v>3</v>
      </c>
      <c r="D14" s="5">
        <v>21.0</v>
      </c>
      <c r="E14" s="5">
        <v>1.75</v>
      </c>
      <c r="F14" s="3">
        <v>1440.0</v>
      </c>
      <c r="G14" s="5">
        <v>1400.0</v>
      </c>
      <c r="H14" s="58">
        <v>0.743</v>
      </c>
      <c r="I14" s="3">
        <v>2.71</v>
      </c>
      <c r="J14" s="5">
        <v>40.0</v>
      </c>
      <c r="K14" s="71">
        <f t="shared" si="6"/>
        <v>108.4</v>
      </c>
      <c r="L14" s="58"/>
    </row>
    <row r="15">
      <c r="A15" s="11">
        <f>'TN-Liste'!A124</f>
        <v>43621</v>
      </c>
      <c r="B15" s="65" t="str">
        <f>'TN-Liste'!B124</f>
        <v>MBI18_Grp1</v>
      </c>
      <c r="C15" s="65">
        <f>'TN-Liste'!C124</f>
        <v>4</v>
      </c>
      <c r="D15" s="5">
        <v>20.0</v>
      </c>
      <c r="E15" s="5">
        <v>1.7</v>
      </c>
      <c r="F15" s="3">
        <v>1440.0</v>
      </c>
      <c r="G15" s="5">
        <v>1230.0</v>
      </c>
      <c r="H15" s="58">
        <v>0.696</v>
      </c>
      <c r="I15" s="3">
        <v>4.1</v>
      </c>
      <c r="J15" s="5">
        <v>40.0</v>
      </c>
      <c r="K15" s="71">
        <f t="shared" si="6"/>
        <v>164</v>
      </c>
      <c r="L15" s="58"/>
    </row>
    <row r="16">
      <c r="A16" s="11">
        <f>'TN-Liste'!A125</f>
        <v>43621</v>
      </c>
      <c r="B16" s="65" t="str">
        <f>'TN-Liste'!B125</f>
        <v>MBI18_Grp1</v>
      </c>
      <c r="C16" s="65">
        <f>'TN-Liste'!C125</f>
        <v>5</v>
      </c>
      <c r="D16" s="5">
        <v>22.0</v>
      </c>
      <c r="E16" s="5">
        <v>1.6</v>
      </c>
      <c r="F16" s="3">
        <v>1440.0</v>
      </c>
      <c r="G16" s="5">
        <v>1390.0</v>
      </c>
      <c r="H16" s="58">
        <v>0.629</v>
      </c>
      <c r="I16" s="3">
        <v>0.5</v>
      </c>
      <c r="J16" s="5">
        <v>40.0</v>
      </c>
      <c r="K16" s="71">
        <f t="shared" si="6"/>
        <v>20</v>
      </c>
      <c r="L16" s="58"/>
    </row>
    <row r="17">
      <c r="A17" s="11">
        <f>'TN-Liste'!A126</f>
        <v>43621</v>
      </c>
      <c r="B17" s="65" t="str">
        <f>'TN-Liste'!B126</f>
        <v>MBI18_Grp1</v>
      </c>
      <c r="C17" s="65">
        <f>'TN-Liste'!C126</f>
        <v>6</v>
      </c>
      <c r="D17" s="5">
        <v>20.0</v>
      </c>
      <c r="E17" s="5">
        <v>1.6</v>
      </c>
      <c r="F17" s="3">
        <v>1440.0</v>
      </c>
      <c r="G17" s="5">
        <v>3350.0</v>
      </c>
      <c r="H17" s="58">
        <v>0.574</v>
      </c>
      <c r="I17" s="3">
        <v>32.8</v>
      </c>
      <c r="J17" s="5">
        <v>20.0</v>
      </c>
      <c r="K17" s="71">
        <f t="shared" si="6"/>
        <v>656</v>
      </c>
      <c r="L17" s="58"/>
    </row>
    <row r="18">
      <c r="A18" s="11">
        <f>'TN-Liste'!A127</f>
        <v>43621</v>
      </c>
      <c r="B18" s="65" t="str">
        <f>'TN-Liste'!B127</f>
        <v>MBI18_Grp1</v>
      </c>
      <c r="C18" s="65">
        <f>'TN-Liste'!C127</f>
        <v>7</v>
      </c>
      <c r="D18" s="5">
        <v>21.0</v>
      </c>
      <c r="E18" s="5">
        <v>1.6</v>
      </c>
      <c r="F18" s="3">
        <v>720.0</v>
      </c>
      <c r="G18" s="5">
        <v>1300.0</v>
      </c>
      <c r="H18" s="58"/>
      <c r="J18" s="5"/>
      <c r="K18" s="5"/>
      <c r="L18" s="58"/>
    </row>
    <row r="19">
      <c r="A19" s="11">
        <f>'TN-Liste'!A128</f>
        <v>43621</v>
      </c>
      <c r="B19" s="65" t="str">
        <f>'TN-Liste'!B128</f>
        <v>MBI18_Grp1</v>
      </c>
      <c r="C19" s="65">
        <f>'TN-Liste'!C128</f>
        <v>8</v>
      </c>
      <c r="D19" s="5"/>
      <c r="E19" s="5"/>
      <c r="G19" s="5"/>
      <c r="H19" s="58"/>
      <c r="J19" s="5"/>
      <c r="K19" s="5"/>
      <c r="L19" s="58"/>
    </row>
    <row r="20">
      <c r="A20" s="11">
        <f>'TN-Liste'!A129</f>
        <v>43621</v>
      </c>
      <c r="B20" s="65" t="str">
        <f>'TN-Liste'!B129</f>
        <v>MBI18_Grp1</v>
      </c>
      <c r="C20" s="65">
        <f>'TN-Liste'!C129</f>
        <v>9</v>
      </c>
      <c r="D20" s="5">
        <v>30.0</v>
      </c>
      <c r="E20" s="5">
        <v>1.5</v>
      </c>
      <c r="F20" s="3">
        <v>1420.0</v>
      </c>
      <c r="G20" s="5">
        <v>2790.0</v>
      </c>
      <c r="H20" s="58">
        <v>0.687</v>
      </c>
      <c r="I20" s="3">
        <v>2.62</v>
      </c>
      <c r="J20" s="5">
        <v>20.0</v>
      </c>
      <c r="K20" s="71">
        <f t="shared" ref="K20:K22" si="7">I20*J20</f>
        <v>52.4</v>
      </c>
      <c r="L20" s="58"/>
    </row>
    <row r="21" ht="15.75" customHeight="1">
      <c r="A21" s="11">
        <f>'TN-Liste'!A130</f>
        <v>43621</v>
      </c>
      <c r="B21" s="65" t="str">
        <f>'TN-Liste'!B130</f>
        <v>MBI18_Grp1</v>
      </c>
      <c r="C21" s="65">
        <f>'TN-Liste'!C130</f>
        <v>10</v>
      </c>
      <c r="D21" s="5">
        <v>22.0</v>
      </c>
      <c r="E21" s="5">
        <v>1.45</v>
      </c>
      <c r="F21" s="3">
        <v>1440.0</v>
      </c>
      <c r="G21" s="5">
        <v>2500.0</v>
      </c>
      <c r="H21" s="58">
        <v>0.84</v>
      </c>
      <c r="I21" s="3" t="s">
        <v>76</v>
      </c>
      <c r="J21" s="5">
        <v>20.0</v>
      </c>
      <c r="K21" s="71" t="str">
        <f t="shared" si="7"/>
        <v>#VALUE!</v>
      </c>
      <c r="L21" s="58"/>
    </row>
    <row r="22" ht="15.75" customHeight="1">
      <c r="A22" s="11">
        <f>'TN-Liste'!A131</f>
        <v>43621</v>
      </c>
      <c r="B22" s="65" t="str">
        <f>'TN-Liste'!B131</f>
        <v>MBI18_Grp1</v>
      </c>
      <c r="C22" s="65">
        <f>'TN-Liste'!C131</f>
        <v>11</v>
      </c>
      <c r="D22" s="5">
        <v>19.0</v>
      </c>
      <c r="E22" s="5">
        <v>1.6</v>
      </c>
      <c r="F22" s="3">
        <v>1440.0</v>
      </c>
      <c r="G22" s="5">
        <v>2000.0</v>
      </c>
      <c r="H22" s="58">
        <v>0.5</v>
      </c>
      <c r="I22" s="3">
        <v>7.15</v>
      </c>
      <c r="J22" s="5">
        <v>20.0</v>
      </c>
      <c r="K22" s="71">
        <f t="shared" si="7"/>
        <v>143</v>
      </c>
      <c r="L22" s="58"/>
    </row>
    <row r="23" ht="15.75" customHeight="1">
      <c r="A23" s="66">
        <f>'TN-Liste'!A132</f>
        <v>43621</v>
      </c>
      <c r="B23" s="9" t="str">
        <f>'TN-Liste'!B132</f>
        <v>MBI18_Grp1</v>
      </c>
      <c r="C23" s="9">
        <f>'TN-Liste'!C132</f>
        <v>12</v>
      </c>
      <c r="D23" s="2"/>
      <c r="E23" s="2"/>
      <c r="F23" s="9"/>
      <c r="G23" s="2"/>
      <c r="H23" s="67"/>
      <c r="I23" s="9"/>
      <c r="J23" s="2"/>
      <c r="K23" s="2"/>
      <c r="L23" s="67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11">
        <f>'TN-Liste'!A135</f>
        <v>43628</v>
      </c>
      <c r="B24" s="65" t="str">
        <f>'TN-Liste'!B135</f>
        <v>MBI18_Grp2</v>
      </c>
      <c r="C24" s="65">
        <f>'TN-Liste'!C135</f>
        <v>3</v>
      </c>
      <c r="D24" s="5">
        <v>20.0</v>
      </c>
      <c r="E24" s="5">
        <v>1.8</v>
      </c>
      <c r="F24" s="3">
        <v>1380.0</v>
      </c>
      <c r="G24" s="5">
        <v>700.0</v>
      </c>
      <c r="H24" s="58">
        <v>0.761</v>
      </c>
      <c r="I24" s="3">
        <v>4.58</v>
      </c>
      <c r="J24" s="5">
        <v>40.0</v>
      </c>
      <c r="K24" s="5">
        <f t="shared" ref="K24:K27" si="8">I24*J24</f>
        <v>183.2</v>
      </c>
      <c r="L24" s="58"/>
    </row>
    <row r="25" ht="15.75" customHeight="1">
      <c r="A25" s="11">
        <f>'TN-Liste'!A136</f>
        <v>43628</v>
      </c>
      <c r="B25" s="65" t="str">
        <f>'TN-Liste'!B136</f>
        <v>MBI18_Grp2</v>
      </c>
      <c r="C25" s="65">
        <f>'TN-Liste'!C136</f>
        <v>4</v>
      </c>
      <c r="D25" s="5">
        <v>19.0</v>
      </c>
      <c r="E25" s="5">
        <v>1.45</v>
      </c>
      <c r="F25" s="3">
        <v>1440.0</v>
      </c>
      <c r="G25" s="5">
        <v>750.0</v>
      </c>
      <c r="H25" s="58">
        <v>0.52</v>
      </c>
      <c r="I25" s="3">
        <v>5.74</v>
      </c>
      <c r="J25" s="5">
        <v>40.0</v>
      </c>
      <c r="K25" s="5">
        <f t="shared" si="8"/>
        <v>229.6</v>
      </c>
      <c r="L25" s="58"/>
    </row>
    <row r="26" ht="15.75" customHeight="1">
      <c r="A26" s="66">
        <f>'TN-Liste'!A137</f>
        <v>43628</v>
      </c>
      <c r="B26" s="9" t="str">
        <f>'TN-Liste'!B137</f>
        <v>MBI18_Grp2</v>
      </c>
      <c r="C26" s="9">
        <f>'TN-Liste'!C137</f>
        <v>5</v>
      </c>
      <c r="D26" s="2">
        <v>22.0</v>
      </c>
      <c r="E26" s="2">
        <v>1055.0</v>
      </c>
      <c r="F26" s="9">
        <v>1440.0</v>
      </c>
      <c r="G26" s="2">
        <v>3600.0</v>
      </c>
      <c r="H26" s="67">
        <v>0.699</v>
      </c>
      <c r="I26" s="9">
        <v>4.22</v>
      </c>
      <c r="J26" s="2">
        <v>20.0</v>
      </c>
      <c r="K26" s="2">
        <f t="shared" si="8"/>
        <v>84.4</v>
      </c>
      <c r="L26" s="6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66">
        <f>'TN-Liste'!A141</f>
        <v>43641</v>
      </c>
      <c r="B27" s="9" t="str">
        <f>'TN-Liste'!B141</f>
        <v>MBI18_Grp3</v>
      </c>
      <c r="C27" s="72">
        <f>'TN-Liste'!C141</f>
        <v>2</v>
      </c>
      <c r="D27" s="2">
        <v>22.0</v>
      </c>
      <c r="E27" s="2">
        <v>1.65</v>
      </c>
      <c r="F27" s="9">
        <v>144.0</v>
      </c>
      <c r="G27" s="2" t="s">
        <v>77</v>
      </c>
      <c r="H27" s="67">
        <v>0.87</v>
      </c>
      <c r="I27" s="9">
        <v>5.07</v>
      </c>
      <c r="J27" s="2">
        <v>40.0</v>
      </c>
      <c r="K27" s="2">
        <f t="shared" si="8"/>
        <v>202.8</v>
      </c>
      <c r="L27" s="6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11">
        <f>'TN-Liste'!A152</f>
        <v>43952</v>
      </c>
      <c r="B28" s="65" t="str">
        <f>'TN-Liste'!B152</f>
        <v>MBI19</v>
      </c>
      <c r="C28" s="73">
        <f>'TN-Liste'!C152</f>
        <v>1</v>
      </c>
      <c r="D28" s="5"/>
      <c r="E28" s="5"/>
      <c r="G28" s="5"/>
      <c r="H28" s="58"/>
      <c r="J28" s="5"/>
      <c r="K28" s="5"/>
      <c r="L28" s="58"/>
    </row>
    <row r="29" ht="15.75" customHeight="1">
      <c r="A29" s="11">
        <f>'TN-Liste'!A153</f>
        <v>43952</v>
      </c>
      <c r="B29" s="65" t="str">
        <f>'TN-Liste'!B153</f>
        <v>MBI19</v>
      </c>
      <c r="C29" s="73">
        <f>'TN-Liste'!C153</f>
        <v>2</v>
      </c>
      <c r="D29" s="5"/>
      <c r="E29" s="5"/>
      <c r="G29" s="5"/>
      <c r="H29" s="58"/>
      <c r="J29" s="5"/>
      <c r="K29" s="5"/>
      <c r="L29" s="58"/>
    </row>
    <row r="30" ht="15.75" customHeight="1">
      <c r="A30" s="74">
        <f>'TN-Liste'!A223</f>
        <v>44722</v>
      </c>
      <c r="B30" s="75" t="str">
        <f>'TN-Liste'!B223</f>
        <v>MBI21_Gr1</v>
      </c>
      <c r="C30" s="76">
        <f>'TN-Liste'!C223</f>
        <v>1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ht="15.75" customHeight="1">
      <c r="A31" s="78">
        <f>'TN-Liste'!A224</f>
        <v>44722</v>
      </c>
      <c r="B31" s="13" t="str">
        <f>'TN-Liste'!B224</f>
        <v>MBI21_Gr1</v>
      </c>
      <c r="C31" s="16">
        <f>'TN-Liste'!C224</f>
        <v>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ht="15.75" customHeight="1">
      <c r="A32" s="78">
        <f>'TN-Liste'!A225</f>
        <v>44722</v>
      </c>
      <c r="B32" s="13" t="str">
        <f>'TN-Liste'!B225</f>
        <v>MBI21_Gr1</v>
      </c>
      <c r="C32" s="16">
        <f>'TN-Liste'!C225</f>
        <v>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ht="15.75" customHeight="1">
      <c r="A33" s="78">
        <f>'TN-Liste'!A226</f>
        <v>44722</v>
      </c>
      <c r="B33" s="13" t="str">
        <f>'TN-Liste'!B226</f>
        <v>MBI21_Gr1</v>
      </c>
      <c r="C33" s="16">
        <f>'TN-Liste'!C226</f>
        <v>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ht="15.75" customHeight="1">
      <c r="A34" s="78">
        <f>'TN-Liste'!A227</f>
        <v>44722</v>
      </c>
      <c r="B34" s="13" t="str">
        <f>'TN-Liste'!B227</f>
        <v>MBI21_Gr1</v>
      </c>
      <c r="C34" s="16">
        <f>'TN-Liste'!C227</f>
        <v>5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ht="15.75" customHeight="1">
      <c r="A35" s="78">
        <f>'TN-Liste'!A228</f>
        <v>44722</v>
      </c>
      <c r="B35" s="13" t="str">
        <f>'TN-Liste'!B228</f>
        <v>MBI21_Gr1</v>
      </c>
      <c r="C35" s="16">
        <f>'TN-Liste'!C228</f>
        <v>6</v>
      </c>
      <c r="D35" s="16">
        <v>29.0</v>
      </c>
      <c r="E35" s="16">
        <v>1.5</v>
      </c>
      <c r="F35" s="16">
        <v>1410.0</v>
      </c>
      <c r="G35" s="16">
        <v>440.0</v>
      </c>
      <c r="H35" s="16">
        <v>0.801</v>
      </c>
      <c r="I35" s="16">
        <v>7.19</v>
      </c>
      <c r="J35" s="13">
        <v>40.0</v>
      </c>
      <c r="K35" s="5">
        <f>I35*J35</f>
        <v>287.6</v>
      </c>
      <c r="L35" s="79">
        <f>K35*G35*1.73/(H35*F35*E35)</f>
        <v>129.2244741</v>
      </c>
      <c r="M35" s="80">
        <f>L35*60*24/1000</f>
        <v>186.0832428</v>
      </c>
      <c r="P35" s="3" t="s">
        <v>12</v>
      </c>
      <c r="Q35" s="62">
        <v>44564.0</v>
      </c>
    </row>
    <row r="36" ht="15.75" customHeight="1">
      <c r="A36" s="78">
        <f>'TN-Liste'!A229</f>
        <v>44722</v>
      </c>
      <c r="B36" s="13" t="str">
        <f>'TN-Liste'!B229</f>
        <v>MBI21_Gr1</v>
      </c>
      <c r="C36" s="16">
        <f>'TN-Liste'!C229</f>
        <v>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ht="15.75" customHeight="1">
      <c r="A37" s="78">
        <f>'TN-Liste'!A230</f>
        <v>44722</v>
      </c>
      <c r="B37" s="13" t="str">
        <f>'TN-Liste'!B230</f>
        <v>MBI21_Gr1</v>
      </c>
      <c r="C37" s="16">
        <f>'TN-Liste'!C230</f>
        <v>8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ht="15.75" customHeight="1">
      <c r="A38" s="78">
        <f>'TN-Liste'!A231</f>
        <v>44722</v>
      </c>
      <c r="B38" s="13" t="str">
        <f>'TN-Liste'!B231</f>
        <v>MBI21_Gr1</v>
      </c>
      <c r="C38" s="16">
        <f>'TN-Liste'!C231</f>
        <v>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ht="15.75" customHeight="1">
      <c r="A39" s="78">
        <f>'TN-Liste'!A232</f>
        <v>44722</v>
      </c>
      <c r="B39" s="13" t="str">
        <f>'TN-Liste'!B232</f>
        <v>MBI21_Gr1</v>
      </c>
      <c r="C39" s="16">
        <f>'TN-Liste'!C232</f>
        <v>10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ht="15.75" customHeight="1">
      <c r="A40" s="78">
        <f>'TN-Liste'!A233</f>
        <v>44722</v>
      </c>
      <c r="B40" s="13" t="str">
        <f>'TN-Liste'!B233</f>
        <v>MBI21_Gr1</v>
      </c>
      <c r="C40" s="16">
        <f>'TN-Liste'!C233</f>
        <v>11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ht="15.75" customHeight="1">
      <c r="A41" s="78">
        <f>'TN-Liste'!A234</f>
        <v>44722</v>
      </c>
      <c r="B41" s="13" t="str">
        <f>'TN-Liste'!B234</f>
        <v>MBI21_Gr1</v>
      </c>
      <c r="C41" s="16">
        <f>'TN-Liste'!C234</f>
        <v>12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ht="15.75" customHeight="1">
      <c r="A42" s="78">
        <f>'TN-Liste'!A235</f>
        <v>44722</v>
      </c>
      <c r="B42" s="13" t="str">
        <f>'TN-Liste'!B235</f>
        <v>MBI21_Gr1</v>
      </c>
      <c r="C42" s="16">
        <f>'TN-Liste'!C235</f>
        <v>13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ht="15.75" customHeight="1">
      <c r="A43" s="74">
        <f>'TN-Liste'!A236</f>
        <v>44721</v>
      </c>
      <c r="B43" s="75" t="str">
        <f>'TN-Liste'!B236</f>
        <v>MBI21_Gr2</v>
      </c>
      <c r="C43" s="76">
        <f>'TN-Liste'!C236</f>
        <v>1</v>
      </c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ht="15.75" customHeight="1">
      <c r="A44" s="78">
        <f>'TN-Liste'!A237</f>
        <v>44721</v>
      </c>
      <c r="B44" s="13" t="str">
        <f>'TN-Liste'!B237</f>
        <v>MBI21_Gr2</v>
      </c>
      <c r="C44" s="16">
        <f>'TN-Liste'!C237</f>
        <v>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ht="15.75" customHeight="1">
      <c r="A45" s="78">
        <f>'TN-Liste'!A238</f>
        <v>44721</v>
      </c>
      <c r="B45" s="13" t="str">
        <f>'TN-Liste'!B238</f>
        <v>MBI21_Gr2</v>
      </c>
      <c r="C45" s="16">
        <f>'TN-Liste'!C238</f>
        <v>3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ht="15.75" customHeight="1">
      <c r="A46" s="78">
        <f>'TN-Liste'!A239</f>
        <v>44721</v>
      </c>
      <c r="B46" s="13" t="str">
        <f>'TN-Liste'!B239</f>
        <v>MBI21_Gr2</v>
      </c>
      <c r="C46" s="16">
        <f>'TN-Liste'!C239</f>
        <v>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ht="15.75" customHeight="1">
      <c r="A47" s="78">
        <f>'TN-Liste'!A240</f>
        <v>44721</v>
      </c>
      <c r="B47" s="13" t="str">
        <f>'TN-Liste'!B240</f>
        <v>MBI21_Gr2</v>
      </c>
      <c r="C47" s="16">
        <f>'TN-Liste'!C240</f>
        <v>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ht="15.75" customHeight="1">
      <c r="A48" s="78">
        <f>'TN-Liste'!A241</f>
        <v>44721</v>
      </c>
      <c r="B48" s="13" t="str">
        <f>'TN-Liste'!B241</f>
        <v>MBI21_Gr2</v>
      </c>
      <c r="C48" s="16">
        <f>'TN-Liste'!C241</f>
        <v>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ht="15.75" customHeight="1">
      <c r="A49" s="78">
        <f>'TN-Liste'!A242</f>
        <v>44721</v>
      </c>
      <c r="B49" s="13" t="str">
        <f>'TN-Liste'!B242</f>
        <v>MBI21_Gr2</v>
      </c>
      <c r="C49" s="16">
        <f>'TN-Liste'!C242</f>
        <v>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ht="15.75" customHeight="1">
      <c r="A50" s="78">
        <f>'TN-Liste'!A243</f>
        <v>44721</v>
      </c>
      <c r="B50" s="13" t="str">
        <f>'TN-Liste'!B243</f>
        <v>MBI21_Gr2</v>
      </c>
      <c r="C50" s="16">
        <f>'TN-Liste'!C243</f>
        <v>8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ht="15.75" customHeight="1">
      <c r="A51" s="78">
        <f>'TN-Liste'!A244</f>
        <v>44721</v>
      </c>
      <c r="B51" s="13" t="str">
        <f>'TN-Liste'!B244</f>
        <v>MBI21_Gr2</v>
      </c>
      <c r="C51" s="16">
        <f>'TN-Liste'!C244</f>
        <v>9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ht="15.75" customHeight="1">
      <c r="A52" s="78">
        <f>'TN-Liste'!A245</f>
        <v>44721</v>
      </c>
      <c r="B52" s="13" t="str">
        <f>'TN-Liste'!B245</f>
        <v>MBI21_Gr2</v>
      </c>
      <c r="C52" s="16">
        <f>'TN-Liste'!C245</f>
        <v>10</v>
      </c>
      <c r="D52" s="16">
        <v>20.0</v>
      </c>
      <c r="E52" s="16">
        <v>1.39</v>
      </c>
      <c r="F52" s="16">
        <v>1200.0</v>
      </c>
      <c r="G52" s="16">
        <v>1280.0</v>
      </c>
      <c r="H52" s="13"/>
      <c r="I52" s="16">
        <v>4.81</v>
      </c>
      <c r="J52" s="13">
        <v>20.0</v>
      </c>
      <c r="K52" s="5">
        <f>I52*J52</f>
        <v>96.2</v>
      </c>
      <c r="L52" s="60" t="str">
        <f>K52*G52*1.73/(H52*F52*E52)</f>
        <v>#DIV/0!</v>
      </c>
      <c r="M52" s="81" t="str">
        <f>L52*60*24/1000</f>
        <v>#DIV/0!</v>
      </c>
    </row>
    <row r="53" ht="15.75" customHeight="1">
      <c r="A53" s="78">
        <f>'TN-Liste'!A246</f>
        <v>44721</v>
      </c>
      <c r="B53" s="13" t="str">
        <f>'TN-Liste'!B246</f>
        <v>MBI21_Gr2</v>
      </c>
      <c r="C53" s="16">
        <f>'TN-Liste'!C246</f>
        <v>11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ht="15.75" customHeight="1">
      <c r="A54" s="78">
        <f>'TN-Liste'!A247</f>
        <v>44721</v>
      </c>
      <c r="B54" s="13" t="str">
        <f>'TN-Liste'!B247</f>
        <v>MBI21_Gr2</v>
      </c>
      <c r="C54" s="16">
        <f>'TN-Liste'!C247</f>
        <v>12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ht="15.75" customHeight="1">
      <c r="A55" s="78">
        <f>'TN-Liste'!A248</f>
        <v>44721</v>
      </c>
      <c r="B55" s="13" t="str">
        <f>'TN-Liste'!B248</f>
        <v>MBI21_Gr2</v>
      </c>
      <c r="C55" s="16">
        <f>'TN-Liste'!C248</f>
        <v>13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ht="15.75" customHeight="1">
      <c r="A56" s="74">
        <f>'TN-Liste'!A249</f>
        <v>44729</v>
      </c>
      <c r="B56" s="75" t="str">
        <f>'TN-Liste'!B249</f>
        <v>MBI21_Gr3</v>
      </c>
      <c r="C56" s="76">
        <f>'TN-Liste'!C249</f>
        <v>1</v>
      </c>
      <c r="D56" s="7"/>
      <c r="E56" s="7"/>
      <c r="F56" s="77"/>
      <c r="G56" s="7"/>
      <c r="H56" s="82"/>
      <c r="I56" s="77"/>
      <c r="J56" s="7"/>
      <c r="K56" s="7"/>
      <c r="L56" s="82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ht="15.75" customHeight="1">
      <c r="A57" s="78">
        <f>'TN-Liste'!A250</f>
        <v>44729</v>
      </c>
      <c r="B57" s="13" t="str">
        <f>'TN-Liste'!B250</f>
        <v>MBI21_Gr3</v>
      </c>
      <c r="C57" s="16">
        <f>'TN-Liste'!C250</f>
        <v>2</v>
      </c>
      <c r="D57" s="5"/>
      <c r="E57" s="5"/>
      <c r="G57" s="5"/>
      <c r="H57" s="58"/>
      <c r="J57" s="5"/>
      <c r="K57" s="5"/>
      <c r="L57" s="58"/>
    </row>
    <row r="58" ht="15.75" customHeight="1">
      <c r="A58" s="78">
        <f>'TN-Liste'!A251</f>
        <v>44729</v>
      </c>
      <c r="B58" s="13" t="str">
        <f>'TN-Liste'!B251</f>
        <v>MBI21_Gr3</v>
      </c>
      <c r="C58" s="16">
        <f>'TN-Liste'!C251</f>
        <v>3</v>
      </c>
      <c r="D58" s="5"/>
      <c r="E58" s="5"/>
      <c r="G58" s="5"/>
      <c r="H58" s="58"/>
      <c r="J58" s="5"/>
      <c r="K58" s="5"/>
      <c r="L58" s="58"/>
    </row>
    <row r="59" ht="15.75" customHeight="1">
      <c r="A59" s="78">
        <f>'TN-Liste'!A252</f>
        <v>44729</v>
      </c>
      <c r="B59" s="13" t="str">
        <f>'TN-Liste'!B252</f>
        <v>MBI21_Gr3</v>
      </c>
      <c r="C59" s="16">
        <f>'TN-Liste'!C252</f>
        <v>4</v>
      </c>
      <c r="D59" s="5"/>
      <c r="E59" s="5"/>
      <c r="G59" s="5"/>
      <c r="H59" s="58"/>
      <c r="J59" s="5"/>
      <c r="K59" s="5"/>
      <c r="L59" s="58"/>
    </row>
    <row r="60" ht="15.75" customHeight="1">
      <c r="A60" s="78">
        <f>'TN-Liste'!A253</f>
        <v>44729</v>
      </c>
      <c r="B60" s="13" t="str">
        <f>'TN-Liste'!B253</f>
        <v>MBI21_Gr3</v>
      </c>
      <c r="C60" s="16">
        <f>'TN-Liste'!C253</f>
        <v>5</v>
      </c>
      <c r="D60" s="5"/>
      <c r="E60" s="5"/>
      <c r="G60" s="5"/>
      <c r="H60" s="58"/>
      <c r="J60" s="5"/>
      <c r="K60" s="5"/>
      <c r="L60" s="58"/>
    </row>
    <row r="61" ht="15.75" customHeight="1">
      <c r="A61" s="78">
        <f>'TN-Liste'!A254</f>
        <v>44729</v>
      </c>
      <c r="B61" s="13" t="str">
        <f>'TN-Liste'!B254</f>
        <v>MBI21_Gr3</v>
      </c>
      <c r="C61" s="16">
        <f>'TN-Liste'!C254</f>
        <v>6</v>
      </c>
      <c r="D61" s="5"/>
      <c r="E61" s="5"/>
      <c r="G61" s="5"/>
      <c r="H61" s="58"/>
      <c r="J61" s="5"/>
      <c r="K61" s="5"/>
      <c r="L61" s="58"/>
    </row>
    <row r="62" ht="15.75" customHeight="1">
      <c r="A62" s="78">
        <f>'TN-Liste'!A255</f>
        <v>44729</v>
      </c>
      <c r="B62" s="13" t="str">
        <f>'TN-Liste'!B255</f>
        <v>MBI21_Gr3</v>
      </c>
      <c r="C62" s="16">
        <f>'TN-Liste'!C255</f>
        <v>7</v>
      </c>
      <c r="D62" s="5"/>
      <c r="E62" s="5"/>
      <c r="G62" s="5"/>
      <c r="H62" s="58"/>
      <c r="J62" s="5"/>
      <c r="K62" s="5"/>
      <c r="L62" s="58"/>
    </row>
    <row r="63" ht="15.75" customHeight="1">
      <c r="A63" s="78">
        <f>'TN-Liste'!A256</f>
        <v>44729</v>
      </c>
      <c r="B63" s="13" t="str">
        <f>'TN-Liste'!B256</f>
        <v>MBI21_Gr3</v>
      </c>
      <c r="C63" s="16">
        <f>'TN-Liste'!C256</f>
        <v>8</v>
      </c>
      <c r="D63" s="5"/>
      <c r="E63" s="5"/>
      <c r="G63" s="5"/>
      <c r="H63" s="58"/>
      <c r="J63" s="5"/>
      <c r="K63" s="5"/>
      <c r="L63" s="58"/>
    </row>
    <row r="64" ht="15.75" customHeight="1">
      <c r="A64" s="78">
        <f>'TN-Liste'!A257</f>
        <v>44729</v>
      </c>
      <c r="B64" s="13" t="str">
        <f>'TN-Liste'!B257</f>
        <v>MBI21_Gr3</v>
      </c>
      <c r="C64" s="16">
        <f>'TN-Liste'!C257</f>
        <v>9</v>
      </c>
      <c r="D64" s="5"/>
      <c r="E64" s="5"/>
      <c r="G64" s="5"/>
      <c r="H64" s="58"/>
      <c r="J64" s="5"/>
      <c r="K64" s="5"/>
      <c r="L64" s="58"/>
    </row>
    <row r="65" ht="15.75" customHeight="1">
      <c r="A65" s="78">
        <f>'TN-Liste'!A258</f>
        <v>44729</v>
      </c>
      <c r="B65" s="13" t="str">
        <f>'TN-Liste'!B258</f>
        <v>MBI21_Gr3</v>
      </c>
      <c r="C65" s="16">
        <f>'TN-Liste'!C258</f>
        <v>10</v>
      </c>
      <c r="D65" s="5"/>
      <c r="E65" s="5"/>
      <c r="G65" s="5"/>
      <c r="H65" s="58"/>
      <c r="J65" s="5"/>
      <c r="K65" s="5"/>
      <c r="L65" s="58"/>
    </row>
    <row r="66" ht="15.75" customHeight="1">
      <c r="A66" s="78">
        <f>'TN-Liste'!A273</f>
        <v>45455</v>
      </c>
      <c r="B66" s="13" t="str">
        <f>'TN-Liste'!B273</f>
        <v>MBI23_Gr1</v>
      </c>
      <c r="C66" s="16">
        <f>'TN-Liste'!C273</f>
        <v>4</v>
      </c>
      <c r="D66" s="5"/>
      <c r="E66" s="5"/>
      <c r="G66" s="5"/>
      <c r="H66" s="58"/>
      <c r="J66" s="5"/>
      <c r="K66" s="5"/>
      <c r="L66" s="58"/>
    </row>
    <row r="67" ht="15.75" customHeight="1">
      <c r="A67" s="78">
        <f>'TN-Liste'!A274</f>
        <v>45455</v>
      </c>
      <c r="B67" s="13" t="str">
        <f>'TN-Liste'!B274</f>
        <v>MBI23_Gr1</v>
      </c>
      <c r="C67" s="16">
        <f>'TN-Liste'!C274</f>
        <v>5</v>
      </c>
      <c r="D67" s="5"/>
      <c r="E67" s="5"/>
      <c r="G67" s="5"/>
      <c r="H67" s="58"/>
      <c r="J67" s="5"/>
      <c r="K67" s="5"/>
      <c r="L67" s="58"/>
    </row>
    <row r="68" ht="15.75" customHeight="1">
      <c r="A68" s="78">
        <f>'TN-Liste'!A275</f>
        <v>45455</v>
      </c>
      <c r="B68" s="13" t="str">
        <f>'TN-Liste'!B275</f>
        <v>MBI23_Gr1</v>
      </c>
      <c r="C68" s="16">
        <f>'TN-Liste'!C275</f>
        <v>6</v>
      </c>
      <c r="D68" s="5"/>
      <c r="E68" s="5"/>
      <c r="G68" s="5"/>
      <c r="H68" s="58"/>
      <c r="J68" s="5"/>
      <c r="K68" s="5"/>
      <c r="L68" s="58"/>
    </row>
    <row r="69" ht="15.75" customHeight="1">
      <c r="A69" s="78">
        <f>'TN-Liste'!A276</f>
        <v>45455</v>
      </c>
      <c r="B69" s="13" t="str">
        <f>'TN-Liste'!B276</f>
        <v>MBI23_Gr1</v>
      </c>
      <c r="C69" s="16">
        <f>'TN-Liste'!C276</f>
        <v>7</v>
      </c>
      <c r="D69" s="5"/>
      <c r="E69" s="5"/>
      <c r="G69" s="5"/>
      <c r="H69" s="58"/>
      <c r="J69" s="5"/>
      <c r="K69" s="5"/>
      <c r="L69" s="58"/>
    </row>
    <row r="70" ht="15.75" customHeight="1">
      <c r="A70" s="78">
        <f>'TN-Liste'!A277</f>
        <v>45455</v>
      </c>
      <c r="B70" s="13" t="str">
        <f>'TN-Liste'!B277</f>
        <v>MBI23_Gr1</v>
      </c>
      <c r="C70" s="16">
        <f>'TN-Liste'!C277</f>
        <v>8</v>
      </c>
      <c r="D70" s="5"/>
      <c r="E70" s="5"/>
      <c r="G70" s="5"/>
      <c r="H70" s="58"/>
      <c r="J70" s="5"/>
      <c r="K70" s="5"/>
      <c r="L70" s="58"/>
    </row>
    <row r="71" ht="15.75" customHeight="1">
      <c r="C71" s="52"/>
      <c r="D71" s="5"/>
      <c r="E71" s="5"/>
      <c r="G71" s="5"/>
      <c r="H71" s="58"/>
      <c r="J71" s="5"/>
      <c r="K71" s="5"/>
      <c r="L71" s="58"/>
    </row>
    <row r="72" ht="15.75" customHeight="1">
      <c r="C72" s="52"/>
      <c r="D72" s="5"/>
      <c r="E72" s="5"/>
      <c r="G72" s="5"/>
      <c r="H72" s="58"/>
      <c r="J72" s="5"/>
      <c r="K72" s="5"/>
      <c r="L72" s="58"/>
    </row>
    <row r="73" ht="15.75" customHeight="1">
      <c r="C73" s="52"/>
      <c r="D73" s="5"/>
      <c r="E73" s="5"/>
      <c r="G73" s="5"/>
      <c r="H73" s="58"/>
      <c r="J73" s="5"/>
      <c r="K73" s="5"/>
      <c r="L73" s="58"/>
    </row>
    <row r="74" ht="15.75" customHeight="1">
      <c r="C74" s="52"/>
      <c r="D74" s="5"/>
      <c r="E74" s="5"/>
      <c r="G74" s="5"/>
      <c r="H74" s="58"/>
      <c r="J74" s="5"/>
      <c r="K74" s="5"/>
      <c r="L74" s="58"/>
    </row>
    <row r="75" ht="15.75" customHeight="1">
      <c r="C75" s="52"/>
      <c r="D75" s="5"/>
      <c r="E75" s="5"/>
      <c r="G75" s="5"/>
      <c r="H75" s="58"/>
      <c r="J75" s="5"/>
      <c r="K75" s="5"/>
      <c r="L75" s="58"/>
    </row>
    <row r="76" ht="15.75" customHeight="1">
      <c r="C76" s="52"/>
      <c r="D76" s="5"/>
      <c r="E76" s="5"/>
      <c r="G76" s="5"/>
      <c r="H76" s="58"/>
      <c r="J76" s="5"/>
      <c r="K76" s="5"/>
      <c r="L76" s="58"/>
    </row>
    <row r="77" ht="15.75" customHeight="1">
      <c r="C77" s="52"/>
      <c r="D77" s="5"/>
      <c r="E77" s="5"/>
      <c r="G77" s="5"/>
      <c r="H77" s="58"/>
      <c r="J77" s="5"/>
      <c r="K77" s="5"/>
      <c r="L77" s="58"/>
    </row>
    <row r="78" ht="15.75" customHeight="1">
      <c r="C78" s="52"/>
      <c r="D78" s="5"/>
      <c r="E78" s="5"/>
      <c r="G78" s="5"/>
      <c r="H78" s="58"/>
      <c r="J78" s="5"/>
      <c r="K78" s="5"/>
      <c r="L78" s="58"/>
    </row>
    <row r="79" ht="15.75" customHeight="1">
      <c r="C79" s="52"/>
      <c r="D79" s="5"/>
      <c r="E79" s="5"/>
      <c r="G79" s="5"/>
      <c r="H79" s="58"/>
      <c r="J79" s="5"/>
      <c r="K79" s="5"/>
      <c r="L79" s="58"/>
    </row>
    <row r="80" ht="15.75" customHeight="1">
      <c r="C80" s="52"/>
      <c r="D80" s="5"/>
      <c r="E80" s="5"/>
      <c r="G80" s="5"/>
      <c r="H80" s="58"/>
      <c r="J80" s="5"/>
      <c r="K80" s="5"/>
      <c r="L80" s="58"/>
    </row>
    <row r="81" ht="15.75" customHeight="1">
      <c r="C81" s="52"/>
      <c r="D81" s="5"/>
      <c r="E81" s="5"/>
      <c r="G81" s="5"/>
      <c r="H81" s="58"/>
      <c r="J81" s="5"/>
      <c r="K81" s="5"/>
      <c r="L81" s="58"/>
    </row>
    <row r="82" ht="15.75" customHeight="1">
      <c r="C82" s="52"/>
      <c r="D82" s="5"/>
      <c r="E82" s="5"/>
      <c r="G82" s="5"/>
      <c r="H82" s="58"/>
      <c r="J82" s="5"/>
      <c r="K82" s="5"/>
      <c r="L82" s="58"/>
    </row>
    <row r="83" ht="15.75" customHeight="1">
      <c r="C83" s="52"/>
      <c r="D83" s="5"/>
      <c r="E83" s="5"/>
      <c r="G83" s="5"/>
      <c r="H83" s="58"/>
      <c r="J83" s="5"/>
      <c r="K83" s="5"/>
      <c r="L83" s="58"/>
    </row>
    <row r="84" ht="15.75" customHeight="1">
      <c r="C84" s="52"/>
      <c r="D84" s="5"/>
      <c r="E84" s="5"/>
      <c r="G84" s="5"/>
      <c r="H84" s="58"/>
      <c r="J84" s="5"/>
      <c r="K84" s="5"/>
      <c r="L84" s="58"/>
    </row>
    <row r="85" ht="15.75" customHeight="1">
      <c r="C85" s="52"/>
      <c r="D85" s="5"/>
      <c r="E85" s="5"/>
      <c r="G85" s="5"/>
      <c r="H85" s="58"/>
      <c r="J85" s="5"/>
      <c r="K85" s="5"/>
      <c r="L85" s="58"/>
    </row>
    <row r="86" ht="15.75" customHeight="1">
      <c r="C86" s="52"/>
      <c r="D86" s="5"/>
      <c r="E86" s="5"/>
      <c r="G86" s="5"/>
      <c r="H86" s="58"/>
      <c r="J86" s="5"/>
      <c r="K86" s="5"/>
      <c r="L86" s="58"/>
    </row>
    <row r="87" ht="15.75" customHeight="1">
      <c r="C87" s="52"/>
      <c r="D87" s="5"/>
      <c r="E87" s="5"/>
      <c r="G87" s="5"/>
      <c r="H87" s="58"/>
      <c r="J87" s="5"/>
      <c r="K87" s="5"/>
      <c r="L87" s="58"/>
    </row>
    <row r="88" ht="15.75" customHeight="1">
      <c r="C88" s="52"/>
      <c r="D88" s="5"/>
      <c r="E88" s="5"/>
      <c r="G88" s="5"/>
      <c r="H88" s="58"/>
      <c r="J88" s="5"/>
      <c r="K88" s="5"/>
      <c r="L88" s="58"/>
    </row>
    <row r="89" ht="15.75" customHeight="1">
      <c r="C89" s="52"/>
      <c r="D89" s="5"/>
      <c r="E89" s="5"/>
      <c r="G89" s="5"/>
      <c r="H89" s="58"/>
      <c r="J89" s="5"/>
      <c r="K89" s="5"/>
      <c r="L89" s="58"/>
    </row>
    <row r="90" ht="15.75" customHeight="1">
      <c r="C90" s="52"/>
      <c r="D90" s="5"/>
      <c r="E90" s="5"/>
      <c r="G90" s="5"/>
      <c r="H90" s="58"/>
      <c r="J90" s="5"/>
      <c r="K90" s="5"/>
      <c r="L90" s="58"/>
    </row>
    <row r="91" ht="15.75" customHeight="1">
      <c r="C91" s="52"/>
      <c r="D91" s="5"/>
      <c r="E91" s="5"/>
      <c r="G91" s="5"/>
      <c r="H91" s="58"/>
      <c r="J91" s="5"/>
      <c r="K91" s="5"/>
      <c r="L91" s="58"/>
    </row>
    <row r="92" ht="15.75" customHeight="1">
      <c r="C92" s="52"/>
      <c r="D92" s="5"/>
      <c r="E92" s="5"/>
      <c r="G92" s="5"/>
      <c r="H92" s="58"/>
      <c r="J92" s="5"/>
      <c r="K92" s="5"/>
      <c r="L92" s="58"/>
    </row>
    <row r="93" ht="15.75" customHeight="1">
      <c r="C93" s="52"/>
      <c r="D93" s="5"/>
      <c r="E93" s="5"/>
      <c r="G93" s="5"/>
      <c r="H93" s="58"/>
      <c r="J93" s="5"/>
      <c r="K93" s="5"/>
      <c r="L93" s="58"/>
    </row>
    <row r="94" ht="15.75" customHeight="1">
      <c r="C94" s="52"/>
      <c r="D94" s="5"/>
      <c r="E94" s="5"/>
      <c r="G94" s="5"/>
      <c r="H94" s="58"/>
      <c r="J94" s="5"/>
      <c r="K94" s="5"/>
      <c r="L94" s="58"/>
    </row>
    <row r="95" ht="15.75" customHeight="1">
      <c r="C95" s="52"/>
      <c r="D95" s="5"/>
      <c r="E95" s="5"/>
      <c r="G95" s="5"/>
      <c r="H95" s="58"/>
      <c r="J95" s="5"/>
      <c r="K95" s="5"/>
      <c r="L95" s="58"/>
    </row>
    <row r="96" ht="15.75" customHeight="1">
      <c r="C96" s="52"/>
      <c r="D96" s="5"/>
      <c r="E96" s="5"/>
      <c r="G96" s="5"/>
      <c r="H96" s="58"/>
      <c r="J96" s="5"/>
      <c r="K96" s="5"/>
      <c r="L96" s="58"/>
    </row>
    <row r="97" ht="15.75" customHeight="1">
      <c r="C97" s="52"/>
      <c r="D97" s="5"/>
      <c r="E97" s="5"/>
      <c r="G97" s="5"/>
      <c r="H97" s="58"/>
      <c r="J97" s="5"/>
      <c r="K97" s="5"/>
      <c r="L97" s="58"/>
    </row>
    <row r="98" ht="15.75" customHeight="1">
      <c r="C98" s="52"/>
      <c r="D98" s="5"/>
      <c r="E98" s="5"/>
      <c r="G98" s="5"/>
      <c r="H98" s="58"/>
      <c r="J98" s="5"/>
      <c r="K98" s="5"/>
      <c r="L98" s="58"/>
    </row>
    <row r="99" ht="15.75" customHeight="1">
      <c r="C99" s="52"/>
      <c r="D99" s="5"/>
      <c r="E99" s="5"/>
      <c r="G99" s="5"/>
      <c r="H99" s="58"/>
      <c r="J99" s="5"/>
      <c r="K99" s="5"/>
      <c r="L99" s="58"/>
    </row>
    <row r="100" ht="15.75" customHeight="1">
      <c r="C100" s="52"/>
      <c r="D100" s="5"/>
      <c r="E100" s="5"/>
      <c r="G100" s="5"/>
      <c r="H100" s="58"/>
      <c r="J100" s="5"/>
      <c r="K100" s="5"/>
      <c r="L100" s="58"/>
    </row>
    <row r="101" ht="15.75" customHeight="1">
      <c r="C101" s="52"/>
      <c r="D101" s="5"/>
      <c r="E101" s="5"/>
      <c r="G101" s="5"/>
      <c r="H101" s="58"/>
      <c r="J101" s="5"/>
      <c r="K101" s="5"/>
      <c r="L101" s="58"/>
    </row>
    <row r="102" ht="15.75" customHeight="1">
      <c r="C102" s="52"/>
      <c r="D102" s="5"/>
      <c r="E102" s="5"/>
      <c r="G102" s="5"/>
      <c r="H102" s="58"/>
      <c r="J102" s="5"/>
      <c r="K102" s="5"/>
      <c r="L102" s="58"/>
    </row>
    <row r="103" ht="15.75" customHeight="1">
      <c r="C103" s="52"/>
      <c r="D103" s="5"/>
      <c r="E103" s="5"/>
      <c r="G103" s="5"/>
      <c r="H103" s="58"/>
      <c r="J103" s="5"/>
      <c r="K103" s="5"/>
      <c r="L103" s="58"/>
    </row>
    <row r="104" ht="15.75" customHeight="1">
      <c r="C104" s="52"/>
      <c r="D104" s="5"/>
      <c r="E104" s="5"/>
      <c r="G104" s="5"/>
      <c r="H104" s="58"/>
      <c r="J104" s="5"/>
      <c r="K104" s="5"/>
      <c r="L104" s="58"/>
    </row>
    <row r="105" ht="15.75" customHeight="1">
      <c r="C105" s="52"/>
      <c r="D105" s="5"/>
      <c r="E105" s="5"/>
      <c r="G105" s="5"/>
      <c r="H105" s="58"/>
      <c r="J105" s="5"/>
      <c r="K105" s="5"/>
      <c r="L105" s="58"/>
    </row>
    <row r="106" ht="15.75" customHeight="1">
      <c r="C106" s="52"/>
      <c r="D106" s="5"/>
      <c r="E106" s="5"/>
      <c r="G106" s="5"/>
      <c r="H106" s="58"/>
      <c r="J106" s="5"/>
      <c r="K106" s="5"/>
      <c r="L106" s="58"/>
    </row>
    <row r="107" ht="15.75" customHeight="1">
      <c r="C107" s="52"/>
      <c r="D107" s="5"/>
      <c r="E107" s="5"/>
      <c r="G107" s="5"/>
      <c r="H107" s="58"/>
      <c r="J107" s="5"/>
      <c r="K107" s="5"/>
      <c r="L107" s="58"/>
    </row>
    <row r="108" ht="15.75" customHeight="1">
      <c r="C108" s="52"/>
      <c r="D108" s="5"/>
      <c r="E108" s="5"/>
      <c r="G108" s="5"/>
      <c r="H108" s="58"/>
      <c r="J108" s="5"/>
      <c r="K108" s="5"/>
      <c r="L108" s="58"/>
    </row>
    <row r="109" ht="15.75" customHeight="1">
      <c r="C109" s="52"/>
      <c r="D109" s="5"/>
      <c r="E109" s="5"/>
      <c r="G109" s="5"/>
      <c r="H109" s="58"/>
      <c r="J109" s="5"/>
      <c r="K109" s="5"/>
      <c r="L109" s="58"/>
    </row>
    <row r="110" ht="15.75" customHeight="1">
      <c r="C110" s="52"/>
      <c r="D110" s="5"/>
      <c r="E110" s="5"/>
      <c r="G110" s="5"/>
      <c r="H110" s="58"/>
      <c r="J110" s="5"/>
      <c r="K110" s="5"/>
      <c r="L110" s="58"/>
    </row>
    <row r="111" ht="15.75" customHeight="1">
      <c r="C111" s="52"/>
      <c r="D111" s="5"/>
      <c r="E111" s="5"/>
      <c r="G111" s="5"/>
      <c r="H111" s="58"/>
      <c r="J111" s="5"/>
      <c r="K111" s="5"/>
      <c r="L111" s="58"/>
    </row>
    <row r="112" ht="15.75" customHeight="1">
      <c r="C112" s="52"/>
      <c r="D112" s="5"/>
      <c r="E112" s="5"/>
      <c r="G112" s="5"/>
      <c r="H112" s="58"/>
      <c r="J112" s="5"/>
      <c r="K112" s="5"/>
      <c r="L112" s="58"/>
    </row>
    <row r="113" ht="15.75" customHeight="1">
      <c r="C113" s="52"/>
      <c r="D113" s="5"/>
      <c r="E113" s="5"/>
      <c r="G113" s="5"/>
      <c r="H113" s="58"/>
      <c r="J113" s="5"/>
      <c r="K113" s="5"/>
      <c r="L113" s="58"/>
    </row>
    <row r="114" ht="15.75" customHeight="1">
      <c r="C114" s="52"/>
      <c r="D114" s="5"/>
      <c r="E114" s="5"/>
      <c r="G114" s="5"/>
      <c r="H114" s="58"/>
      <c r="J114" s="5"/>
      <c r="K114" s="5"/>
      <c r="L114" s="58"/>
    </row>
    <row r="115" ht="15.75" customHeight="1">
      <c r="C115" s="52"/>
      <c r="D115" s="5"/>
      <c r="E115" s="5"/>
      <c r="G115" s="5"/>
      <c r="H115" s="58"/>
      <c r="J115" s="5"/>
      <c r="K115" s="5"/>
      <c r="L115" s="58"/>
    </row>
    <row r="116" ht="15.75" customHeight="1">
      <c r="C116" s="52"/>
      <c r="D116" s="5"/>
      <c r="E116" s="5"/>
      <c r="G116" s="5"/>
      <c r="H116" s="58"/>
      <c r="J116" s="5"/>
      <c r="K116" s="5"/>
      <c r="L116" s="58"/>
    </row>
    <row r="117" ht="15.75" customHeight="1">
      <c r="C117" s="52"/>
      <c r="D117" s="5"/>
      <c r="E117" s="5"/>
      <c r="G117" s="5"/>
      <c r="H117" s="58"/>
      <c r="J117" s="5"/>
      <c r="K117" s="5"/>
      <c r="L117" s="58"/>
    </row>
    <row r="118" ht="15.75" customHeight="1">
      <c r="C118" s="52"/>
      <c r="D118" s="5"/>
      <c r="E118" s="5"/>
      <c r="G118" s="5"/>
      <c r="H118" s="58"/>
      <c r="J118" s="5"/>
      <c r="K118" s="5"/>
      <c r="L118" s="58"/>
    </row>
    <row r="119" ht="15.75" customHeight="1">
      <c r="C119" s="52"/>
      <c r="D119" s="5"/>
      <c r="E119" s="5"/>
      <c r="G119" s="5"/>
      <c r="H119" s="58"/>
      <c r="J119" s="5"/>
      <c r="K119" s="5"/>
      <c r="L119" s="58"/>
    </row>
    <row r="120" ht="15.75" customHeight="1">
      <c r="C120" s="52"/>
      <c r="D120" s="5"/>
      <c r="E120" s="5"/>
      <c r="G120" s="5"/>
      <c r="H120" s="58"/>
      <c r="J120" s="5"/>
      <c r="K120" s="5"/>
      <c r="L120" s="58"/>
    </row>
    <row r="121" ht="15.75" customHeight="1">
      <c r="C121" s="52"/>
      <c r="D121" s="5"/>
      <c r="E121" s="5"/>
      <c r="G121" s="5"/>
      <c r="H121" s="58"/>
      <c r="J121" s="5"/>
      <c r="K121" s="5"/>
      <c r="L121" s="58"/>
    </row>
    <row r="122" ht="15.75" customHeight="1">
      <c r="C122" s="52"/>
      <c r="D122" s="5"/>
      <c r="E122" s="5"/>
      <c r="G122" s="5"/>
      <c r="H122" s="58"/>
      <c r="J122" s="5"/>
      <c r="K122" s="5"/>
      <c r="L122" s="58"/>
    </row>
    <row r="123" ht="15.75" customHeight="1">
      <c r="C123" s="52"/>
      <c r="D123" s="5"/>
      <c r="E123" s="5"/>
      <c r="G123" s="5"/>
      <c r="H123" s="58"/>
      <c r="J123" s="5"/>
      <c r="K123" s="5"/>
      <c r="L123" s="58"/>
    </row>
    <row r="124" ht="15.75" customHeight="1">
      <c r="C124" s="52"/>
      <c r="D124" s="5"/>
      <c r="E124" s="5"/>
      <c r="G124" s="5"/>
      <c r="H124" s="58"/>
      <c r="J124" s="5"/>
      <c r="K124" s="5"/>
      <c r="L124" s="58"/>
    </row>
    <row r="125" ht="15.75" customHeight="1">
      <c r="C125" s="52"/>
      <c r="D125" s="5"/>
      <c r="E125" s="5"/>
      <c r="G125" s="5"/>
      <c r="H125" s="58"/>
      <c r="J125" s="5"/>
      <c r="K125" s="5"/>
      <c r="L125" s="58"/>
    </row>
    <row r="126" ht="15.75" customHeight="1">
      <c r="C126" s="52"/>
      <c r="D126" s="5"/>
      <c r="E126" s="5"/>
      <c r="G126" s="5"/>
      <c r="H126" s="58"/>
      <c r="J126" s="5"/>
      <c r="K126" s="5"/>
      <c r="L126" s="58"/>
    </row>
    <row r="127" ht="15.75" customHeight="1">
      <c r="C127" s="52"/>
      <c r="D127" s="5"/>
      <c r="E127" s="5"/>
      <c r="G127" s="5"/>
      <c r="H127" s="58"/>
      <c r="J127" s="5"/>
      <c r="K127" s="5"/>
      <c r="L127" s="58"/>
    </row>
    <row r="128" ht="15.75" customHeight="1">
      <c r="C128" s="52"/>
      <c r="D128" s="5"/>
      <c r="E128" s="5"/>
      <c r="G128" s="5"/>
      <c r="H128" s="58"/>
      <c r="J128" s="5"/>
      <c r="K128" s="5"/>
      <c r="L128" s="58"/>
    </row>
    <row r="129" ht="15.75" customHeight="1">
      <c r="C129" s="52"/>
      <c r="D129" s="5"/>
      <c r="E129" s="5"/>
      <c r="G129" s="5"/>
      <c r="H129" s="58"/>
      <c r="J129" s="5"/>
      <c r="K129" s="5"/>
      <c r="L129" s="58"/>
    </row>
    <row r="130" ht="15.75" customHeight="1">
      <c r="C130" s="52"/>
      <c r="D130" s="5"/>
      <c r="E130" s="5"/>
      <c r="G130" s="5"/>
      <c r="H130" s="58"/>
      <c r="J130" s="5"/>
      <c r="K130" s="5"/>
      <c r="L130" s="58"/>
    </row>
    <row r="131" ht="15.75" customHeight="1">
      <c r="C131" s="52"/>
      <c r="D131" s="5"/>
      <c r="E131" s="5"/>
      <c r="G131" s="5"/>
      <c r="H131" s="58"/>
      <c r="J131" s="5"/>
      <c r="K131" s="5"/>
      <c r="L131" s="58"/>
    </row>
    <row r="132" ht="15.75" customHeight="1">
      <c r="C132" s="52"/>
      <c r="D132" s="5"/>
      <c r="E132" s="5"/>
      <c r="G132" s="5"/>
      <c r="H132" s="58"/>
      <c r="J132" s="5"/>
      <c r="K132" s="5"/>
      <c r="L132" s="58"/>
    </row>
    <row r="133" ht="15.75" customHeight="1">
      <c r="C133" s="52"/>
      <c r="D133" s="5"/>
      <c r="E133" s="5"/>
      <c r="G133" s="5"/>
      <c r="H133" s="58"/>
      <c r="J133" s="5"/>
      <c r="K133" s="5"/>
      <c r="L133" s="58"/>
    </row>
    <row r="134" ht="15.75" customHeight="1">
      <c r="C134" s="52"/>
      <c r="D134" s="5"/>
      <c r="E134" s="5"/>
      <c r="G134" s="5"/>
      <c r="H134" s="58"/>
      <c r="J134" s="5"/>
      <c r="K134" s="5"/>
      <c r="L134" s="58"/>
    </row>
    <row r="135" ht="15.75" customHeight="1">
      <c r="C135" s="52"/>
      <c r="D135" s="5"/>
      <c r="E135" s="5"/>
      <c r="G135" s="5"/>
      <c r="H135" s="58"/>
      <c r="J135" s="5"/>
      <c r="K135" s="5"/>
      <c r="L135" s="58"/>
    </row>
    <row r="136" ht="15.75" customHeight="1">
      <c r="C136" s="52"/>
      <c r="D136" s="5"/>
      <c r="E136" s="5"/>
      <c r="G136" s="5"/>
      <c r="H136" s="58"/>
      <c r="J136" s="5"/>
      <c r="K136" s="5"/>
      <c r="L136" s="58"/>
    </row>
    <row r="137" ht="15.75" customHeight="1">
      <c r="C137" s="52"/>
      <c r="D137" s="5"/>
      <c r="E137" s="5"/>
      <c r="G137" s="5"/>
      <c r="H137" s="58"/>
      <c r="J137" s="5"/>
      <c r="K137" s="5"/>
      <c r="L137" s="58"/>
    </row>
    <row r="138" ht="15.75" customHeight="1">
      <c r="C138" s="52"/>
      <c r="D138" s="5"/>
      <c r="E138" s="5"/>
      <c r="G138" s="5"/>
      <c r="H138" s="58"/>
      <c r="J138" s="5"/>
      <c r="K138" s="5"/>
      <c r="L138" s="58"/>
    </row>
    <row r="139" ht="15.75" customHeight="1">
      <c r="C139" s="52"/>
      <c r="D139" s="5"/>
      <c r="E139" s="5"/>
      <c r="G139" s="5"/>
      <c r="H139" s="58"/>
      <c r="J139" s="5"/>
      <c r="K139" s="5"/>
      <c r="L139" s="58"/>
    </row>
    <row r="140" ht="15.75" customHeight="1">
      <c r="C140" s="52"/>
      <c r="D140" s="5"/>
      <c r="E140" s="5"/>
      <c r="G140" s="5"/>
      <c r="H140" s="58"/>
      <c r="J140" s="5"/>
      <c r="K140" s="5"/>
      <c r="L140" s="58"/>
    </row>
    <row r="141" ht="15.75" customHeight="1">
      <c r="C141" s="52"/>
      <c r="D141" s="5"/>
      <c r="E141" s="5"/>
      <c r="G141" s="5"/>
      <c r="H141" s="58"/>
      <c r="J141" s="5"/>
      <c r="K141" s="5"/>
      <c r="L141" s="58"/>
    </row>
    <row r="142" ht="15.75" customHeight="1">
      <c r="C142" s="52"/>
      <c r="D142" s="5"/>
      <c r="E142" s="5"/>
      <c r="G142" s="5"/>
      <c r="H142" s="58"/>
      <c r="J142" s="5"/>
      <c r="K142" s="5"/>
      <c r="L142" s="58"/>
    </row>
    <row r="143" ht="15.75" customHeight="1">
      <c r="C143" s="52"/>
      <c r="D143" s="5"/>
      <c r="E143" s="5"/>
      <c r="G143" s="5"/>
      <c r="H143" s="58"/>
      <c r="J143" s="5"/>
      <c r="K143" s="5"/>
      <c r="L143" s="58"/>
    </row>
    <row r="144" ht="15.75" customHeight="1">
      <c r="C144" s="52"/>
      <c r="D144" s="5"/>
      <c r="E144" s="5"/>
      <c r="G144" s="5"/>
      <c r="H144" s="58"/>
      <c r="J144" s="5"/>
      <c r="K144" s="5"/>
      <c r="L144" s="58"/>
    </row>
    <row r="145" ht="15.75" customHeight="1">
      <c r="C145" s="52"/>
      <c r="D145" s="5"/>
      <c r="E145" s="5"/>
      <c r="G145" s="5"/>
      <c r="H145" s="58"/>
      <c r="J145" s="5"/>
      <c r="K145" s="5"/>
      <c r="L145" s="58"/>
    </row>
    <row r="146" ht="15.75" customHeight="1">
      <c r="C146" s="52"/>
      <c r="D146" s="5"/>
      <c r="E146" s="5"/>
      <c r="G146" s="5"/>
      <c r="H146" s="58"/>
      <c r="J146" s="5"/>
      <c r="K146" s="5"/>
      <c r="L146" s="58"/>
    </row>
    <row r="147" ht="15.75" customHeight="1">
      <c r="C147" s="52"/>
      <c r="D147" s="5"/>
      <c r="E147" s="5"/>
      <c r="G147" s="5"/>
      <c r="H147" s="58"/>
      <c r="J147" s="5"/>
      <c r="K147" s="5"/>
      <c r="L147" s="58"/>
    </row>
    <row r="148" ht="15.75" customHeight="1">
      <c r="C148" s="52"/>
      <c r="D148" s="5"/>
      <c r="E148" s="5"/>
      <c r="G148" s="5"/>
      <c r="H148" s="58"/>
      <c r="J148" s="5"/>
      <c r="K148" s="5"/>
      <c r="L148" s="58"/>
    </row>
    <row r="149" ht="15.75" customHeight="1">
      <c r="C149" s="52"/>
      <c r="D149" s="5"/>
      <c r="E149" s="5"/>
      <c r="G149" s="5"/>
      <c r="H149" s="58"/>
      <c r="J149" s="5"/>
      <c r="K149" s="5"/>
      <c r="L149" s="58"/>
    </row>
    <row r="150" ht="15.75" customHeight="1">
      <c r="C150" s="52"/>
      <c r="D150" s="5"/>
      <c r="E150" s="5"/>
      <c r="G150" s="5"/>
      <c r="H150" s="58"/>
      <c r="J150" s="5"/>
      <c r="K150" s="5"/>
      <c r="L150" s="58"/>
    </row>
    <row r="151" ht="15.75" customHeight="1">
      <c r="C151" s="52"/>
      <c r="D151" s="5"/>
      <c r="E151" s="5"/>
      <c r="G151" s="5"/>
      <c r="H151" s="58"/>
      <c r="J151" s="5"/>
      <c r="K151" s="5"/>
      <c r="L151" s="58"/>
    </row>
    <row r="152" ht="15.75" customHeight="1">
      <c r="C152" s="52"/>
      <c r="D152" s="5"/>
      <c r="E152" s="5"/>
      <c r="G152" s="5"/>
      <c r="H152" s="58"/>
      <c r="J152" s="5"/>
      <c r="K152" s="5"/>
      <c r="L152" s="58"/>
    </row>
    <row r="153" ht="15.75" customHeight="1">
      <c r="C153" s="52"/>
      <c r="D153" s="5"/>
      <c r="E153" s="5"/>
      <c r="G153" s="5"/>
      <c r="H153" s="58"/>
      <c r="J153" s="5"/>
      <c r="K153" s="5"/>
      <c r="L153" s="58"/>
    </row>
    <row r="154" ht="15.75" customHeight="1">
      <c r="C154" s="52"/>
      <c r="D154" s="5"/>
      <c r="E154" s="5"/>
      <c r="G154" s="5"/>
      <c r="H154" s="58"/>
      <c r="J154" s="5"/>
      <c r="K154" s="5"/>
      <c r="L154" s="58"/>
    </row>
    <row r="155" ht="15.75" customHeight="1">
      <c r="C155" s="52"/>
      <c r="D155" s="5"/>
      <c r="E155" s="5"/>
      <c r="G155" s="5"/>
      <c r="H155" s="58"/>
      <c r="J155" s="5"/>
      <c r="K155" s="5"/>
      <c r="L155" s="58"/>
    </row>
    <row r="156" ht="15.75" customHeight="1">
      <c r="C156" s="52"/>
      <c r="D156" s="5"/>
      <c r="E156" s="5"/>
      <c r="G156" s="5"/>
      <c r="H156" s="58"/>
      <c r="J156" s="5"/>
      <c r="K156" s="5"/>
      <c r="L156" s="58"/>
    </row>
    <row r="157" ht="15.75" customHeight="1">
      <c r="C157" s="52"/>
      <c r="D157" s="5"/>
      <c r="E157" s="5"/>
      <c r="G157" s="5"/>
      <c r="H157" s="58"/>
      <c r="J157" s="5"/>
      <c r="K157" s="5"/>
      <c r="L157" s="58"/>
    </row>
    <row r="158" ht="15.75" customHeight="1">
      <c r="C158" s="52"/>
      <c r="D158" s="5"/>
      <c r="E158" s="5"/>
      <c r="G158" s="5"/>
      <c r="H158" s="58"/>
      <c r="J158" s="5"/>
      <c r="K158" s="5"/>
      <c r="L158" s="58"/>
    </row>
    <row r="159" ht="15.75" customHeight="1">
      <c r="C159" s="52"/>
      <c r="D159" s="5"/>
      <c r="E159" s="5"/>
      <c r="G159" s="5"/>
      <c r="H159" s="58"/>
      <c r="J159" s="5"/>
      <c r="K159" s="5"/>
      <c r="L159" s="58"/>
    </row>
    <row r="160" ht="15.75" customHeight="1">
      <c r="C160" s="52"/>
      <c r="D160" s="5"/>
      <c r="E160" s="5"/>
      <c r="G160" s="5"/>
      <c r="H160" s="58"/>
      <c r="J160" s="5"/>
      <c r="K160" s="5"/>
      <c r="L160" s="58"/>
    </row>
    <row r="161" ht="15.75" customHeight="1">
      <c r="C161" s="52"/>
      <c r="D161" s="5"/>
      <c r="E161" s="5"/>
      <c r="G161" s="5"/>
      <c r="H161" s="58"/>
      <c r="J161" s="5"/>
      <c r="K161" s="5"/>
      <c r="L161" s="58"/>
    </row>
    <row r="162" ht="15.75" customHeight="1">
      <c r="C162" s="52"/>
      <c r="D162" s="5"/>
      <c r="E162" s="5"/>
      <c r="G162" s="5"/>
      <c r="H162" s="58"/>
      <c r="J162" s="5"/>
      <c r="K162" s="5"/>
      <c r="L162" s="58"/>
    </row>
    <row r="163" ht="15.75" customHeight="1">
      <c r="C163" s="52"/>
      <c r="D163" s="5"/>
      <c r="E163" s="5"/>
      <c r="G163" s="5"/>
      <c r="H163" s="58"/>
      <c r="J163" s="5"/>
      <c r="K163" s="5"/>
      <c r="L163" s="58"/>
    </row>
    <row r="164" ht="15.75" customHeight="1">
      <c r="C164" s="52"/>
      <c r="D164" s="5"/>
      <c r="E164" s="5"/>
      <c r="G164" s="5"/>
      <c r="H164" s="58"/>
      <c r="J164" s="5"/>
      <c r="K164" s="5"/>
      <c r="L164" s="58"/>
    </row>
    <row r="165" ht="15.75" customHeight="1">
      <c r="C165" s="52"/>
      <c r="D165" s="5"/>
      <c r="E165" s="5"/>
      <c r="G165" s="5"/>
      <c r="H165" s="58"/>
      <c r="J165" s="5"/>
      <c r="K165" s="5"/>
      <c r="L165" s="58"/>
    </row>
    <row r="166" ht="15.75" customHeight="1">
      <c r="C166" s="52"/>
      <c r="D166" s="5"/>
      <c r="E166" s="5"/>
      <c r="G166" s="5"/>
      <c r="H166" s="58"/>
      <c r="J166" s="5"/>
      <c r="K166" s="5"/>
      <c r="L166" s="58"/>
    </row>
    <row r="167" ht="15.75" customHeight="1">
      <c r="C167" s="52"/>
      <c r="D167" s="5"/>
      <c r="E167" s="5"/>
      <c r="G167" s="5"/>
      <c r="H167" s="58"/>
      <c r="J167" s="5"/>
      <c r="K167" s="5"/>
      <c r="L167" s="58"/>
    </row>
    <row r="168" ht="15.75" customHeight="1">
      <c r="C168" s="52"/>
      <c r="D168" s="5"/>
      <c r="E168" s="5"/>
      <c r="G168" s="5"/>
      <c r="H168" s="58"/>
      <c r="J168" s="5"/>
      <c r="K168" s="5"/>
      <c r="L168" s="58"/>
    </row>
    <row r="169" ht="15.75" customHeight="1">
      <c r="C169" s="52"/>
      <c r="D169" s="5"/>
      <c r="E169" s="5"/>
      <c r="G169" s="5"/>
      <c r="H169" s="58"/>
      <c r="J169" s="5"/>
      <c r="K169" s="5"/>
      <c r="L169" s="58"/>
    </row>
    <row r="170" ht="15.75" customHeight="1">
      <c r="C170" s="52"/>
      <c r="D170" s="5"/>
      <c r="E170" s="5"/>
      <c r="G170" s="5"/>
      <c r="H170" s="58"/>
      <c r="J170" s="5"/>
      <c r="K170" s="5"/>
      <c r="L170" s="58"/>
    </row>
    <row r="171" ht="15.75" customHeight="1">
      <c r="C171" s="52"/>
      <c r="D171" s="5"/>
      <c r="E171" s="5"/>
      <c r="G171" s="5"/>
      <c r="H171" s="58"/>
      <c r="J171" s="5"/>
      <c r="K171" s="5"/>
      <c r="L171" s="58"/>
    </row>
    <row r="172" ht="15.75" customHeight="1">
      <c r="C172" s="52"/>
      <c r="D172" s="5"/>
      <c r="E172" s="5"/>
      <c r="G172" s="5"/>
      <c r="H172" s="58"/>
      <c r="J172" s="5"/>
      <c r="K172" s="5"/>
      <c r="L172" s="58"/>
    </row>
    <row r="173" ht="15.75" customHeight="1">
      <c r="C173" s="52"/>
      <c r="D173" s="5"/>
      <c r="E173" s="5"/>
      <c r="G173" s="5"/>
      <c r="H173" s="58"/>
      <c r="J173" s="5"/>
      <c r="K173" s="5"/>
      <c r="L173" s="58"/>
    </row>
    <row r="174" ht="15.75" customHeight="1">
      <c r="C174" s="52"/>
      <c r="D174" s="5"/>
      <c r="E174" s="5"/>
      <c r="G174" s="5"/>
      <c r="H174" s="58"/>
      <c r="J174" s="5"/>
      <c r="K174" s="5"/>
      <c r="L174" s="58"/>
    </row>
    <row r="175" ht="15.75" customHeight="1">
      <c r="C175" s="52"/>
      <c r="D175" s="5"/>
      <c r="E175" s="5"/>
      <c r="G175" s="5"/>
      <c r="H175" s="58"/>
      <c r="J175" s="5"/>
      <c r="K175" s="5"/>
      <c r="L175" s="58"/>
    </row>
    <row r="176" ht="15.75" customHeight="1">
      <c r="C176" s="52"/>
      <c r="D176" s="5"/>
      <c r="E176" s="5"/>
      <c r="G176" s="5"/>
      <c r="H176" s="58"/>
      <c r="J176" s="5"/>
      <c r="K176" s="5"/>
      <c r="L176" s="58"/>
    </row>
    <row r="177" ht="15.75" customHeight="1">
      <c r="C177" s="52"/>
      <c r="D177" s="5"/>
      <c r="E177" s="5"/>
      <c r="G177" s="5"/>
      <c r="H177" s="58"/>
      <c r="J177" s="5"/>
      <c r="K177" s="5"/>
      <c r="L177" s="58"/>
    </row>
    <row r="178" ht="15.75" customHeight="1">
      <c r="C178" s="52"/>
      <c r="D178" s="5"/>
      <c r="E178" s="5"/>
      <c r="G178" s="5"/>
      <c r="H178" s="58"/>
      <c r="J178" s="5"/>
      <c r="K178" s="5"/>
      <c r="L178" s="58"/>
    </row>
    <row r="179" ht="15.75" customHeight="1">
      <c r="C179" s="52"/>
      <c r="D179" s="5"/>
      <c r="E179" s="5"/>
      <c r="G179" s="5"/>
      <c r="H179" s="58"/>
      <c r="J179" s="5"/>
      <c r="K179" s="5"/>
      <c r="L179" s="58"/>
    </row>
    <row r="180" ht="15.75" customHeight="1">
      <c r="C180" s="52"/>
      <c r="D180" s="5"/>
      <c r="E180" s="5"/>
      <c r="G180" s="5"/>
      <c r="H180" s="58"/>
      <c r="J180" s="5"/>
      <c r="K180" s="5"/>
      <c r="L180" s="58"/>
    </row>
    <row r="181" ht="15.75" customHeight="1">
      <c r="C181" s="52"/>
      <c r="D181" s="5"/>
      <c r="E181" s="5"/>
      <c r="G181" s="5"/>
      <c r="H181" s="58"/>
      <c r="J181" s="5"/>
      <c r="K181" s="5"/>
      <c r="L181" s="58"/>
    </row>
    <row r="182" ht="15.75" customHeight="1">
      <c r="C182" s="52"/>
      <c r="D182" s="5"/>
      <c r="E182" s="5"/>
      <c r="G182" s="5"/>
      <c r="H182" s="58"/>
      <c r="J182" s="5"/>
      <c r="K182" s="5"/>
      <c r="L182" s="58"/>
    </row>
    <row r="183" ht="15.75" customHeight="1">
      <c r="C183" s="52"/>
      <c r="D183" s="5"/>
      <c r="E183" s="5"/>
      <c r="G183" s="5"/>
      <c r="H183" s="58"/>
      <c r="J183" s="5"/>
      <c r="K183" s="5"/>
      <c r="L183" s="58"/>
    </row>
    <row r="184" ht="15.75" customHeight="1">
      <c r="C184" s="52"/>
      <c r="D184" s="5"/>
      <c r="E184" s="5"/>
      <c r="G184" s="5"/>
      <c r="H184" s="58"/>
      <c r="J184" s="5"/>
      <c r="K184" s="5"/>
      <c r="L184" s="58"/>
    </row>
    <row r="185" ht="15.75" customHeight="1">
      <c r="C185" s="52"/>
      <c r="D185" s="5"/>
      <c r="E185" s="5"/>
      <c r="G185" s="5"/>
      <c r="H185" s="58"/>
      <c r="J185" s="5"/>
      <c r="K185" s="5"/>
      <c r="L185" s="58"/>
    </row>
    <row r="186" ht="15.75" customHeight="1">
      <c r="C186" s="52"/>
      <c r="D186" s="5"/>
      <c r="E186" s="5"/>
      <c r="G186" s="5"/>
      <c r="H186" s="58"/>
      <c r="J186" s="5"/>
      <c r="K186" s="5"/>
      <c r="L186" s="58"/>
    </row>
    <row r="187" ht="15.75" customHeight="1">
      <c r="C187" s="52"/>
      <c r="D187" s="5"/>
      <c r="E187" s="5"/>
      <c r="G187" s="5"/>
      <c r="H187" s="58"/>
      <c r="J187" s="5"/>
      <c r="K187" s="5"/>
      <c r="L187" s="58"/>
    </row>
    <row r="188" ht="15.75" customHeight="1">
      <c r="C188" s="52"/>
      <c r="D188" s="5"/>
      <c r="E188" s="5"/>
      <c r="G188" s="5"/>
      <c r="H188" s="58"/>
      <c r="J188" s="5"/>
      <c r="K188" s="5"/>
      <c r="L188" s="58"/>
    </row>
    <row r="189" ht="15.75" customHeight="1">
      <c r="C189" s="52"/>
      <c r="D189" s="5"/>
      <c r="E189" s="5"/>
      <c r="G189" s="5"/>
      <c r="H189" s="58"/>
      <c r="J189" s="5"/>
      <c r="K189" s="5"/>
      <c r="L189" s="58"/>
    </row>
    <row r="190" ht="15.75" customHeight="1">
      <c r="C190" s="52"/>
      <c r="D190" s="5"/>
      <c r="E190" s="5"/>
      <c r="G190" s="5"/>
      <c r="H190" s="58"/>
      <c r="J190" s="5"/>
      <c r="K190" s="5"/>
      <c r="L190" s="58"/>
    </row>
    <row r="191" ht="15.75" customHeight="1">
      <c r="C191" s="52"/>
      <c r="D191" s="5"/>
      <c r="E191" s="5"/>
      <c r="G191" s="5"/>
      <c r="H191" s="58"/>
      <c r="J191" s="5"/>
      <c r="K191" s="5"/>
      <c r="L191" s="58"/>
    </row>
    <row r="192" ht="15.75" customHeight="1">
      <c r="C192" s="52"/>
      <c r="D192" s="5"/>
      <c r="E192" s="5"/>
      <c r="G192" s="5"/>
      <c r="H192" s="58"/>
      <c r="J192" s="5"/>
      <c r="K192" s="5"/>
      <c r="L192" s="58"/>
    </row>
    <row r="193" ht="15.75" customHeight="1">
      <c r="C193" s="52"/>
      <c r="D193" s="5"/>
      <c r="E193" s="5"/>
      <c r="G193" s="5"/>
      <c r="H193" s="58"/>
      <c r="J193" s="5"/>
      <c r="K193" s="5"/>
      <c r="L193" s="58"/>
    </row>
    <row r="194" ht="15.75" customHeight="1">
      <c r="C194" s="52"/>
      <c r="D194" s="5"/>
      <c r="E194" s="5"/>
      <c r="G194" s="5"/>
      <c r="H194" s="58"/>
      <c r="J194" s="5"/>
      <c r="K194" s="5"/>
      <c r="L194" s="58"/>
    </row>
    <row r="195" ht="15.75" customHeight="1">
      <c r="C195" s="52"/>
      <c r="D195" s="5"/>
      <c r="E195" s="5"/>
      <c r="G195" s="5"/>
      <c r="H195" s="58"/>
      <c r="J195" s="5"/>
      <c r="K195" s="5"/>
      <c r="L195" s="58"/>
    </row>
    <row r="196" ht="15.75" customHeight="1">
      <c r="C196" s="52"/>
      <c r="D196" s="5"/>
      <c r="E196" s="5"/>
      <c r="G196" s="5"/>
      <c r="H196" s="58"/>
      <c r="J196" s="5"/>
      <c r="K196" s="5"/>
      <c r="L196" s="58"/>
    </row>
    <row r="197" ht="15.75" customHeight="1">
      <c r="C197" s="52"/>
      <c r="D197" s="5"/>
      <c r="E197" s="5"/>
      <c r="G197" s="5"/>
      <c r="H197" s="58"/>
      <c r="J197" s="5"/>
      <c r="K197" s="5"/>
      <c r="L197" s="58"/>
    </row>
    <row r="198" ht="15.75" customHeight="1">
      <c r="C198" s="52"/>
      <c r="D198" s="5"/>
      <c r="E198" s="5"/>
      <c r="G198" s="5"/>
      <c r="H198" s="58"/>
      <c r="J198" s="5"/>
      <c r="K198" s="5"/>
      <c r="L198" s="58"/>
    </row>
    <row r="199" ht="15.75" customHeight="1">
      <c r="C199" s="52"/>
      <c r="D199" s="5"/>
      <c r="E199" s="5"/>
      <c r="G199" s="5"/>
      <c r="H199" s="58"/>
      <c r="J199" s="5"/>
      <c r="K199" s="5"/>
      <c r="L199" s="58"/>
    </row>
    <row r="200" ht="15.75" customHeight="1">
      <c r="C200" s="52"/>
      <c r="D200" s="5"/>
      <c r="E200" s="5"/>
      <c r="G200" s="5"/>
      <c r="H200" s="58"/>
      <c r="J200" s="5"/>
      <c r="K200" s="5"/>
      <c r="L200" s="58"/>
    </row>
    <row r="201" ht="15.75" customHeight="1">
      <c r="C201" s="52"/>
      <c r="D201" s="5"/>
      <c r="E201" s="5"/>
      <c r="G201" s="5"/>
      <c r="H201" s="58"/>
      <c r="J201" s="5"/>
      <c r="K201" s="5"/>
      <c r="L201" s="58"/>
    </row>
    <row r="202" ht="15.75" customHeight="1">
      <c r="C202" s="52"/>
      <c r="D202" s="5"/>
      <c r="E202" s="5"/>
      <c r="G202" s="5"/>
      <c r="H202" s="58"/>
      <c r="J202" s="5"/>
      <c r="K202" s="5"/>
      <c r="L202" s="58"/>
    </row>
    <row r="203" ht="15.75" customHeight="1">
      <c r="C203" s="52"/>
      <c r="D203" s="5"/>
      <c r="E203" s="5"/>
      <c r="G203" s="5"/>
      <c r="H203" s="58"/>
      <c r="J203" s="5"/>
      <c r="K203" s="5"/>
      <c r="L203" s="58"/>
    </row>
    <row r="204" ht="15.75" customHeight="1">
      <c r="C204" s="52"/>
      <c r="D204" s="5"/>
      <c r="E204" s="5"/>
      <c r="G204" s="5"/>
      <c r="H204" s="58"/>
      <c r="J204" s="5"/>
      <c r="K204" s="5"/>
      <c r="L204" s="58"/>
    </row>
    <row r="205" ht="15.75" customHeight="1">
      <c r="C205" s="52"/>
      <c r="D205" s="5"/>
      <c r="E205" s="5"/>
      <c r="G205" s="5"/>
      <c r="H205" s="58"/>
      <c r="J205" s="5"/>
      <c r="K205" s="5"/>
      <c r="L205" s="58"/>
    </row>
    <row r="206" ht="15.75" customHeight="1">
      <c r="C206" s="52"/>
      <c r="D206" s="5"/>
      <c r="E206" s="5"/>
      <c r="G206" s="5"/>
      <c r="H206" s="58"/>
      <c r="J206" s="5"/>
      <c r="K206" s="5"/>
      <c r="L206" s="58"/>
    </row>
    <row r="207" ht="15.75" customHeight="1">
      <c r="C207" s="52"/>
      <c r="D207" s="5"/>
      <c r="E207" s="5"/>
      <c r="G207" s="5"/>
      <c r="H207" s="58"/>
      <c r="J207" s="5"/>
      <c r="K207" s="5"/>
      <c r="L207" s="58"/>
    </row>
    <row r="208" ht="15.75" customHeight="1">
      <c r="C208" s="52"/>
      <c r="D208" s="5"/>
      <c r="E208" s="5"/>
      <c r="G208" s="5"/>
      <c r="H208" s="58"/>
      <c r="J208" s="5"/>
      <c r="K208" s="5"/>
      <c r="L208" s="58"/>
    </row>
    <row r="209" ht="15.75" customHeight="1">
      <c r="C209" s="52"/>
      <c r="D209" s="5"/>
      <c r="E209" s="5"/>
      <c r="G209" s="5"/>
      <c r="H209" s="58"/>
      <c r="J209" s="5"/>
      <c r="K209" s="5"/>
      <c r="L209" s="58"/>
    </row>
    <row r="210" ht="15.75" customHeight="1">
      <c r="C210" s="52"/>
      <c r="D210" s="5"/>
      <c r="E210" s="5"/>
      <c r="G210" s="5"/>
      <c r="H210" s="58"/>
      <c r="J210" s="5"/>
      <c r="K210" s="5"/>
      <c r="L210" s="58"/>
    </row>
    <row r="211" ht="15.75" customHeight="1">
      <c r="C211" s="52"/>
      <c r="D211" s="5"/>
      <c r="E211" s="5"/>
      <c r="G211" s="5"/>
      <c r="H211" s="58"/>
      <c r="J211" s="5"/>
      <c r="K211" s="5"/>
      <c r="L211" s="58"/>
    </row>
    <row r="212" ht="15.75" customHeight="1">
      <c r="C212" s="52"/>
      <c r="D212" s="5"/>
      <c r="E212" s="5"/>
      <c r="G212" s="5"/>
      <c r="H212" s="58"/>
      <c r="J212" s="5"/>
      <c r="K212" s="5"/>
      <c r="L212" s="58"/>
    </row>
    <row r="213" ht="15.75" customHeight="1">
      <c r="C213" s="52"/>
      <c r="D213" s="5"/>
      <c r="E213" s="5"/>
      <c r="G213" s="5"/>
      <c r="H213" s="58"/>
      <c r="J213" s="5"/>
      <c r="K213" s="5"/>
      <c r="L213" s="58"/>
    </row>
    <row r="214" ht="15.75" customHeight="1">
      <c r="C214" s="52"/>
      <c r="D214" s="5"/>
      <c r="E214" s="5"/>
      <c r="G214" s="5"/>
      <c r="H214" s="58"/>
      <c r="J214" s="5"/>
      <c r="K214" s="5"/>
      <c r="L214" s="58"/>
    </row>
    <row r="215" ht="15.75" customHeight="1">
      <c r="C215" s="52"/>
      <c r="D215" s="5"/>
      <c r="E215" s="5"/>
      <c r="G215" s="5"/>
      <c r="H215" s="58"/>
      <c r="J215" s="5"/>
      <c r="K215" s="5"/>
      <c r="L215" s="58"/>
    </row>
    <row r="216" ht="15.75" customHeight="1">
      <c r="C216" s="52"/>
      <c r="D216" s="5"/>
      <c r="E216" s="5"/>
      <c r="G216" s="5"/>
      <c r="H216" s="58"/>
      <c r="J216" s="5"/>
      <c r="K216" s="5"/>
      <c r="L216" s="58"/>
    </row>
    <row r="217" ht="15.75" customHeight="1">
      <c r="C217" s="52"/>
      <c r="D217" s="5"/>
      <c r="E217" s="5"/>
      <c r="G217" s="5"/>
      <c r="H217" s="58"/>
      <c r="J217" s="5"/>
      <c r="K217" s="5"/>
      <c r="L217" s="58"/>
    </row>
    <row r="218" ht="15.75" customHeight="1">
      <c r="C218" s="52"/>
      <c r="D218" s="5"/>
      <c r="E218" s="5"/>
      <c r="G218" s="5"/>
      <c r="H218" s="58"/>
      <c r="J218" s="5"/>
      <c r="K218" s="5"/>
      <c r="L218" s="58"/>
    </row>
    <row r="219" ht="15.75" customHeight="1">
      <c r="C219" s="52"/>
      <c r="D219" s="5"/>
      <c r="E219" s="5"/>
      <c r="G219" s="5"/>
      <c r="H219" s="58"/>
      <c r="J219" s="5"/>
      <c r="K219" s="5"/>
      <c r="L219" s="58"/>
    </row>
    <row r="220" ht="15.75" customHeight="1">
      <c r="C220" s="52"/>
      <c r="D220" s="5"/>
      <c r="E220" s="5"/>
      <c r="G220" s="5"/>
      <c r="H220" s="58"/>
      <c r="J220" s="5"/>
      <c r="K220" s="5"/>
      <c r="L220" s="58"/>
    </row>
    <row r="221" ht="15.75" customHeight="1">
      <c r="C221" s="52"/>
      <c r="D221" s="5"/>
      <c r="E221" s="5"/>
      <c r="G221" s="5"/>
      <c r="H221" s="58"/>
      <c r="J221" s="5"/>
      <c r="K221" s="5"/>
      <c r="L221" s="58"/>
    </row>
    <row r="222" ht="15.75" customHeight="1">
      <c r="C222" s="52"/>
      <c r="D222" s="5"/>
      <c r="E222" s="5"/>
      <c r="G222" s="5"/>
      <c r="H222" s="58"/>
      <c r="J222" s="5"/>
      <c r="K222" s="5"/>
      <c r="L222" s="58"/>
    </row>
    <row r="223" ht="15.75" customHeight="1">
      <c r="C223" s="52"/>
      <c r="D223" s="5"/>
      <c r="E223" s="5"/>
      <c r="G223" s="5"/>
      <c r="H223" s="58"/>
      <c r="J223" s="5"/>
      <c r="K223" s="5"/>
      <c r="L223" s="58"/>
    </row>
    <row r="224" ht="15.75" customHeight="1">
      <c r="C224" s="52"/>
      <c r="D224" s="5"/>
      <c r="E224" s="5"/>
      <c r="G224" s="5"/>
      <c r="H224" s="58"/>
      <c r="J224" s="5"/>
      <c r="K224" s="5"/>
      <c r="L224" s="58"/>
    </row>
    <row r="225" ht="15.75" customHeight="1">
      <c r="C225" s="52"/>
      <c r="D225" s="5"/>
      <c r="E225" s="5"/>
      <c r="G225" s="5"/>
      <c r="H225" s="58"/>
      <c r="J225" s="5"/>
      <c r="K225" s="5"/>
      <c r="L225" s="58"/>
    </row>
    <row r="226" ht="15.75" customHeight="1">
      <c r="C226" s="52"/>
      <c r="D226" s="5"/>
      <c r="E226" s="5"/>
      <c r="G226" s="5"/>
      <c r="H226" s="58"/>
      <c r="J226" s="5"/>
      <c r="K226" s="5"/>
      <c r="L226" s="58"/>
    </row>
    <row r="227" ht="15.75" customHeight="1">
      <c r="C227" s="52"/>
      <c r="D227" s="5"/>
      <c r="E227" s="5"/>
      <c r="G227" s="5"/>
      <c r="H227" s="58"/>
      <c r="J227" s="5"/>
      <c r="K227" s="5"/>
      <c r="L227" s="58"/>
    </row>
    <row r="228" ht="15.75" customHeight="1">
      <c r="C228" s="52"/>
      <c r="D228" s="5"/>
      <c r="E228" s="5"/>
      <c r="G228" s="5"/>
      <c r="H228" s="58"/>
      <c r="J228" s="5"/>
      <c r="K228" s="5"/>
      <c r="L228" s="58"/>
    </row>
    <row r="229" ht="15.75" customHeight="1">
      <c r="C229" s="52"/>
      <c r="D229" s="5"/>
      <c r="E229" s="5"/>
      <c r="G229" s="5"/>
      <c r="H229" s="58"/>
      <c r="J229" s="5"/>
      <c r="K229" s="5"/>
      <c r="L229" s="58"/>
    </row>
    <row r="230" ht="15.75" customHeight="1">
      <c r="C230" s="52"/>
      <c r="D230" s="5"/>
      <c r="E230" s="5"/>
      <c r="G230" s="5"/>
      <c r="H230" s="58"/>
      <c r="J230" s="5"/>
      <c r="K230" s="5"/>
      <c r="L230" s="58"/>
    </row>
    <row r="231" ht="15.75" customHeight="1">
      <c r="C231" s="52"/>
      <c r="D231" s="5"/>
      <c r="E231" s="5"/>
      <c r="G231" s="5"/>
      <c r="H231" s="58"/>
      <c r="J231" s="5"/>
      <c r="K231" s="5"/>
      <c r="L231" s="58"/>
    </row>
    <row r="232" ht="15.75" customHeight="1">
      <c r="C232" s="52"/>
      <c r="D232" s="5"/>
      <c r="E232" s="5"/>
      <c r="G232" s="5"/>
      <c r="H232" s="58"/>
      <c r="J232" s="5"/>
      <c r="K232" s="5"/>
      <c r="L232" s="58"/>
    </row>
    <row r="233" ht="15.75" customHeight="1">
      <c r="C233" s="52"/>
      <c r="D233" s="5"/>
      <c r="E233" s="5"/>
      <c r="G233" s="5"/>
      <c r="H233" s="58"/>
      <c r="J233" s="5"/>
      <c r="K233" s="5"/>
      <c r="L233" s="58"/>
    </row>
    <row r="234" ht="15.75" customHeight="1">
      <c r="C234" s="52"/>
      <c r="D234" s="5"/>
      <c r="E234" s="5"/>
      <c r="G234" s="5"/>
      <c r="H234" s="58"/>
      <c r="J234" s="5"/>
      <c r="K234" s="5"/>
      <c r="L234" s="58"/>
    </row>
    <row r="235" ht="15.75" customHeight="1">
      <c r="C235" s="52"/>
      <c r="D235" s="5"/>
      <c r="E235" s="5"/>
      <c r="G235" s="5"/>
      <c r="H235" s="58"/>
      <c r="J235" s="5"/>
      <c r="K235" s="5"/>
      <c r="L235" s="58"/>
    </row>
    <row r="236" ht="15.75" customHeight="1">
      <c r="C236" s="52"/>
      <c r="D236" s="5"/>
      <c r="E236" s="5"/>
      <c r="G236" s="5"/>
      <c r="H236" s="58"/>
      <c r="J236" s="5"/>
      <c r="K236" s="5"/>
      <c r="L236" s="58"/>
    </row>
    <row r="237" ht="15.75" customHeight="1">
      <c r="C237" s="52"/>
      <c r="D237" s="5"/>
      <c r="E237" s="5"/>
      <c r="G237" s="5"/>
      <c r="H237" s="58"/>
      <c r="J237" s="5"/>
      <c r="K237" s="5"/>
      <c r="L237" s="58"/>
    </row>
    <row r="238" ht="15.75" customHeight="1">
      <c r="C238" s="52"/>
      <c r="D238" s="5"/>
      <c r="E238" s="5"/>
      <c r="G238" s="5"/>
      <c r="H238" s="58"/>
      <c r="J238" s="5"/>
      <c r="K238" s="5"/>
      <c r="L238" s="58"/>
    </row>
    <row r="239" ht="15.75" customHeight="1">
      <c r="C239" s="52"/>
      <c r="D239" s="5"/>
      <c r="E239" s="5"/>
      <c r="G239" s="5"/>
      <c r="H239" s="58"/>
      <c r="J239" s="5"/>
      <c r="K239" s="5"/>
      <c r="L239" s="58"/>
    </row>
    <row r="240" ht="15.75" customHeight="1">
      <c r="C240" s="52"/>
      <c r="D240" s="5"/>
      <c r="E240" s="5"/>
      <c r="G240" s="5"/>
      <c r="H240" s="58"/>
      <c r="J240" s="5"/>
      <c r="K240" s="5"/>
      <c r="L240" s="58"/>
    </row>
    <row r="241" ht="15.75" customHeight="1">
      <c r="C241" s="52"/>
      <c r="D241" s="5"/>
      <c r="E241" s="5"/>
      <c r="G241" s="5"/>
      <c r="H241" s="58"/>
      <c r="J241" s="5"/>
      <c r="K241" s="5"/>
      <c r="L241" s="58"/>
    </row>
    <row r="242" ht="15.75" customHeight="1">
      <c r="C242" s="52"/>
      <c r="D242" s="5"/>
      <c r="E242" s="5"/>
      <c r="G242" s="5"/>
      <c r="H242" s="58"/>
      <c r="J242" s="5"/>
      <c r="K242" s="5"/>
      <c r="L242" s="58"/>
    </row>
    <row r="243" ht="15.75" customHeight="1">
      <c r="C243" s="52"/>
      <c r="D243" s="5"/>
      <c r="E243" s="5"/>
      <c r="G243" s="5"/>
      <c r="H243" s="58"/>
      <c r="J243" s="5"/>
      <c r="K243" s="5"/>
      <c r="L243" s="58"/>
    </row>
    <row r="244" ht="15.75" customHeight="1">
      <c r="C244" s="52"/>
      <c r="D244" s="5"/>
      <c r="E244" s="5"/>
      <c r="G244" s="5"/>
      <c r="H244" s="58"/>
      <c r="J244" s="5"/>
      <c r="K244" s="5"/>
      <c r="L244" s="58"/>
    </row>
    <row r="245" ht="15.75" customHeight="1">
      <c r="C245" s="52"/>
      <c r="D245" s="5"/>
      <c r="E245" s="5"/>
      <c r="G245" s="5"/>
      <c r="H245" s="58"/>
      <c r="J245" s="5"/>
      <c r="K245" s="5"/>
      <c r="L245" s="58"/>
    </row>
    <row r="246" ht="15.75" customHeight="1">
      <c r="C246" s="52"/>
      <c r="D246" s="5"/>
      <c r="E246" s="5"/>
      <c r="G246" s="5"/>
      <c r="H246" s="58"/>
      <c r="J246" s="5"/>
      <c r="K246" s="5"/>
      <c r="L246" s="58"/>
    </row>
    <row r="247" ht="15.75" customHeight="1">
      <c r="C247" s="52"/>
      <c r="D247" s="5"/>
      <c r="E247" s="5"/>
      <c r="G247" s="5"/>
      <c r="H247" s="58"/>
      <c r="J247" s="5"/>
      <c r="K247" s="5"/>
      <c r="L247" s="58"/>
    </row>
    <row r="248" ht="15.75" customHeight="1">
      <c r="C248" s="52"/>
      <c r="D248" s="5"/>
      <c r="E248" s="5"/>
      <c r="G248" s="5"/>
      <c r="H248" s="58"/>
      <c r="J248" s="5"/>
      <c r="K248" s="5"/>
      <c r="L248" s="58"/>
    </row>
    <row r="249" ht="15.75" customHeight="1">
      <c r="C249" s="52"/>
      <c r="D249" s="5"/>
      <c r="E249" s="5"/>
      <c r="G249" s="5"/>
      <c r="H249" s="58"/>
      <c r="J249" s="5"/>
      <c r="K249" s="5"/>
      <c r="L249" s="58"/>
    </row>
    <row r="250" ht="15.75" customHeight="1">
      <c r="C250" s="52"/>
      <c r="D250" s="5"/>
      <c r="E250" s="5"/>
      <c r="G250" s="5"/>
      <c r="H250" s="58"/>
      <c r="J250" s="5"/>
      <c r="K250" s="5"/>
      <c r="L250" s="58"/>
    </row>
    <row r="251" ht="15.75" customHeight="1">
      <c r="C251" s="52"/>
      <c r="D251" s="5"/>
      <c r="E251" s="5"/>
      <c r="G251" s="5"/>
      <c r="H251" s="58"/>
      <c r="J251" s="5"/>
      <c r="K251" s="5"/>
      <c r="L251" s="58"/>
    </row>
    <row r="252" ht="15.75" customHeight="1">
      <c r="C252" s="52"/>
      <c r="D252" s="5"/>
      <c r="E252" s="5"/>
      <c r="G252" s="5"/>
      <c r="H252" s="58"/>
      <c r="J252" s="5"/>
      <c r="K252" s="5"/>
      <c r="L252" s="58"/>
    </row>
    <row r="253" ht="15.75" customHeight="1">
      <c r="C253" s="52"/>
      <c r="D253" s="5"/>
      <c r="E253" s="5"/>
      <c r="G253" s="5"/>
      <c r="H253" s="58"/>
      <c r="J253" s="5"/>
      <c r="K253" s="5"/>
      <c r="L253" s="58"/>
    </row>
    <row r="254" ht="15.75" customHeight="1">
      <c r="C254" s="52"/>
      <c r="D254" s="5"/>
      <c r="E254" s="5"/>
      <c r="G254" s="5"/>
      <c r="H254" s="58"/>
      <c r="J254" s="5"/>
      <c r="K254" s="5"/>
      <c r="L254" s="58"/>
    </row>
    <row r="255" ht="15.75" customHeight="1">
      <c r="C255" s="52"/>
      <c r="D255" s="5"/>
      <c r="E255" s="5"/>
      <c r="G255" s="5"/>
      <c r="H255" s="58"/>
      <c r="J255" s="5"/>
      <c r="K255" s="5"/>
      <c r="L255" s="58"/>
    </row>
    <row r="256" ht="15.75" customHeight="1">
      <c r="C256" s="52"/>
      <c r="D256" s="5"/>
      <c r="E256" s="5"/>
      <c r="G256" s="5"/>
      <c r="H256" s="58"/>
      <c r="J256" s="5"/>
      <c r="K256" s="5"/>
      <c r="L256" s="58"/>
    </row>
    <row r="257" ht="15.75" customHeight="1">
      <c r="C257" s="52"/>
      <c r="D257" s="5"/>
      <c r="E257" s="5"/>
      <c r="G257" s="5"/>
      <c r="H257" s="58"/>
      <c r="J257" s="5"/>
      <c r="K257" s="5"/>
      <c r="L257" s="58"/>
    </row>
    <row r="258" ht="15.75" customHeight="1">
      <c r="C258" s="52"/>
      <c r="D258" s="5"/>
      <c r="E258" s="5"/>
      <c r="G258" s="5"/>
      <c r="H258" s="58"/>
      <c r="J258" s="5"/>
      <c r="K258" s="5"/>
      <c r="L258" s="58"/>
    </row>
    <row r="259" ht="15.75" customHeight="1">
      <c r="C259" s="52"/>
      <c r="D259" s="5"/>
      <c r="E259" s="5"/>
      <c r="G259" s="5"/>
      <c r="H259" s="58"/>
      <c r="J259" s="5"/>
      <c r="K259" s="5"/>
      <c r="L259" s="58"/>
    </row>
    <row r="260" ht="15.75" customHeight="1">
      <c r="C260" s="52"/>
      <c r="D260" s="5"/>
      <c r="E260" s="5"/>
      <c r="G260" s="5"/>
      <c r="H260" s="58"/>
      <c r="J260" s="5"/>
      <c r="K260" s="5"/>
      <c r="L260" s="58"/>
    </row>
    <row r="261" ht="15.75" customHeight="1">
      <c r="C261" s="52"/>
      <c r="D261" s="5"/>
      <c r="E261" s="5"/>
      <c r="G261" s="5"/>
      <c r="H261" s="58"/>
      <c r="J261" s="5"/>
      <c r="K261" s="5"/>
      <c r="L261" s="58"/>
    </row>
    <row r="262" ht="15.75" customHeight="1">
      <c r="C262" s="52"/>
      <c r="D262" s="5"/>
      <c r="E262" s="5"/>
      <c r="G262" s="5"/>
      <c r="H262" s="58"/>
      <c r="J262" s="5"/>
      <c r="K262" s="5"/>
      <c r="L262" s="58"/>
    </row>
    <row r="263" ht="15.75" customHeight="1">
      <c r="C263" s="52"/>
      <c r="D263" s="5"/>
      <c r="E263" s="5"/>
      <c r="G263" s="5"/>
      <c r="H263" s="58"/>
      <c r="J263" s="5"/>
      <c r="K263" s="5"/>
      <c r="L263" s="58"/>
    </row>
    <row r="264" ht="15.75" customHeight="1">
      <c r="C264" s="52"/>
      <c r="D264" s="5"/>
      <c r="E264" s="5"/>
      <c r="G264" s="5"/>
      <c r="H264" s="58"/>
      <c r="J264" s="5"/>
      <c r="K264" s="5"/>
      <c r="L264" s="58"/>
    </row>
    <row r="265" ht="15.75" customHeight="1">
      <c r="C265" s="52"/>
      <c r="D265" s="5"/>
      <c r="E265" s="5"/>
      <c r="G265" s="5"/>
      <c r="H265" s="58"/>
      <c r="J265" s="5"/>
      <c r="K265" s="5"/>
      <c r="L265" s="58"/>
    </row>
    <row r="266" ht="15.75" customHeight="1">
      <c r="C266" s="52"/>
      <c r="D266" s="5"/>
      <c r="E266" s="5"/>
      <c r="G266" s="5"/>
      <c r="H266" s="58"/>
      <c r="J266" s="5"/>
      <c r="K266" s="5"/>
      <c r="L266" s="58"/>
    </row>
    <row r="267" ht="15.75" customHeight="1">
      <c r="C267" s="52"/>
      <c r="D267" s="5"/>
      <c r="E267" s="5"/>
      <c r="G267" s="5"/>
      <c r="H267" s="58"/>
      <c r="J267" s="5"/>
      <c r="K267" s="5"/>
      <c r="L267" s="58"/>
    </row>
    <row r="268" ht="15.75" customHeight="1">
      <c r="C268" s="52"/>
      <c r="D268" s="5"/>
      <c r="E268" s="5"/>
      <c r="G268" s="5"/>
      <c r="H268" s="58"/>
      <c r="J268" s="5"/>
      <c r="K268" s="5"/>
      <c r="L268" s="58"/>
    </row>
    <row r="269" ht="15.75" customHeight="1">
      <c r="C269" s="52"/>
      <c r="D269" s="5"/>
      <c r="E269" s="5"/>
      <c r="G269" s="5"/>
      <c r="H269" s="58"/>
      <c r="J269" s="5"/>
      <c r="K269" s="5"/>
      <c r="L269" s="58"/>
    </row>
    <row r="270" ht="15.75" customHeight="1">
      <c r="C270" s="52"/>
      <c r="D270" s="5"/>
      <c r="E270" s="5"/>
      <c r="G270" s="5"/>
      <c r="H270" s="58"/>
      <c r="J270" s="5"/>
      <c r="K270" s="5"/>
      <c r="L270" s="58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1:K1"/>
    <mergeCell ref="L1:M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1.43"/>
    <col customWidth="1" min="2" max="2" width="11.57"/>
    <col customWidth="1" min="3" max="3" width="11.43"/>
    <col customWidth="1" min="4" max="4" width="13.14"/>
    <col customWidth="1" min="5" max="5" width="11.43"/>
    <col customWidth="1" min="6" max="6" width="46.29"/>
    <col customWidth="1" min="7" max="25" width="11.43"/>
  </cols>
  <sheetData>
    <row r="1">
      <c r="B1" s="5"/>
      <c r="D1" s="5"/>
      <c r="G1" s="53" t="s">
        <v>78</v>
      </c>
      <c r="H1" s="83"/>
      <c r="I1" s="84" t="s">
        <v>79</v>
      </c>
      <c r="J1" s="83"/>
      <c r="K1" s="85"/>
      <c r="L1" s="84" t="s">
        <v>80</v>
      </c>
      <c r="N1" s="53" t="s">
        <v>81</v>
      </c>
    </row>
    <row r="2">
      <c r="A2" s="2" t="s">
        <v>53</v>
      </c>
      <c r="B2" s="2" t="s">
        <v>0</v>
      </c>
      <c r="C2" s="2" t="s">
        <v>82</v>
      </c>
      <c r="D2" s="2"/>
      <c r="E2" s="2" t="s">
        <v>83</v>
      </c>
      <c r="F2" s="2" t="s">
        <v>84</v>
      </c>
      <c r="G2" s="55" t="s">
        <v>85</v>
      </c>
      <c r="H2" s="86" t="s">
        <v>86</v>
      </c>
      <c r="I2" s="56" t="s">
        <v>87</v>
      </c>
      <c r="J2" s="86" t="s">
        <v>88</v>
      </c>
      <c r="K2" s="87" t="s">
        <v>81</v>
      </c>
      <c r="L2" s="56" t="s">
        <v>87</v>
      </c>
      <c r="M2" s="86" t="s">
        <v>88</v>
      </c>
      <c r="N2" s="2" t="s">
        <v>89</v>
      </c>
      <c r="O2" s="2" t="s">
        <v>80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7">
        <v>42524.0</v>
      </c>
      <c r="B3" s="5" t="s">
        <v>10</v>
      </c>
      <c r="C3" s="5" t="s">
        <v>90</v>
      </c>
      <c r="D3" s="5" t="s">
        <v>91</v>
      </c>
      <c r="F3" s="88" t="s">
        <v>92</v>
      </c>
      <c r="G3" s="89">
        <v>0.4201388888888889</v>
      </c>
      <c r="H3" s="52"/>
      <c r="I3" s="58">
        <v>0.303</v>
      </c>
      <c r="J3" s="52">
        <v>0.2955</v>
      </c>
      <c r="K3" s="90"/>
      <c r="L3" s="91"/>
      <c r="M3" s="52"/>
      <c r="N3" s="92">
        <f t="shared" ref="N3:N40" si="1">J3-I3</f>
        <v>-0.0075</v>
      </c>
      <c r="O3" s="63"/>
    </row>
    <row r="4">
      <c r="A4" s="57">
        <v>42524.0</v>
      </c>
      <c r="B4" s="5" t="s">
        <v>10</v>
      </c>
      <c r="C4" s="5" t="s">
        <v>93</v>
      </c>
      <c r="D4" s="5" t="s">
        <v>94</v>
      </c>
      <c r="G4" s="89">
        <v>0.4201388888888889</v>
      </c>
      <c r="H4" s="52"/>
      <c r="I4" s="58">
        <v>0.3292</v>
      </c>
      <c r="J4" s="52">
        <v>0.3583</v>
      </c>
      <c r="K4" s="90"/>
      <c r="L4" s="91"/>
      <c r="M4" s="52"/>
      <c r="N4" s="92">
        <f t="shared" si="1"/>
        <v>0.0291</v>
      </c>
      <c r="O4" s="63"/>
    </row>
    <row r="5">
      <c r="A5" s="57">
        <v>42524.0</v>
      </c>
      <c r="B5" s="5" t="s">
        <v>10</v>
      </c>
      <c r="C5" s="5" t="s">
        <v>95</v>
      </c>
      <c r="D5" s="5" t="s">
        <v>94</v>
      </c>
      <c r="G5" s="89">
        <v>0.420138888888889</v>
      </c>
      <c r="H5" s="52"/>
      <c r="I5" s="58">
        <v>0.2828</v>
      </c>
      <c r="J5" s="52">
        <v>0.2157</v>
      </c>
      <c r="K5" s="90"/>
      <c r="L5" s="91"/>
      <c r="M5" s="52"/>
      <c r="N5" s="92">
        <f t="shared" si="1"/>
        <v>-0.0671</v>
      </c>
      <c r="O5" s="63"/>
    </row>
    <row r="6">
      <c r="A6" s="57">
        <v>42524.0</v>
      </c>
      <c r="B6" s="5" t="s">
        <v>10</v>
      </c>
      <c r="C6" s="5" t="s">
        <v>96</v>
      </c>
      <c r="D6" s="5" t="s">
        <v>94</v>
      </c>
      <c r="G6" s="89">
        <v>0.420138888888889</v>
      </c>
      <c r="H6" s="52"/>
      <c r="I6" s="58">
        <v>0.3414</v>
      </c>
      <c r="J6" s="52">
        <v>0.2983</v>
      </c>
      <c r="K6" s="90"/>
      <c r="L6" s="91"/>
      <c r="M6" s="52"/>
      <c r="N6" s="92">
        <f t="shared" si="1"/>
        <v>-0.0431</v>
      </c>
      <c r="O6" s="63"/>
    </row>
    <row r="7">
      <c r="A7" s="57">
        <v>42524.0</v>
      </c>
      <c r="B7" s="5" t="s">
        <v>10</v>
      </c>
      <c r="C7" s="5" t="s">
        <v>97</v>
      </c>
      <c r="D7" s="5" t="s">
        <v>98</v>
      </c>
      <c r="G7" s="89">
        <v>0.420138888888889</v>
      </c>
      <c r="H7" s="52"/>
      <c r="I7" s="58">
        <v>0.351</v>
      </c>
      <c r="J7" s="52">
        <v>0.315</v>
      </c>
      <c r="K7" s="90"/>
      <c r="L7" s="91"/>
      <c r="M7" s="52"/>
      <c r="N7" s="92">
        <f t="shared" si="1"/>
        <v>-0.036</v>
      </c>
      <c r="O7" s="63"/>
    </row>
    <row r="8">
      <c r="A8" s="57">
        <v>42524.0</v>
      </c>
      <c r="B8" s="5" t="s">
        <v>10</v>
      </c>
      <c r="C8" s="5" t="s">
        <v>99</v>
      </c>
      <c r="D8" s="5" t="s">
        <v>98</v>
      </c>
      <c r="G8" s="89">
        <v>0.420138888888889</v>
      </c>
      <c r="H8" s="52"/>
      <c r="I8" s="58">
        <v>0.2673</v>
      </c>
      <c r="J8" s="52">
        <v>0.2636</v>
      </c>
      <c r="K8" s="90"/>
      <c r="L8" s="91"/>
      <c r="M8" s="52"/>
      <c r="N8" s="92">
        <f t="shared" si="1"/>
        <v>-0.0037</v>
      </c>
      <c r="O8" s="63"/>
    </row>
    <row r="9" ht="14.25" customHeight="1">
      <c r="A9" s="93">
        <v>42524.0</v>
      </c>
      <c r="B9" s="2" t="s">
        <v>10</v>
      </c>
      <c r="C9" s="2" t="s">
        <v>100</v>
      </c>
      <c r="D9" s="2" t="s">
        <v>98</v>
      </c>
      <c r="E9" s="2"/>
      <c r="F9" s="94"/>
      <c r="G9" s="95">
        <v>0.420138888888889</v>
      </c>
      <c r="H9" s="54"/>
      <c r="I9" s="67">
        <v>0.2397</v>
      </c>
      <c r="J9" s="54">
        <v>0.241</v>
      </c>
      <c r="K9" s="96"/>
      <c r="L9" s="67"/>
      <c r="M9" s="54"/>
      <c r="N9" s="97">
        <f t="shared" si="1"/>
        <v>0.0013</v>
      </c>
      <c r="O9" s="98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57">
        <v>42524.0</v>
      </c>
      <c r="B10" s="5" t="s">
        <v>10</v>
      </c>
      <c r="C10" s="5" t="s">
        <v>101</v>
      </c>
      <c r="D10" s="5" t="s">
        <v>102</v>
      </c>
      <c r="F10" s="99" t="s">
        <v>103</v>
      </c>
      <c r="G10" s="89">
        <v>0.4166666666666667</v>
      </c>
      <c r="H10" s="100">
        <v>0.5381944444444444</v>
      </c>
      <c r="I10" s="58">
        <v>0.243</v>
      </c>
      <c r="J10" s="52">
        <v>0.1578</v>
      </c>
      <c r="K10" s="90"/>
      <c r="L10" s="58">
        <v>0.476</v>
      </c>
      <c r="M10" s="52">
        <v>0.854</v>
      </c>
      <c r="N10" s="92">
        <f t="shared" si="1"/>
        <v>-0.0852</v>
      </c>
      <c r="O10" s="63">
        <f t="shared" ref="O10:O40" si="2">M10-L10</f>
        <v>0.378</v>
      </c>
    </row>
    <row r="11">
      <c r="A11" s="57">
        <v>42524.0</v>
      </c>
      <c r="B11" s="5" t="s">
        <v>10</v>
      </c>
      <c r="C11" s="5" t="s">
        <v>104</v>
      </c>
      <c r="D11" s="5" t="s">
        <v>105</v>
      </c>
      <c r="G11" s="89">
        <v>0.4166666666666667</v>
      </c>
      <c r="H11" s="100">
        <v>0.5381944444444444</v>
      </c>
      <c r="I11" s="58">
        <v>0.2451</v>
      </c>
      <c r="J11" s="52">
        <v>0.1416</v>
      </c>
      <c r="K11" s="90"/>
      <c r="L11" s="58">
        <v>0.508</v>
      </c>
      <c r="M11" s="52">
        <v>1.01</v>
      </c>
      <c r="N11" s="92">
        <f t="shared" si="1"/>
        <v>-0.1035</v>
      </c>
      <c r="O11" s="63">
        <f t="shared" si="2"/>
        <v>0.502</v>
      </c>
    </row>
    <row r="12">
      <c r="A12" s="57">
        <v>42524.0</v>
      </c>
      <c r="B12" s="5" t="s">
        <v>10</v>
      </c>
      <c r="C12" s="5" t="s">
        <v>106</v>
      </c>
      <c r="D12" s="5" t="s">
        <v>105</v>
      </c>
      <c r="G12" s="89">
        <v>0.416666666666667</v>
      </c>
      <c r="H12" s="100">
        <v>0.538194444444444</v>
      </c>
      <c r="I12" s="58">
        <v>0.232</v>
      </c>
      <c r="J12" s="52">
        <v>1347.0</v>
      </c>
      <c r="K12" s="90"/>
      <c r="L12" s="58">
        <v>0.437</v>
      </c>
      <c r="M12" s="52">
        <v>0.782</v>
      </c>
      <c r="N12" s="92">
        <f t="shared" si="1"/>
        <v>1346.768</v>
      </c>
      <c r="O12" s="63">
        <f t="shared" si="2"/>
        <v>0.345</v>
      </c>
    </row>
    <row r="13">
      <c r="A13" s="57">
        <v>42524.0</v>
      </c>
      <c r="B13" s="5" t="s">
        <v>10</v>
      </c>
      <c r="C13" s="5" t="s">
        <v>107</v>
      </c>
      <c r="D13" s="5" t="s">
        <v>105</v>
      </c>
      <c r="G13" s="89">
        <v>0.416666666666667</v>
      </c>
      <c r="H13" s="100">
        <v>0.538194444444444</v>
      </c>
      <c r="I13" s="58">
        <v>0.2675</v>
      </c>
      <c r="J13" s="52">
        <v>0.196</v>
      </c>
      <c r="K13" s="90"/>
      <c r="L13" s="58">
        <v>0.578</v>
      </c>
      <c r="M13" s="52">
        <v>0.69</v>
      </c>
      <c r="N13" s="92">
        <f t="shared" si="1"/>
        <v>-0.0715</v>
      </c>
      <c r="O13" s="63">
        <f t="shared" si="2"/>
        <v>0.112</v>
      </c>
    </row>
    <row r="14">
      <c r="A14" s="57">
        <v>42524.0</v>
      </c>
      <c r="B14" s="5" t="s">
        <v>10</v>
      </c>
      <c r="C14" s="5" t="s">
        <v>108</v>
      </c>
      <c r="D14" s="5" t="s">
        <v>109</v>
      </c>
      <c r="E14" s="5"/>
      <c r="G14" s="89">
        <v>0.416666666666667</v>
      </c>
      <c r="H14" s="100">
        <v>0.538194444444444</v>
      </c>
      <c r="I14" s="58">
        <v>0.2163</v>
      </c>
      <c r="J14" s="52">
        <v>0.1408</v>
      </c>
      <c r="K14" s="90"/>
      <c r="L14" s="58">
        <v>0.516</v>
      </c>
      <c r="M14" s="52">
        <v>0.9</v>
      </c>
      <c r="N14" s="92">
        <f t="shared" si="1"/>
        <v>-0.0755</v>
      </c>
      <c r="O14" s="63">
        <f t="shared" si="2"/>
        <v>0.384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93">
        <v>42524.0</v>
      </c>
      <c r="B15" s="2" t="s">
        <v>10</v>
      </c>
      <c r="C15" s="2" t="s">
        <v>110</v>
      </c>
      <c r="D15" s="2" t="s">
        <v>109</v>
      </c>
      <c r="E15" s="2"/>
      <c r="F15" s="94"/>
      <c r="G15" s="95">
        <v>0.416666666666667</v>
      </c>
      <c r="H15" s="101">
        <v>0.5381944444444444</v>
      </c>
      <c r="I15" s="67">
        <v>0.254</v>
      </c>
      <c r="J15" s="54">
        <v>0.2005</v>
      </c>
      <c r="K15" s="96"/>
      <c r="L15" s="67">
        <v>0.685</v>
      </c>
      <c r="M15" s="54">
        <v>0.901</v>
      </c>
      <c r="N15" s="97">
        <f t="shared" si="1"/>
        <v>-0.0535</v>
      </c>
      <c r="O15" s="98">
        <f t="shared" si="2"/>
        <v>0.216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57">
        <v>42524.0</v>
      </c>
      <c r="B16" s="5" t="s">
        <v>10</v>
      </c>
      <c r="C16" s="5" t="s">
        <v>111</v>
      </c>
      <c r="D16" s="5" t="s">
        <v>112</v>
      </c>
      <c r="G16" s="89">
        <v>0.40277777777777773</v>
      </c>
      <c r="H16" s="100">
        <v>0.5520833333333334</v>
      </c>
      <c r="I16" s="58">
        <v>0.31</v>
      </c>
      <c r="J16" s="52">
        <v>0.183</v>
      </c>
      <c r="K16" s="90"/>
      <c r="L16" s="58">
        <v>-0.183</v>
      </c>
      <c r="M16" s="52">
        <v>1.032</v>
      </c>
      <c r="N16" s="92">
        <f t="shared" si="1"/>
        <v>-0.127</v>
      </c>
      <c r="O16" s="63">
        <f t="shared" si="2"/>
        <v>1.215</v>
      </c>
    </row>
    <row r="17">
      <c r="A17" s="57">
        <v>42524.0</v>
      </c>
      <c r="B17" s="5" t="s">
        <v>10</v>
      </c>
      <c r="C17" s="5" t="s">
        <v>113</v>
      </c>
      <c r="D17" s="5" t="s">
        <v>114</v>
      </c>
      <c r="G17" s="89">
        <v>0.40277777777777773</v>
      </c>
      <c r="H17" s="100">
        <v>0.5520833333333334</v>
      </c>
      <c r="I17" s="58">
        <v>0.3</v>
      </c>
      <c r="J17" s="52">
        <v>0.32</v>
      </c>
      <c r="K17" s="90"/>
      <c r="L17" s="58">
        <v>0.005</v>
      </c>
      <c r="M17" s="52">
        <v>0.565</v>
      </c>
      <c r="N17" s="92">
        <f t="shared" si="1"/>
        <v>0.02</v>
      </c>
      <c r="O17" s="63">
        <f t="shared" si="2"/>
        <v>0.56</v>
      </c>
    </row>
    <row r="18">
      <c r="A18" s="57">
        <v>42524.0</v>
      </c>
      <c r="B18" s="5" t="s">
        <v>10</v>
      </c>
      <c r="C18" s="5" t="s">
        <v>115</v>
      </c>
      <c r="D18" s="5" t="s">
        <v>114</v>
      </c>
      <c r="G18" s="89">
        <v>0.402777777777778</v>
      </c>
      <c r="H18" s="100">
        <v>0.552083333333333</v>
      </c>
      <c r="I18" s="58">
        <v>0.21</v>
      </c>
      <c r="J18" s="52">
        <v>0.1512</v>
      </c>
      <c r="K18" s="90"/>
      <c r="L18" s="58">
        <v>-0.155</v>
      </c>
      <c r="M18" s="52">
        <v>0.192</v>
      </c>
      <c r="N18" s="92">
        <f t="shared" si="1"/>
        <v>-0.0588</v>
      </c>
      <c r="O18" s="63">
        <f t="shared" si="2"/>
        <v>0.347</v>
      </c>
    </row>
    <row r="19">
      <c r="A19" s="57">
        <v>42524.0</v>
      </c>
      <c r="B19" s="5" t="s">
        <v>10</v>
      </c>
      <c r="C19" s="5" t="s">
        <v>116</v>
      </c>
      <c r="D19" s="5" t="s">
        <v>114</v>
      </c>
      <c r="G19" s="89">
        <v>0.402777777777778</v>
      </c>
      <c r="H19" s="100">
        <v>0.552083333333333</v>
      </c>
      <c r="I19" s="58">
        <v>0.2165</v>
      </c>
      <c r="J19" s="52">
        <v>0.193</v>
      </c>
      <c r="K19" s="90"/>
      <c r="L19" s="58">
        <v>0.031</v>
      </c>
      <c r="M19" s="52">
        <v>0.58</v>
      </c>
      <c r="N19" s="92">
        <f t="shared" si="1"/>
        <v>-0.0235</v>
      </c>
      <c r="O19" s="63">
        <f t="shared" si="2"/>
        <v>0.549</v>
      </c>
    </row>
    <row r="20">
      <c r="A20" s="57">
        <v>42524.0</v>
      </c>
      <c r="B20" s="5" t="s">
        <v>10</v>
      </c>
      <c r="C20" s="5" t="s">
        <v>117</v>
      </c>
      <c r="D20" s="5" t="s">
        <v>118</v>
      </c>
      <c r="G20" s="89">
        <v>0.402777777777778</v>
      </c>
      <c r="H20" s="100">
        <v>0.552083333333333</v>
      </c>
      <c r="I20" s="58">
        <v>0.2472</v>
      </c>
      <c r="J20" s="52">
        <v>0.1869</v>
      </c>
      <c r="K20" s="90"/>
      <c r="L20" s="58">
        <v>-0.088</v>
      </c>
      <c r="M20" s="52">
        <v>0.539</v>
      </c>
      <c r="N20" s="92">
        <f t="shared" si="1"/>
        <v>-0.0603</v>
      </c>
      <c r="O20" s="63">
        <f t="shared" si="2"/>
        <v>0.627</v>
      </c>
    </row>
    <row r="21" ht="15.75" customHeight="1">
      <c r="A21" s="102">
        <v>42524.0</v>
      </c>
      <c r="B21" s="103" t="s">
        <v>10</v>
      </c>
      <c r="C21" s="103" t="s">
        <v>119</v>
      </c>
      <c r="D21" s="103" t="s">
        <v>118</v>
      </c>
      <c r="E21" s="103"/>
      <c r="F21" s="103"/>
      <c r="G21" s="104">
        <v>0.40277777777777773</v>
      </c>
      <c r="H21" s="105">
        <v>0.5520833333333334</v>
      </c>
      <c r="I21" s="106">
        <v>0.2162</v>
      </c>
      <c r="J21" s="107">
        <v>0.19</v>
      </c>
      <c r="K21" s="108"/>
      <c r="L21" s="106">
        <v>-0.038</v>
      </c>
      <c r="M21" s="107">
        <v>0.992</v>
      </c>
      <c r="N21" s="109">
        <f t="shared" si="1"/>
        <v>-0.0262</v>
      </c>
      <c r="O21" s="110">
        <f t="shared" si="2"/>
        <v>1.03</v>
      </c>
      <c r="P21" s="103"/>
      <c r="Q21" s="103"/>
      <c r="R21" s="103"/>
      <c r="S21" s="103"/>
      <c r="T21" s="103"/>
      <c r="U21" s="103"/>
      <c r="V21" s="103"/>
      <c r="W21" s="103"/>
      <c r="X21" s="103"/>
      <c r="Y21" s="103"/>
    </row>
    <row r="22" ht="15.75" customHeight="1">
      <c r="A22" s="111">
        <v>42531.0</v>
      </c>
      <c r="B22" s="7" t="s">
        <v>18</v>
      </c>
      <c r="C22" s="5" t="s">
        <v>90</v>
      </c>
      <c r="D22" s="5" t="s">
        <v>91</v>
      </c>
      <c r="G22" s="89">
        <v>0.3958333333333333</v>
      </c>
      <c r="H22" s="52"/>
      <c r="I22" s="58">
        <v>0.2878</v>
      </c>
      <c r="J22" s="52">
        <v>0.269</v>
      </c>
      <c r="K22" s="90"/>
      <c r="L22" s="58">
        <v>0.363</v>
      </c>
      <c r="M22" s="52">
        <v>0.45</v>
      </c>
      <c r="N22" s="92">
        <f t="shared" si="1"/>
        <v>-0.0188</v>
      </c>
      <c r="O22" s="63">
        <f t="shared" si="2"/>
        <v>0.087</v>
      </c>
    </row>
    <row r="23" ht="15.75" customHeight="1">
      <c r="A23" s="57">
        <v>42531.0</v>
      </c>
      <c r="B23" s="5" t="s">
        <v>18</v>
      </c>
      <c r="C23" s="5" t="s">
        <v>93</v>
      </c>
      <c r="D23" s="5" t="s">
        <v>94</v>
      </c>
      <c r="G23" s="89">
        <v>0.3958333333333333</v>
      </c>
      <c r="H23" s="52"/>
      <c r="I23" s="58">
        <v>0.2731</v>
      </c>
      <c r="J23" s="52">
        <v>0.2814</v>
      </c>
      <c r="K23" s="90"/>
      <c r="L23" s="58">
        <v>0.246</v>
      </c>
      <c r="M23" s="52">
        <v>0.348</v>
      </c>
      <c r="N23" s="92">
        <f t="shared" si="1"/>
        <v>0.0083</v>
      </c>
      <c r="O23" s="63">
        <f t="shared" si="2"/>
        <v>0.102</v>
      </c>
    </row>
    <row r="24" ht="15.75" customHeight="1">
      <c r="A24" s="57">
        <v>42531.0</v>
      </c>
      <c r="B24" s="5" t="s">
        <v>18</v>
      </c>
      <c r="C24" s="5" t="s">
        <v>95</v>
      </c>
      <c r="D24" s="5" t="s">
        <v>94</v>
      </c>
      <c r="G24" s="89">
        <v>0.395833333333333</v>
      </c>
      <c r="H24" s="52"/>
      <c r="I24" s="58">
        <v>0.2677</v>
      </c>
      <c r="J24" s="52">
        <v>0.229</v>
      </c>
      <c r="K24" s="90"/>
      <c r="L24" s="58">
        <v>0.421</v>
      </c>
      <c r="M24" s="52">
        <v>0.382</v>
      </c>
      <c r="N24" s="92">
        <f t="shared" si="1"/>
        <v>-0.0387</v>
      </c>
      <c r="O24" s="63">
        <f t="shared" si="2"/>
        <v>-0.039</v>
      </c>
    </row>
    <row r="25" ht="15.75" customHeight="1">
      <c r="A25" s="57">
        <v>42531.0</v>
      </c>
      <c r="B25" s="5" t="s">
        <v>18</v>
      </c>
      <c r="C25" s="5" t="s">
        <v>96</v>
      </c>
      <c r="D25" s="5" t="s">
        <v>94</v>
      </c>
      <c r="G25" s="89">
        <v>0.395833333333333</v>
      </c>
      <c r="H25" s="52"/>
      <c r="I25" s="58">
        <v>0.2406</v>
      </c>
      <c r="J25" s="52">
        <v>0.1865</v>
      </c>
      <c r="K25" s="90"/>
      <c r="L25" s="58">
        <v>0.398</v>
      </c>
      <c r="M25" s="52">
        <v>0.362</v>
      </c>
      <c r="N25" s="92">
        <f t="shared" si="1"/>
        <v>-0.0541</v>
      </c>
      <c r="O25" s="63">
        <f t="shared" si="2"/>
        <v>-0.036</v>
      </c>
    </row>
    <row r="26" ht="15.75" customHeight="1">
      <c r="A26" s="57">
        <v>42531.0</v>
      </c>
      <c r="B26" s="5" t="s">
        <v>18</v>
      </c>
      <c r="C26" s="5" t="s">
        <v>97</v>
      </c>
      <c r="D26" s="5" t="s">
        <v>98</v>
      </c>
      <c r="G26" s="89">
        <v>0.395833333333333</v>
      </c>
      <c r="H26" s="52"/>
      <c r="I26" s="58">
        <v>0.2693</v>
      </c>
      <c r="J26" s="52">
        <v>0.2221</v>
      </c>
      <c r="K26" s="90"/>
      <c r="L26" s="58">
        <v>0.323</v>
      </c>
      <c r="M26" s="52">
        <v>0.411</v>
      </c>
      <c r="N26" s="92">
        <f t="shared" si="1"/>
        <v>-0.0472</v>
      </c>
      <c r="O26" s="63">
        <f t="shared" si="2"/>
        <v>0.088</v>
      </c>
    </row>
    <row r="27" ht="15.75" customHeight="1">
      <c r="A27" s="57">
        <v>42531.0</v>
      </c>
      <c r="B27" s="5" t="s">
        <v>18</v>
      </c>
      <c r="C27" s="5" t="s">
        <v>99</v>
      </c>
      <c r="D27" s="5" t="s">
        <v>98</v>
      </c>
      <c r="G27" s="89">
        <v>0.395833333333333</v>
      </c>
      <c r="H27" s="52"/>
      <c r="I27" s="58">
        <v>0.2763</v>
      </c>
      <c r="J27" s="52">
        <v>0.2038</v>
      </c>
      <c r="K27" s="90"/>
      <c r="L27" s="58">
        <v>0.377</v>
      </c>
      <c r="M27" s="52">
        <v>0.376</v>
      </c>
      <c r="N27" s="92">
        <f t="shared" si="1"/>
        <v>-0.0725</v>
      </c>
      <c r="O27" s="63">
        <f t="shared" si="2"/>
        <v>-0.001</v>
      </c>
    </row>
    <row r="28" ht="15.75" customHeight="1">
      <c r="A28" s="93">
        <v>42531.0</v>
      </c>
      <c r="B28" s="2" t="s">
        <v>18</v>
      </c>
      <c r="C28" s="2" t="s">
        <v>100</v>
      </c>
      <c r="D28" s="2" t="s">
        <v>98</v>
      </c>
      <c r="E28" s="2"/>
      <c r="F28" s="2"/>
      <c r="G28" s="95">
        <v>0.395833333333333</v>
      </c>
      <c r="H28" s="54"/>
      <c r="I28" s="67">
        <v>0.2546</v>
      </c>
      <c r="J28" s="54">
        <v>0.2136</v>
      </c>
      <c r="K28" s="96"/>
      <c r="L28" s="67">
        <v>0.284</v>
      </c>
      <c r="M28" s="54">
        <v>0.405</v>
      </c>
      <c r="N28" s="97">
        <f t="shared" si="1"/>
        <v>-0.041</v>
      </c>
      <c r="O28" s="98">
        <f t="shared" si="2"/>
        <v>0.121</v>
      </c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57">
        <v>42531.0</v>
      </c>
      <c r="B29" s="5" t="s">
        <v>18</v>
      </c>
      <c r="C29" s="5" t="s">
        <v>101</v>
      </c>
      <c r="D29" s="5" t="s">
        <v>102</v>
      </c>
      <c r="G29" s="89">
        <v>0.395833333333333</v>
      </c>
      <c r="H29" s="52"/>
      <c r="I29" s="58">
        <v>0.25</v>
      </c>
      <c r="J29" s="52">
        <v>0.2565</v>
      </c>
      <c r="K29" s="90"/>
      <c r="L29" s="58">
        <v>0.655</v>
      </c>
      <c r="M29" s="52">
        <v>0.973</v>
      </c>
      <c r="N29" s="92">
        <f t="shared" si="1"/>
        <v>0.0065</v>
      </c>
      <c r="O29" s="63">
        <f t="shared" si="2"/>
        <v>0.318</v>
      </c>
    </row>
    <row r="30" ht="15.75" customHeight="1">
      <c r="A30" s="57">
        <v>42531.0</v>
      </c>
      <c r="B30" s="5" t="s">
        <v>18</v>
      </c>
      <c r="C30" s="5" t="s">
        <v>104</v>
      </c>
      <c r="D30" s="5" t="s">
        <v>105</v>
      </c>
      <c r="G30" s="89">
        <v>0.395833333333333</v>
      </c>
      <c r="H30" s="52"/>
      <c r="I30" s="58">
        <v>0.252</v>
      </c>
      <c r="J30" s="52">
        <v>0.1573</v>
      </c>
      <c r="K30" s="90"/>
      <c r="L30" s="58">
        <v>0.497</v>
      </c>
      <c r="M30" s="52">
        <v>1.047</v>
      </c>
      <c r="N30" s="92">
        <f t="shared" si="1"/>
        <v>-0.0947</v>
      </c>
      <c r="O30" s="63">
        <f t="shared" si="2"/>
        <v>0.55</v>
      </c>
    </row>
    <row r="31" ht="15.75" customHeight="1">
      <c r="A31" s="57">
        <v>42531.0</v>
      </c>
      <c r="B31" s="5" t="s">
        <v>18</v>
      </c>
      <c r="C31" s="5" t="s">
        <v>106</v>
      </c>
      <c r="D31" s="5" t="s">
        <v>105</v>
      </c>
      <c r="G31" s="89">
        <v>0.395833333333333</v>
      </c>
      <c r="H31" s="52"/>
      <c r="I31" s="58">
        <v>0.253</v>
      </c>
      <c r="J31" s="52">
        <v>0.2152</v>
      </c>
      <c r="K31" s="90"/>
      <c r="L31" s="58">
        <v>0.78</v>
      </c>
      <c r="M31" s="52">
        <v>0.87</v>
      </c>
      <c r="N31" s="92">
        <f t="shared" si="1"/>
        <v>-0.0378</v>
      </c>
      <c r="O31" s="63">
        <f t="shared" si="2"/>
        <v>0.09</v>
      </c>
    </row>
    <row r="32" ht="15.75" customHeight="1">
      <c r="A32" s="57">
        <v>42531.0</v>
      </c>
      <c r="B32" s="5" t="s">
        <v>18</v>
      </c>
      <c r="C32" s="5" t="s">
        <v>107</v>
      </c>
      <c r="D32" s="5" t="s">
        <v>105</v>
      </c>
      <c r="G32" s="89">
        <v>0.395833333333333</v>
      </c>
      <c r="H32" s="52"/>
      <c r="I32" s="58">
        <v>0.249</v>
      </c>
      <c r="J32" s="52">
        <v>0.2883</v>
      </c>
      <c r="K32" s="90"/>
      <c r="L32" s="58">
        <v>0.511</v>
      </c>
      <c r="M32" s="52">
        <v>0.273</v>
      </c>
      <c r="N32" s="92">
        <f t="shared" si="1"/>
        <v>0.0393</v>
      </c>
      <c r="O32" s="63">
        <f t="shared" si="2"/>
        <v>-0.238</v>
      </c>
    </row>
    <row r="33" ht="15.75" customHeight="1">
      <c r="A33" s="57">
        <v>42531.0</v>
      </c>
      <c r="B33" s="5" t="s">
        <v>18</v>
      </c>
      <c r="C33" s="5" t="s">
        <v>108</v>
      </c>
      <c r="D33" s="5" t="s">
        <v>109</v>
      </c>
      <c r="G33" s="89">
        <v>0.395833333333333</v>
      </c>
      <c r="H33" s="52"/>
      <c r="I33" s="58">
        <v>0.257</v>
      </c>
      <c r="J33" s="52">
        <v>0.2544</v>
      </c>
      <c r="K33" s="90"/>
      <c r="L33" s="58">
        <v>0.283</v>
      </c>
      <c r="M33" s="52">
        <v>0.86</v>
      </c>
      <c r="N33" s="92">
        <f t="shared" si="1"/>
        <v>-0.0026</v>
      </c>
      <c r="O33" s="63">
        <f t="shared" si="2"/>
        <v>0.577</v>
      </c>
    </row>
    <row r="34" ht="15.75" customHeight="1">
      <c r="A34" s="93">
        <v>42531.0</v>
      </c>
      <c r="B34" s="2" t="s">
        <v>18</v>
      </c>
      <c r="C34" s="2" t="s">
        <v>110</v>
      </c>
      <c r="D34" s="2" t="s">
        <v>109</v>
      </c>
      <c r="E34" s="2"/>
      <c r="F34" s="2"/>
      <c r="G34" s="95">
        <v>0.395833333333333</v>
      </c>
      <c r="H34" s="54"/>
      <c r="I34" s="67">
        <v>0.253</v>
      </c>
      <c r="J34" s="54">
        <v>0.2688</v>
      </c>
      <c r="K34" s="96"/>
      <c r="L34" s="67">
        <v>0.432</v>
      </c>
      <c r="M34" s="54">
        <v>0.93</v>
      </c>
      <c r="N34" s="97">
        <f t="shared" si="1"/>
        <v>0.0158</v>
      </c>
      <c r="O34" s="98">
        <f t="shared" si="2"/>
        <v>0.498</v>
      </c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57">
        <v>42531.0</v>
      </c>
      <c r="B35" s="5" t="s">
        <v>18</v>
      </c>
      <c r="C35" s="5" t="s">
        <v>111</v>
      </c>
      <c r="D35" s="5" t="s">
        <v>112</v>
      </c>
      <c r="G35" s="89">
        <v>0.4166666666666667</v>
      </c>
      <c r="H35" s="52"/>
      <c r="I35" s="58">
        <v>0.2503</v>
      </c>
      <c r="J35" s="52">
        <v>0.2491</v>
      </c>
      <c r="K35" s="90"/>
      <c r="L35" s="58">
        <v>0.4</v>
      </c>
      <c r="M35" s="52">
        <v>0.96</v>
      </c>
      <c r="N35" s="92">
        <f t="shared" si="1"/>
        <v>-0.0012</v>
      </c>
      <c r="O35" s="63">
        <f t="shared" si="2"/>
        <v>0.56</v>
      </c>
    </row>
    <row r="36" ht="15.75" customHeight="1">
      <c r="A36" s="57">
        <v>42531.0</v>
      </c>
      <c r="B36" s="5" t="s">
        <v>18</v>
      </c>
      <c r="C36" s="5" t="s">
        <v>113</v>
      </c>
      <c r="D36" s="5" t="s">
        <v>114</v>
      </c>
      <c r="G36" s="89">
        <v>0.4166666666666667</v>
      </c>
      <c r="H36" s="52"/>
      <c r="I36" s="58">
        <v>0.2583</v>
      </c>
      <c r="J36" s="52">
        <v>0.2812</v>
      </c>
      <c r="K36" s="90"/>
      <c r="L36" s="58">
        <v>0.28</v>
      </c>
      <c r="M36" s="52">
        <v>0.332</v>
      </c>
      <c r="N36" s="92">
        <f t="shared" si="1"/>
        <v>0.0229</v>
      </c>
      <c r="O36" s="63">
        <f t="shared" si="2"/>
        <v>0.052</v>
      </c>
    </row>
    <row r="37" ht="15.75" customHeight="1">
      <c r="A37" s="57">
        <v>42531.0</v>
      </c>
      <c r="B37" s="5" t="s">
        <v>18</v>
      </c>
      <c r="C37" s="5" t="s">
        <v>115</v>
      </c>
      <c r="D37" s="5" t="s">
        <v>114</v>
      </c>
      <c r="G37" s="89">
        <v>0.416666666666667</v>
      </c>
      <c r="H37" s="52"/>
      <c r="I37" s="58">
        <v>0.2564</v>
      </c>
      <c r="J37" s="52">
        <v>0.255</v>
      </c>
      <c r="K37" s="90"/>
      <c r="L37" s="58">
        <v>0.869</v>
      </c>
      <c r="M37" s="52">
        <v>0.252</v>
      </c>
      <c r="N37" s="92">
        <f t="shared" si="1"/>
        <v>-0.0014</v>
      </c>
      <c r="O37" s="63">
        <f t="shared" si="2"/>
        <v>-0.617</v>
      </c>
    </row>
    <row r="38" ht="15.75" customHeight="1">
      <c r="A38" s="57">
        <v>42531.0</v>
      </c>
      <c r="B38" s="5" t="s">
        <v>18</v>
      </c>
      <c r="C38" s="5" t="s">
        <v>116</v>
      </c>
      <c r="D38" s="5" t="s">
        <v>114</v>
      </c>
      <c r="G38" s="89">
        <v>0.416666666666667</v>
      </c>
      <c r="H38" s="52"/>
      <c r="I38" s="58">
        <v>0.2593</v>
      </c>
      <c r="J38" s="52">
        <v>0.2515</v>
      </c>
      <c r="K38" s="90"/>
      <c r="L38" s="58">
        <v>0.77</v>
      </c>
      <c r="M38" s="52">
        <v>0.31</v>
      </c>
      <c r="N38" s="92">
        <f t="shared" si="1"/>
        <v>-0.0078</v>
      </c>
      <c r="O38" s="63">
        <f t="shared" si="2"/>
        <v>-0.46</v>
      </c>
    </row>
    <row r="39" ht="15.75" customHeight="1">
      <c r="A39" s="57">
        <v>42531.0</v>
      </c>
      <c r="B39" s="5" t="s">
        <v>18</v>
      </c>
      <c r="C39" s="5" t="s">
        <v>117</v>
      </c>
      <c r="D39" s="5" t="s">
        <v>118</v>
      </c>
      <c r="G39" s="89">
        <v>0.416666666666667</v>
      </c>
      <c r="H39" s="52"/>
      <c r="I39" s="58">
        <v>0.2581</v>
      </c>
      <c r="J39" s="52">
        <v>0.2533</v>
      </c>
      <c r="K39" s="90"/>
      <c r="L39" s="58">
        <v>0.605</v>
      </c>
      <c r="M39" s="52">
        <v>0.245</v>
      </c>
      <c r="N39" s="92">
        <f t="shared" si="1"/>
        <v>-0.0048</v>
      </c>
      <c r="O39" s="63">
        <f t="shared" si="2"/>
        <v>-0.36</v>
      </c>
    </row>
    <row r="40" ht="15.75" customHeight="1">
      <c r="A40" s="102">
        <v>42531.0</v>
      </c>
      <c r="B40" s="103" t="s">
        <v>18</v>
      </c>
      <c r="C40" s="103" t="s">
        <v>119</v>
      </c>
      <c r="D40" s="103" t="s">
        <v>118</v>
      </c>
      <c r="E40" s="103"/>
      <c r="F40" s="103"/>
      <c r="G40" s="104">
        <v>0.416666666666667</v>
      </c>
      <c r="H40" s="107"/>
      <c r="I40" s="106">
        <v>0.2536</v>
      </c>
      <c r="J40" s="107">
        <v>0.2681</v>
      </c>
      <c r="K40" s="108"/>
      <c r="L40" s="106">
        <v>0.728</v>
      </c>
      <c r="M40" s="107">
        <v>0.832</v>
      </c>
      <c r="N40" s="109">
        <f t="shared" si="1"/>
        <v>0.0145</v>
      </c>
      <c r="O40" s="110">
        <f t="shared" si="2"/>
        <v>0.104</v>
      </c>
      <c r="P40" s="103"/>
      <c r="Q40" s="103"/>
      <c r="R40" s="103"/>
      <c r="S40" s="103"/>
      <c r="T40" s="103"/>
      <c r="U40" s="103"/>
      <c r="V40" s="103"/>
      <c r="W40" s="103"/>
      <c r="X40" s="103"/>
      <c r="Y40" s="103"/>
    </row>
    <row r="41" ht="15.75" customHeight="1">
      <c r="A41" s="11">
        <f>'TN-Liste'!A121</f>
        <v>43621</v>
      </c>
      <c r="B41" s="5" t="s">
        <v>34</v>
      </c>
      <c r="C41" s="3">
        <v>4.0</v>
      </c>
      <c r="D41" s="5" t="s">
        <v>120</v>
      </c>
      <c r="G41" s="112"/>
      <c r="H41" s="113"/>
      <c r="I41" s="91"/>
      <c r="J41" s="52"/>
      <c r="K41" s="90"/>
      <c r="L41" s="91"/>
      <c r="M41" s="52">
        <v>0.521</v>
      </c>
    </row>
    <row r="42" ht="15.75" customHeight="1">
      <c r="B42" s="5"/>
      <c r="C42" s="3">
        <v>2.0</v>
      </c>
      <c r="D42" s="5" t="s">
        <v>120</v>
      </c>
      <c r="G42" s="112"/>
      <c r="H42" s="113"/>
      <c r="I42" s="91"/>
      <c r="J42" s="52"/>
      <c r="K42" s="90"/>
      <c r="L42" s="91"/>
      <c r="M42" s="52">
        <v>0.43</v>
      </c>
    </row>
    <row r="43" ht="15.75" customHeight="1">
      <c r="B43" s="5"/>
      <c r="C43" s="3">
        <v>1.0</v>
      </c>
      <c r="D43" s="5" t="s">
        <v>120</v>
      </c>
      <c r="G43" s="112"/>
      <c r="H43" s="113"/>
      <c r="I43" s="91"/>
      <c r="J43" s="52"/>
      <c r="K43" s="90"/>
      <c r="L43" s="91"/>
      <c r="M43" s="52">
        <v>0.235</v>
      </c>
    </row>
    <row r="44" ht="15.75" customHeight="1">
      <c r="B44" s="5"/>
      <c r="C44" s="3">
        <v>0.5</v>
      </c>
      <c r="D44" s="5" t="s">
        <v>120</v>
      </c>
      <c r="G44" s="112"/>
      <c r="H44" s="113"/>
      <c r="I44" s="91"/>
      <c r="J44" s="52"/>
      <c r="K44" s="90"/>
      <c r="L44" s="91"/>
      <c r="M44" s="52">
        <v>0.22</v>
      </c>
    </row>
    <row r="45" ht="15.75" customHeight="1">
      <c r="B45" s="5"/>
      <c r="C45" s="3">
        <v>0.25</v>
      </c>
      <c r="D45" s="5" t="s">
        <v>120</v>
      </c>
      <c r="G45" s="112"/>
      <c r="H45" s="113"/>
      <c r="I45" s="91"/>
      <c r="J45" s="52"/>
      <c r="K45" s="90"/>
      <c r="L45" s="91"/>
      <c r="M45" s="52"/>
    </row>
    <row r="46" ht="15.75" customHeight="1">
      <c r="C46" s="3" t="s">
        <v>90</v>
      </c>
      <c r="D46" s="5"/>
      <c r="G46" s="112">
        <v>0.625</v>
      </c>
      <c r="H46" s="113">
        <v>0.4305555555555556</v>
      </c>
      <c r="I46" s="91">
        <v>0.28</v>
      </c>
      <c r="J46" s="52">
        <v>0.13</v>
      </c>
      <c r="K46" s="90"/>
      <c r="L46" s="91"/>
      <c r="M46" s="52">
        <v>0.294</v>
      </c>
    </row>
    <row r="47" ht="15.75" customHeight="1">
      <c r="B47" s="5"/>
      <c r="C47" s="3" t="s">
        <v>93</v>
      </c>
      <c r="D47" s="5"/>
      <c r="G47" s="112">
        <v>0.625</v>
      </c>
      <c r="H47" s="113">
        <v>0.4305555555555556</v>
      </c>
      <c r="I47" s="91">
        <v>0.24</v>
      </c>
      <c r="J47" s="52">
        <v>0.21</v>
      </c>
      <c r="K47" s="90"/>
      <c r="L47" s="91"/>
      <c r="M47" s="52">
        <v>0.301</v>
      </c>
    </row>
    <row r="48" ht="15.75" customHeight="1">
      <c r="B48" s="5"/>
      <c r="C48" s="3" t="s">
        <v>95</v>
      </c>
      <c r="D48" s="5"/>
      <c r="G48" s="112">
        <v>0.625</v>
      </c>
      <c r="H48" s="113">
        <v>0.4305555555555556</v>
      </c>
      <c r="I48" s="91">
        <v>0.22</v>
      </c>
      <c r="J48" s="52">
        <v>0.14</v>
      </c>
      <c r="K48" s="90"/>
      <c r="L48" s="91"/>
      <c r="M48" s="52">
        <v>0.216</v>
      </c>
    </row>
    <row r="49" ht="15.75" customHeight="1">
      <c r="B49" s="5"/>
      <c r="C49" s="3" t="s">
        <v>96</v>
      </c>
      <c r="D49" s="5"/>
      <c r="G49" s="112">
        <v>0.625</v>
      </c>
      <c r="H49" s="113">
        <v>0.4305555555555556</v>
      </c>
      <c r="I49" s="91">
        <v>0.28</v>
      </c>
      <c r="J49" s="52">
        <v>0.2</v>
      </c>
      <c r="K49" s="90"/>
      <c r="L49" s="91"/>
      <c r="M49" s="52">
        <v>0.295</v>
      </c>
    </row>
    <row r="50" ht="15.75" customHeight="1">
      <c r="B50" s="5"/>
      <c r="C50" s="3" t="s">
        <v>97</v>
      </c>
      <c r="D50" s="5"/>
      <c r="G50" s="112">
        <v>0.625</v>
      </c>
      <c r="H50" s="113">
        <v>0.4305555555555556</v>
      </c>
      <c r="I50" s="91">
        <v>0.21</v>
      </c>
      <c r="J50" s="52"/>
      <c r="K50" s="90"/>
      <c r="L50" s="91"/>
      <c r="M50" s="52">
        <v>0.503</v>
      </c>
    </row>
    <row r="51" ht="15.75" customHeight="1">
      <c r="B51" s="5"/>
      <c r="C51" s="3" t="s">
        <v>99</v>
      </c>
      <c r="D51" s="5"/>
      <c r="G51" s="112">
        <v>0.625</v>
      </c>
      <c r="H51" s="113">
        <v>0.4305555555555556</v>
      </c>
      <c r="I51" s="91">
        <v>0.22</v>
      </c>
      <c r="J51" s="52">
        <v>0.126</v>
      </c>
      <c r="K51" s="90"/>
      <c r="L51" s="91"/>
      <c r="M51" s="52">
        <v>0.296</v>
      </c>
    </row>
    <row r="52" ht="15.75" customHeight="1">
      <c r="A52" s="9"/>
      <c r="B52" s="2"/>
      <c r="C52" s="9" t="s">
        <v>100</v>
      </c>
      <c r="D52" s="2"/>
      <c r="E52" s="9"/>
      <c r="F52" s="9"/>
      <c r="G52" s="114">
        <v>0.625</v>
      </c>
      <c r="H52" s="115">
        <v>0.4305555555555556</v>
      </c>
      <c r="I52" s="116">
        <v>0.28</v>
      </c>
      <c r="J52" s="54"/>
      <c r="K52" s="96"/>
      <c r="L52" s="116"/>
      <c r="M52" s="54">
        <v>0.711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11">
        <f t="shared" ref="A53:D53" si="3">A41</f>
        <v>43621</v>
      </c>
      <c r="B53" s="5" t="str">
        <f t="shared" si="3"/>
        <v>MBI18_Grp1</v>
      </c>
      <c r="C53" s="3">
        <f t="shared" si="3"/>
        <v>4</v>
      </c>
      <c r="D53" s="3" t="str">
        <f t="shared" si="3"/>
        <v>BSA</v>
      </c>
      <c r="G53" s="112"/>
      <c r="H53" s="113"/>
      <c r="I53" s="91"/>
      <c r="J53" s="52"/>
      <c r="K53" s="90"/>
      <c r="L53" s="91"/>
      <c r="M53" s="52">
        <v>0.271</v>
      </c>
    </row>
    <row r="54" ht="15.75" customHeight="1">
      <c r="B54" s="5"/>
      <c r="C54" s="3">
        <f t="shared" ref="C54:D54" si="4">C42</f>
        <v>2</v>
      </c>
      <c r="D54" s="3" t="str">
        <f t="shared" si="4"/>
        <v>BSA</v>
      </c>
      <c r="G54" s="112"/>
      <c r="H54" s="113"/>
      <c r="I54" s="91"/>
      <c r="J54" s="52"/>
      <c r="K54" s="90"/>
      <c r="L54" s="91"/>
      <c r="M54" s="52">
        <v>0.166</v>
      </c>
    </row>
    <row r="55" ht="15.75" customHeight="1">
      <c r="B55" s="5"/>
      <c r="C55" s="3">
        <f t="shared" ref="C55:D55" si="5">C43</f>
        <v>1</v>
      </c>
      <c r="D55" s="3" t="str">
        <f t="shared" si="5"/>
        <v>BSA</v>
      </c>
      <c r="G55" s="112"/>
      <c r="H55" s="113"/>
      <c r="I55" s="91"/>
      <c r="J55" s="52"/>
      <c r="K55" s="90"/>
      <c r="L55" s="91"/>
      <c r="M55" s="52">
        <v>0.022</v>
      </c>
    </row>
    <row r="56" ht="15.75" customHeight="1">
      <c r="B56" s="5"/>
      <c r="C56" s="3">
        <f t="shared" ref="C56:D56" si="6">C44</f>
        <v>0.5</v>
      </c>
      <c r="D56" s="3" t="str">
        <f t="shared" si="6"/>
        <v>BSA</v>
      </c>
      <c r="G56" s="112"/>
      <c r="H56" s="113"/>
      <c r="I56" s="91"/>
      <c r="J56" s="52"/>
      <c r="K56" s="90"/>
      <c r="L56" s="91"/>
      <c r="M56" s="52">
        <v>-0.004</v>
      </c>
    </row>
    <row r="57" ht="15.75" customHeight="1">
      <c r="B57" s="5"/>
      <c r="C57" s="3">
        <f t="shared" ref="C57:D57" si="7">C45</f>
        <v>0.25</v>
      </c>
      <c r="D57" s="3" t="str">
        <f t="shared" si="7"/>
        <v>BSA</v>
      </c>
      <c r="G57" s="112"/>
      <c r="H57" s="113"/>
      <c r="I57" s="91"/>
      <c r="J57" s="52"/>
      <c r="K57" s="90"/>
      <c r="L57" s="91"/>
      <c r="M57" s="52">
        <v>-0.004</v>
      </c>
    </row>
    <row r="58" ht="15.75" customHeight="1">
      <c r="C58" s="3" t="s">
        <v>101</v>
      </c>
      <c r="D58" s="5"/>
      <c r="G58" s="112">
        <v>0.6902777777777778</v>
      </c>
      <c r="H58" s="113">
        <v>0.4305555555555556</v>
      </c>
      <c r="I58" s="91">
        <v>0.26</v>
      </c>
      <c r="J58" s="52">
        <v>0.229</v>
      </c>
      <c r="K58" s="90"/>
      <c r="L58" s="91">
        <v>0.01</v>
      </c>
      <c r="M58" s="52">
        <v>0.096</v>
      </c>
    </row>
    <row r="59" ht="15.75" customHeight="1">
      <c r="B59" s="5"/>
      <c r="C59" s="3" t="s">
        <v>104</v>
      </c>
      <c r="D59" s="5"/>
      <c r="G59" s="112">
        <v>0.6902777777777778</v>
      </c>
      <c r="H59" s="113">
        <v>0.4305555555555556</v>
      </c>
      <c r="I59" s="91">
        <v>0.28</v>
      </c>
      <c r="J59" s="52">
        <v>0.199</v>
      </c>
      <c r="K59" s="90"/>
      <c r="L59" s="91">
        <v>0.0</v>
      </c>
      <c r="M59" s="52">
        <v>0.039</v>
      </c>
    </row>
    <row r="60" ht="15.75" customHeight="1">
      <c r="B60" s="5"/>
      <c r="C60" s="3" t="s">
        <v>106</v>
      </c>
      <c r="D60" s="5"/>
      <c r="G60" s="112">
        <v>0.6902777777777778</v>
      </c>
      <c r="H60" s="113">
        <v>0.4305555555555556</v>
      </c>
      <c r="I60" s="91">
        <v>0.24</v>
      </c>
      <c r="J60" s="52">
        <v>161.0</v>
      </c>
      <c r="K60" s="90"/>
      <c r="L60" s="91">
        <v>0.0</v>
      </c>
      <c r="M60" s="52">
        <v>0.021</v>
      </c>
    </row>
    <row r="61" ht="15.75" customHeight="1">
      <c r="B61" s="5"/>
      <c r="C61" s="3" t="s">
        <v>107</v>
      </c>
      <c r="D61" s="5"/>
      <c r="G61" s="112">
        <v>0.6902777777777778</v>
      </c>
      <c r="H61" s="113">
        <v>0.4305555555555556</v>
      </c>
      <c r="I61" s="91">
        <v>0.27</v>
      </c>
      <c r="J61" s="52">
        <v>0.202</v>
      </c>
      <c r="K61" s="90"/>
      <c r="L61" s="91">
        <v>0.0</v>
      </c>
      <c r="M61" s="52">
        <v>0.084</v>
      </c>
    </row>
    <row r="62" ht="15.75" customHeight="1">
      <c r="B62" s="5"/>
      <c r="C62" s="3" t="s">
        <v>108</v>
      </c>
      <c r="D62" s="5"/>
      <c r="G62" s="112">
        <v>0.6902777777777778</v>
      </c>
      <c r="H62" s="113">
        <v>0.4305555555555556</v>
      </c>
      <c r="I62" s="91">
        <v>0.27</v>
      </c>
      <c r="J62" s="52">
        <v>0.196</v>
      </c>
      <c r="K62" s="90"/>
      <c r="L62" s="91">
        <v>0.0</v>
      </c>
      <c r="M62" s="52">
        <v>0.49</v>
      </c>
    </row>
    <row r="63" ht="15.75" customHeight="1">
      <c r="A63" s="9"/>
      <c r="B63" s="2"/>
      <c r="C63" s="9" t="s">
        <v>110</v>
      </c>
      <c r="D63" s="2"/>
      <c r="E63" s="9"/>
      <c r="F63" s="9"/>
      <c r="G63" s="114">
        <v>0.6902777777777778</v>
      </c>
      <c r="H63" s="115">
        <v>0.4305555555555556</v>
      </c>
      <c r="I63" s="116">
        <v>0.25</v>
      </c>
      <c r="J63" s="54">
        <v>0.166</v>
      </c>
      <c r="K63" s="96"/>
      <c r="L63" s="116">
        <v>0.0</v>
      </c>
      <c r="M63" s="54">
        <v>0.031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11">
        <f t="shared" ref="A64:D64" si="8">A53</f>
        <v>43621</v>
      </c>
      <c r="B64" s="65" t="str">
        <f t="shared" si="8"/>
        <v>MBI18_Grp1</v>
      </c>
      <c r="C64" s="3">
        <f t="shared" si="8"/>
        <v>4</v>
      </c>
      <c r="D64" s="3" t="str">
        <f t="shared" si="8"/>
        <v>BSA</v>
      </c>
      <c r="G64" s="112"/>
      <c r="H64" s="113"/>
      <c r="I64" s="91"/>
      <c r="J64" s="52"/>
      <c r="K64" s="90"/>
      <c r="L64" s="91"/>
      <c r="M64" s="52">
        <v>0.32</v>
      </c>
    </row>
    <row r="65" ht="15.75" customHeight="1">
      <c r="C65" s="3">
        <f t="shared" ref="C65:D65" si="9">C54</f>
        <v>2</v>
      </c>
      <c r="D65" s="3" t="str">
        <f t="shared" si="9"/>
        <v>BSA</v>
      </c>
      <c r="G65" s="112"/>
      <c r="H65" s="113"/>
      <c r="I65" s="91"/>
      <c r="J65" s="52"/>
      <c r="K65" s="90"/>
      <c r="L65" s="91"/>
      <c r="M65" s="52">
        <v>0.274</v>
      </c>
    </row>
    <row r="66" ht="15.75" customHeight="1">
      <c r="C66" s="3">
        <f t="shared" ref="C66:D66" si="10">C55</f>
        <v>1</v>
      </c>
      <c r="D66" s="3" t="str">
        <f t="shared" si="10"/>
        <v>BSA</v>
      </c>
      <c r="G66" s="112"/>
      <c r="H66" s="113"/>
      <c r="I66" s="91"/>
      <c r="J66" s="52"/>
      <c r="K66" s="90"/>
      <c r="L66" s="91"/>
      <c r="M66" s="52">
        <v>0.006</v>
      </c>
    </row>
    <row r="67" ht="15.75" customHeight="1">
      <c r="C67" s="3">
        <f t="shared" ref="C67:D67" si="11">C56</f>
        <v>0.5</v>
      </c>
      <c r="D67" s="3" t="str">
        <f t="shared" si="11"/>
        <v>BSA</v>
      </c>
      <c r="G67" s="112"/>
      <c r="H67" s="113"/>
      <c r="I67" s="91"/>
      <c r="J67" s="52"/>
      <c r="K67" s="90"/>
      <c r="L67" s="91"/>
      <c r="M67" s="52">
        <v>0.117</v>
      </c>
    </row>
    <row r="68" ht="15.75" customHeight="1">
      <c r="C68" s="3">
        <f t="shared" ref="C68:D68" si="12">C57</f>
        <v>0.25</v>
      </c>
      <c r="D68" s="3" t="str">
        <f t="shared" si="12"/>
        <v>BSA</v>
      </c>
      <c r="G68" s="112"/>
      <c r="H68" s="113"/>
      <c r="I68" s="91"/>
      <c r="J68" s="52"/>
      <c r="K68" s="90"/>
      <c r="L68" s="91"/>
      <c r="M68" s="52">
        <v>0.06</v>
      </c>
    </row>
    <row r="69" ht="15.75" customHeight="1">
      <c r="C69" s="3" t="s">
        <v>111</v>
      </c>
      <c r="D69" s="5"/>
      <c r="G69" s="112">
        <v>0.6888888888888889</v>
      </c>
      <c r="H69" s="113">
        <v>0.4166666666666667</v>
      </c>
      <c r="I69" s="91">
        <v>0.25</v>
      </c>
      <c r="J69" s="52">
        <v>0.16</v>
      </c>
      <c r="K69" s="90"/>
      <c r="L69" s="91"/>
      <c r="M69" s="52"/>
    </row>
    <row r="70" ht="15.75" customHeight="1">
      <c r="B70" s="5"/>
      <c r="C70" s="3" t="s">
        <v>113</v>
      </c>
      <c r="D70" s="5"/>
      <c r="G70" s="112">
        <v>0.6888888888888889</v>
      </c>
      <c r="H70" s="113">
        <v>0.4166666666666667</v>
      </c>
      <c r="I70" s="91">
        <v>0.251</v>
      </c>
      <c r="J70" s="52">
        <v>0.2</v>
      </c>
      <c r="K70" s="90"/>
      <c r="L70" s="91"/>
      <c r="M70" s="52"/>
    </row>
    <row r="71" ht="15.75" customHeight="1">
      <c r="B71" s="5"/>
      <c r="C71" s="3" t="s">
        <v>115</v>
      </c>
      <c r="D71" s="5"/>
      <c r="G71" s="112">
        <v>0.6888888888888889</v>
      </c>
      <c r="H71" s="113">
        <v>0.4166666666666667</v>
      </c>
      <c r="I71" s="91">
        <v>0.249</v>
      </c>
      <c r="J71" s="52">
        <v>0.22</v>
      </c>
      <c r="K71" s="90"/>
      <c r="L71" s="91"/>
      <c r="M71" s="52"/>
    </row>
    <row r="72" ht="15.75" customHeight="1">
      <c r="B72" s="5"/>
      <c r="C72" s="3" t="s">
        <v>116</v>
      </c>
      <c r="D72" s="5"/>
      <c r="G72" s="112">
        <v>0.6888888888888889</v>
      </c>
      <c r="H72" s="113">
        <v>0.4166666666666667</v>
      </c>
      <c r="I72" s="91">
        <v>0.259</v>
      </c>
      <c r="J72" s="52">
        <v>0.19</v>
      </c>
      <c r="K72" s="90"/>
      <c r="L72" s="91"/>
      <c r="M72" s="52"/>
    </row>
    <row r="73" ht="15.75" customHeight="1">
      <c r="B73" s="5"/>
      <c r="C73" s="3" t="s">
        <v>117</v>
      </c>
      <c r="D73" s="5"/>
      <c r="G73" s="112">
        <v>0.6888888888888889</v>
      </c>
      <c r="H73" s="113">
        <v>0.4166666666666667</v>
      </c>
      <c r="I73" s="91">
        <v>0.277</v>
      </c>
      <c r="J73" s="52">
        <v>0.2</v>
      </c>
      <c r="K73" s="90"/>
      <c r="L73" s="91"/>
      <c r="M73" s="52"/>
    </row>
    <row r="74" ht="15.75" customHeight="1">
      <c r="A74" s="9"/>
      <c r="B74" s="2"/>
      <c r="C74" s="9" t="s">
        <v>119</v>
      </c>
      <c r="D74" s="2"/>
      <c r="E74" s="9"/>
      <c r="F74" s="9"/>
      <c r="G74" s="114">
        <v>0.6888888888888889</v>
      </c>
      <c r="H74" s="115">
        <v>0.4166666666666667</v>
      </c>
      <c r="I74" s="116">
        <v>0.262</v>
      </c>
      <c r="J74" s="54">
        <v>0.14</v>
      </c>
      <c r="K74" s="96"/>
      <c r="L74" s="116"/>
      <c r="M74" s="54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6.5" customHeight="1">
      <c r="A75" s="11">
        <f t="shared" ref="A75:D75" si="13">A64</f>
        <v>43621</v>
      </c>
      <c r="B75" s="65" t="str">
        <f t="shared" si="13"/>
        <v>MBI18_Grp1</v>
      </c>
      <c r="C75" s="3">
        <f t="shared" si="13"/>
        <v>4</v>
      </c>
      <c r="D75" s="3" t="str">
        <f t="shared" si="13"/>
        <v>BSA</v>
      </c>
      <c r="G75" s="112"/>
      <c r="H75" s="52"/>
      <c r="I75" s="91"/>
      <c r="J75" s="52"/>
      <c r="K75" s="90"/>
      <c r="L75" s="91"/>
      <c r="M75" s="52">
        <v>0.555</v>
      </c>
    </row>
    <row r="76" ht="16.5" customHeight="1">
      <c r="C76" s="3">
        <f t="shared" ref="C76:D76" si="14">C65</f>
        <v>2</v>
      </c>
      <c r="D76" s="3" t="str">
        <f t="shared" si="14"/>
        <v>BSA</v>
      </c>
      <c r="G76" s="112"/>
      <c r="H76" s="52"/>
      <c r="I76" s="91"/>
      <c r="J76" s="52"/>
      <c r="K76" s="90"/>
      <c r="L76" s="91"/>
      <c r="M76" s="52">
        <v>0.45</v>
      </c>
    </row>
    <row r="77" ht="16.5" customHeight="1">
      <c r="C77" s="3">
        <f t="shared" ref="C77:D77" si="15">C66</f>
        <v>1</v>
      </c>
      <c r="D77" s="3" t="str">
        <f t="shared" si="15"/>
        <v>BSA</v>
      </c>
      <c r="G77" s="112"/>
      <c r="H77" s="52"/>
      <c r="I77" s="91"/>
      <c r="J77" s="52"/>
      <c r="K77" s="90"/>
      <c r="L77" s="91"/>
      <c r="M77" s="52">
        <v>281.0</v>
      </c>
    </row>
    <row r="78" ht="16.5" customHeight="1">
      <c r="C78" s="3">
        <f t="shared" ref="C78:D78" si="16">C67</f>
        <v>0.5</v>
      </c>
      <c r="D78" s="3" t="str">
        <f t="shared" si="16"/>
        <v>BSA</v>
      </c>
      <c r="G78" s="112"/>
      <c r="H78" s="52"/>
      <c r="I78" s="91"/>
      <c r="J78" s="52"/>
      <c r="K78" s="90"/>
      <c r="L78" s="91"/>
      <c r="M78" s="52">
        <v>0.202</v>
      </c>
    </row>
    <row r="79" ht="16.5" customHeight="1">
      <c r="C79" s="3">
        <f t="shared" ref="C79:D79" si="17">C68</f>
        <v>0.25</v>
      </c>
      <c r="D79" s="3" t="str">
        <f t="shared" si="17"/>
        <v>BSA</v>
      </c>
      <c r="G79" s="112"/>
      <c r="H79" s="52"/>
      <c r="I79" s="91"/>
      <c r="J79" s="52"/>
      <c r="K79" s="90"/>
      <c r="L79" s="91"/>
      <c r="M79" s="52">
        <v>0.268</v>
      </c>
    </row>
    <row r="80" ht="16.5" customHeight="1">
      <c r="C80" s="3" t="s">
        <v>90</v>
      </c>
      <c r="D80" s="5"/>
      <c r="G80" s="112">
        <v>0.7159722222222222</v>
      </c>
      <c r="H80" s="52" t="s">
        <v>121</v>
      </c>
      <c r="I80" s="91">
        <v>0.2877</v>
      </c>
      <c r="J80" s="52">
        <v>0.2675</v>
      </c>
      <c r="K80" s="90"/>
      <c r="L80" s="91">
        <v>0.344</v>
      </c>
      <c r="M80" s="52">
        <v>0.414</v>
      </c>
      <c r="N80" s="65">
        <f t="shared" ref="N80:N86" si="18">I80-J80</f>
        <v>0.0202</v>
      </c>
      <c r="O80" s="65">
        <f t="shared" ref="O80:O86" si="19">M80-L80</f>
        <v>0.07</v>
      </c>
    </row>
    <row r="81" ht="15.75" customHeight="1">
      <c r="B81" s="5"/>
      <c r="C81" s="3" t="s">
        <v>93</v>
      </c>
      <c r="D81" s="5"/>
      <c r="G81" s="112">
        <v>0.7159722222222222</v>
      </c>
      <c r="H81" s="52" t="s">
        <v>121</v>
      </c>
      <c r="I81" s="91">
        <v>0.2671</v>
      </c>
      <c r="J81" s="52">
        <v>0.2524</v>
      </c>
      <c r="K81" s="90"/>
      <c r="L81" s="91">
        <v>0.23</v>
      </c>
      <c r="M81" s="52">
        <v>0.5</v>
      </c>
      <c r="N81" s="65">
        <f t="shared" si="18"/>
        <v>0.0147</v>
      </c>
      <c r="O81" s="65">
        <f t="shared" si="19"/>
        <v>0.27</v>
      </c>
    </row>
    <row r="82" ht="15.75" customHeight="1">
      <c r="B82" s="5"/>
      <c r="C82" s="3" t="s">
        <v>95</v>
      </c>
      <c r="D82" s="5"/>
      <c r="G82" s="112">
        <v>0.7159722222222222</v>
      </c>
      <c r="H82" s="52" t="s">
        <v>121</v>
      </c>
      <c r="I82" s="91">
        <v>0.269</v>
      </c>
      <c r="J82" s="52">
        <v>0.0644</v>
      </c>
      <c r="K82" s="90"/>
      <c r="L82" s="91">
        <v>0.25</v>
      </c>
      <c r="M82" s="52">
        <v>0.46</v>
      </c>
      <c r="N82" s="65">
        <f t="shared" si="18"/>
        <v>0.2046</v>
      </c>
      <c r="O82" s="65">
        <f t="shared" si="19"/>
        <v>0.21</v>
      </c>
    </row>
    <row r="83" ht="15.75" customHeight="1">
      <c r="B83" s="5"/>
      <c r="C83" s="3" t="s">
        <v>96</v>
      </c>
      <c r="D83" s="5"/>
      <c r="G83" s="112">
        <v>0.7159722222222222</v>
      </c>
      <c r="H83" s="52" t="s">
        <v>121</v>
      </c>
      <c r="I83" s="91">
        <v>0.264</v>
      </c>
      <c r="J83" s="52">
        <v>0.0</v>
      </c>
      <c r="K83" s="90"/>
      <c r="L83" s="91">
        <v>0.4</v>
      </c>
      <c r="M83" s="52">
        <v>0.41</v>
      </c>
      <c r="N83" s="65">
        <f t="shared" si="18"/>
        <v>0.264</v>
      </c>
      <c r="O83" s="65">
        <f t="shared" si="19"/>
        <v>0.01</v>
      </c>
    </row>
    <row r="84" ht="15.75" customHeight="1">
      <c r="B84" s="5"/>
      <c r="C84" s="3" t="s">
        <v>97</v>
      </c>
      <c r="D84" s="5"/>
      <c r="G84" s="112">
        <v>0.7159722222222222</v>
      </c>
      <c r="H84" s="52" t="s">
        <v>121</v>
      </c>
      <c r="I84" s="91">
        <v>0.25</v>
      </c>
      <c r="J84" s="52">
        <v>0.2415</v>
      </c>
      <c r="K84" s="90"/>
      <c r="L84" s="91">
        <v>0.323</v>
      </c>
      <c r="M84" s="52">
        <v>0.39</v>
      </c>
      <c r="N84" s="65">
        <f t="shared" si="18"/>
        <v>0.0085</v>
      </c>
      <c r="O84" s="65">
        <f t="shared" si="19"/>
        <v>0.067</v>
      </c>
    </row>
    <row r="85" ht="15.75" customHeight="1">
      <c r="B85" s="5"/>
      <c r="C85" s="3" t="s">
        <v>99</v>
      </c>
      <c r="D85" s="5"/>
      <c r="G85" s="112">
        <v>0.7159722222222222</v>
      </c>
      <c r="H85" s="52" t="s">
        <v>121</v>
      </c>
      <c r="I85" s="91">
        <v>0.2421</v>
      </c>
      <c r="J85" s="52">
        <v>0.0</v>
      </c>
      <c r="K85" s="90"/>
      <c r="L85" s="91">
        <v>0.253</v>
      </c>
      <c r="M85" s="52">
        <v>0.82</v>
      </c>
      <c r="N85" s="65">
        <f t="shared" si="18"/>
        <v>0.2421</v>
      </c>
      <c r="O85" s="65">
        <f t="shared" si="19"/>
        <v>0.567</v>
      </c>
    </row>
    <row r="86" ht="15.75" customHeight="1">
      <c r="A86" s="117"/>
      <c r="B86" s="103"/>
      <c r="C86" s="117" t="s">
        <v>100</v>
      </c>
      <c r="D86" s="103"/>
      <c r="E86" s="117"/>
      <c r="F86" s="117"/>
      <c r="G86" s="118">
        <v>0.7159722222222222</v>
      </c>
      <c r="H86" s="107" t="s">
        <v>121</v>
      </c>
      <c r="I86" s="119">
        <v>0.2721</v>
      </c>
      <c r="J86" s="107">
        <v>0.201</v>
      </c>
      <c r="K86" s="108"/>
      <c r="L86" s="119">
        <v>0.285</v>
      </c>
      <c r="M86" s="107">
        <v>0.51</v>
      </c>
      <c r="N86" s="117">
        <f t="shared" si="18"/>
        <v>0.0711</v>
      </c>
      <c r="O86" s="117">
        <f t="shared" si="19"/>
        <v>0.225</v>
      </c>
      <c r="P86" s="117"/>
      <c r="Q86" s="117"/>
      <c r="R86" s="117"/>
      <c r="S86" s="117"/>
      <c r="T86" s="117"/>
      <c r="U86" s="117"/>
      <c r="V86" s="117"/>
      <c r="W86" s="117"/>
      <c r="X86" s="117"/>
      <c r="Y86" s="117"/>
    </row>
    <row r="87" ht="15.75" customHeight="1">
      <c r="A87" s="11">
        <f>'TN-Liste'!A133</f>
        <v>43628</v>
      </c>
      <c r="B87" s="65" t="str">
        <f>'TN-Liste'!B133</f>
        <v>MBI18_Grp2</v>
      </c>
      <c r="C87" s="3">
        <f t="shared" ref="C87:D87" si="20">C75</f>
        <v>4</v>
      </c>
      <c r="D87" s="3" t="str">
        <f t="shared" si="20"/>
        <v>BSA</v>
      </c>
      <c r="H87" s="52"/>
      <c r="I87" s="91"/>
      <c r="J87" s="52"/>
      <c r="K87" s="90"/>
      <c r="L87" s="91"/>
      <c r="M87" s="52"/>
    </row>
    <row r="88" ht="15.75" customHeight="1">
      <c r="B88" s="5"/>
      <c r="C88" s="3">
        <f t="shared" ref="C88:D88" si="21">C76</f>
        <v>2</v>
      </c>
      <c r="D88" s="3" t="str">
        <f t="shared" si="21"/>
        <v>BSA</v>
      </c>
      <c r="H88" s="52"/>
      <c r="I88" s="91"/>
      <c r="J88" s="52"/>
      <c r="K88" s="90"/>
      <c r="L88" s="91"/>
      <c r="M88" s="52"/>
    </row>
    <row r="89" ht="15.75" customHeight="1">
      <c r="B89" s="5"/>
      <c r="C89" s="3">
        <f t="shared" ref="C89:D89" si="22">C77</f>
        <v>1</v>
      </c>
      <c r="D89" s="3" t="str">
        <f t="shared" si="22"/>
        <v>BSA</v>
      </c>
      <c r="H89" s="52"/>
      <c r="I89" s="91"/>
      <c r="J89" s="52"/>
      <c r="K89" s="90"/>
      <c r="L89" s="91"/>
      <c r="M89" s="52"/>
    </row>
    <row r="90" ht="15.75" customHeight="1">
      <c r="B90" s="5"/>
      <c r="C90" s="3">
        <f t="shared" ref="C90:D90" si="23">C78</f>
        <v>0.5</v>
      </c>
      <c r="D90" s="3" t="str">
        <f t="shared" si="23"/>
        <v>BSA</v>
      </c>
      <c r="H90" s="52"/>
      <c r="I90" s="91"/>
      <c r="J90" s="52"/>
      <c r="K90" s="90"/>
      <c r="L90" s="91"/>
      <c r="M90" s="52"/>
    </row>
    <row r="91" ht="15.75" customHeight="1">
      <c r="B91" s="5"/>
      <c r="C91" s="3">
        <f t="shared" ref="C91:D91" si="24">C79</f>
        <v>0.25</v>
      </c>
      <c r="D91" s="3" t="str">
        <f t="shared" si="24"/>
        <v>BSA</v>
      </c>
      <c r="H91" s="52"/>
      <c r="I91" s="91"/>
      <c r="J91" s="52"/>
      <c r="K91" s="90"/>
      <c r="L91" s="91"/>
      <c r="M91" s="52"/>
    </row>
    <row r="92" ht="15.75" customHeight="1">
      <c r="B92" s="5"/>
      <c r="C92" s="3" t="str">
        <f t="shared" ref="C92:C103" si="25">C80</f>
        <v>A1</v>
      </c>
      <c r="D92" s="5"/>
      <c r="E92" s="3">
        <v>7.5</v>
      </c>
      <c r="G92" s="112">
        <v>0.7222222222222222</v>
      </c>
      <c r="H92" s="52" t="s">
        <v>122</v>
      </c>
      <c r="I92" s="91">
        <v>0.277</v>
      </c>
      <c r="J92" s="52">
        <v>0.252</v>
      </c>
      <c r="K92" s="90">
        <f t="shared" ref="K92:K98" si="26">I92-J92</f>
        <v>0.025</v>
      </c>
      <c r="L92" s="91"/>
      <c r="M92" s="52"/>
    </row>
    <row r="93" ht="15.75" customHeight="1">
      <c r="B93" s="5"/>
      <c r="C93" s="3" t="str">
        <f t="shared" si="25"/>
        <v>A2</v>
      </c>
      <c r="D93" s="5"/>
      <c r="E93" s="3">
        <v>1.0</v>
      </c>
      <c r="G93" s="112">
        <v>0.7222222222222222</v>
      </c>
      <c r="H93" s="52" t="s">
        <v>122</v>
      </c>
      <c r="I93" s="91">
        <v>0.241</v>
      </c>
      <c r="J93" s="52">
        <v>0.186</v>
      </c>
      <c r="K93" s="90">
        <f t="shared" si="26"/>
        <v>0.055</v>
      </c>
      <c r="L93" s="91"/>
      <c r="M93" s="52"/>
    </row>
    <row r="94" ht="15.75" customHeight="1">
      <c r="B94" s="5"/>
      <c r="C94" s="3" t="str">
        <f t="shared" si="25"/>
        <v>A3</v>
      </c>
      <c r="D94" s="5"/>
      <c r="E94" s="3">
        <v>1.0</v>
      </c>
      <c r="G94" s="112">
        <v>0.7222222222222222</v>
      </c>
      <c r="H94" s="52" t="s">
        <v>122</v>
      </c>
      <c r="I94" s="91">
        <v>0.252</v>
      </c>
      <c r="J94" s="52">
        <v>0.123</v>
      </c>
      <c r="K94" s="90">
        <f t="shared" si="26"/>
        <v>0.129</v>
      </c>
      <c r="L94" s="91"/>
      <c r="M94" s="52"/>
    </row>
    <row r="95" ht="15.75" customHeight="1">
      <c r="B95" s="5"/>
      <c r="C95" s="3" t="str">
        <f t="shared" si="25"/>
        <v>A4</v>
      </c>
      <c r="D95" s="5"/>
      <c r="E95" s="3">
        <v>7.0</v>
      </c>
      <c r="G95" s="112">
        <v>0.7222222222222222</v>
      </c>
      <c r="H95" s="52" t="s">
        <v>122</v>
      </c>
      <c r="I95" s="91">
        <v>0.281</v>
      </c>
      <c r="J95" s="52">
        <v>0.252</v>
      </c>
      <c r="K95" s="90">
        <f t="shared" si="26"/>
        <v>0.029</v>
      </c>
      <c r="L95" s="91"/>
      <c r="M95" s="52"/>
    </row>
    <row r="96" ht="15.75" customHeight="1">
      <c r="B96" s="5"/>
      <c r="C96" s="3" t="str">
        <f t="shared" si="25"/>
        <v>A5</v>
      </c>
      <c r="D96" s="5"/>
      <c r="E96" s="3">
        <v>8.0</v>
      </c>
      <c r="G96" s="112">
        <v>0.7222222222222222</v>
      </c>
      <c r="H96" s="52" t="s">
        <v>122</v>
      </c>
      <c r="I96" s="91">
        <v>0.216</v>
      </c>
      <c r="J96" s="52">
        <v>0.144</v>
      </c>
      <c r="K96" s="90">
        <f t="shared" si="26"/>
        <v>0.072</v>
      </c>
      <c r="L96" s="91"/>
      <c r="M96" s="52"/>
    </row>
    <row r="97" ht="15.75" customHeight="1">
      <c r="B97" s="5"/>
      <c r="C97" s="3" t="str">
        <f t="shared" si="25"/>
        <v>A6</v>
      </c>
      <c r="D97" s="5"/>
      <c r="E97" s="3">
        <v>8.0</v>
      </c>
      <c r="G97" s="112">
        <v>0.7222222222222222</v>
      </c>
      <c r="H97" s="52" t="s">
        <v>122</v>
      </c>
      <c r="I97" s="91">
        <v>0.325</v>
      </c>
      <c r="J97" s="52">
        <v>0.25</v>
      </c>
      <c r="K97" s="90">
        <f t="shared" si="26"/>
        <v>0.075</v>
      </c>
      <c r="L97" s="91"/>
      <c r="M97" s="52"/>
    </row>
    <row r="98" ht="15.75" customHeight="1">
      <c r="A98" s="9"/>
      <c r="B98" s="2"/>
      <c r="C98" s="9" t="str">
        <f t="shared" si="25"/>
        <v>A7</v>
      </c>
      <c r="D98" s="2"/>
      <c r="E98" s="9">
        <v>7.0</v>
      </c>
      <c r="F98" s="9"/>
      <c r="G98" s="114">
        <v>0.7222222222222222</v>
      </c>
      <c r="H98" s="52" t="s">
        <v>122</v>
      </c>
      <c r="I98" s="116">
        <v>0.265</v>
      </c>
      <c r="J98" s="54">
        <v>0.211</v>
      </c>
      <c r="K98" s="96">
        <f t="shared" si="26"/>
        <v>0.054</v>
      </c>
      <c r="L98" s="116"/>
      <c r="M98" s="54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11">
        <f>'TN-Liste'!A135</f>
        <v>43628</v>
      </c>
      <c r="B99" s="65" t="str">
        <f>'TN-Liste'!B135</f>
        <v>MBI18_Grp2</v>
      </c>
      <c r="C99" s="65">
        <f t="shared" si="25"/>
        <v>4</v>
      </c>
      <c r="D99" s="65" t="str">
        <f t="shared" ref="D99:D103" si="27">D87</f>
        <v>BSA</v>
      </c>
      <c r="G99" s="112"/>
      <c r="H99" s="120"/>
      <c r="I99" s="91"/>
      <c r="J99" s="52"/>
      <c r="K99" s="90"/>
      <c r="L99" s="91"/>
      <c r="M99" s="52">
        <v>0.832</v>
      </c>
    </row>
    <row r="100" ht="15.75" customHeight="1">
      <c r="B100" s="5"/>
      <c r="C100" s="65">
        <f t="shared" si="25"/>
        <v>2</v>
      </c>
      <c r="D100" s="65" t="str">
        <f t="shared" si="27"/>
        <v>BSA</v>
      </c>
      <c r="H100" s="52"/>
      <c r="I100" s="91"/>
      <c r="J100" s="52"/>
      <c r="K100" s="90"/>
      <c r="L100" s="91"/>
      <c r="M100" s="52">
        <v>0.791</v>
      </c>
    </row>
    <row r="101" ht="15.75" customHeight="1">
      <c r="B101" s="5"/>
      <c r="C101" s="65">
        <f t="shared" si="25"/>
        <v>1</v>
      </c>
      <c r="D101" s="65" t="str">
        <f t="shared" si="27"/>
        <v>BSA</v>
      </c>
      <c r="H101" s="52"/>
      <c r="I101" s="91"/>
      <c r="J101" s="52"/>
      <c r="K101" s="90"/>
      <c r="L101" s="91"/>
      <c r="M101" s="52">
        <v>0.642</v>
      </c>
    </row>
    <row r="102" ht="15.75" customHeight="1">
      <c r="B102" s="5"/>
      <c r="C102" s="65">
        <f t="shared" si="25"/>
        <v>0.5</v>
      </c>
      <c r="D102" s="65" t="str">
        <f t="shared" si="27"/>
        <v>BSA</v>
      </c>
      <c r="H102" s="52"/>
      <c r="I102" s="91"/>
      <c r="J102" s="52"/>
      <c r="K102" s="90"/>
      <c r="L102" s="91"/>
      <c r="M102" s="52">
        <v>0.641</v>
      </c>
    </row>
    <row r="103" ht="15.75" customHeight="1">
      <c r="B103" s="5"/>
      <c r="C103" s="65">
        <f t="shared" si="25"/>
        <v>0.25</v>
      </c>
      <c r="D103" s="65" t="str">
        <f t="shared" si="27"/>
        <v>BSA</v>
      </c>
      <c r="H103" s="52"/>
      <c r="I103" s="91"/>
      <c r="J103" s="52"/>
      <c r="K103" s="90"/>
      <c r="L103" s="91"/>
      <c r="M103" s="52">
        <v>0.618</v>
      </c>
    </row>
    <row r="104" ht="15.75" customHeight="1">
      <c r="B104" s="5"/>
      <c r="C104" s="65" t="str">
        <f t="shared" ref="C104:C109" si="28">C58</f>
        <v>B1</v>
      </c>
      <c r="D104" s="5"/>
      <c r="E104" s="3">
        <v>6.0</v>
      </c>
      <c r="G104" s="112">
        <v>0.6875</v>
      </c>
      <c r="H104" s="73" t="s">
        <v>123</v>
      </c>
      <c r="I104" s="91">
        <v>0.266</v>
      </c>
      <c r="J104" s="52">
        <v>0.249</v>
      </c>
      <c r="K104" s="90">
        <f t="shared" ref="K104:K109" si="29">I104-J104</f>
        <v>0.017</v>
      </c>
      <c r="L104" s="91">
        <v>0.271</v>
      </c>
      <c r="M104" s="52">
        <v>0.284</v>
      </c>
    </row>
    <row r="105" ht="15.75" customHeight="1">
      <c r="B105" s="5"/>
      <c r="C105" s="65" t="str">
        <f t="shared" si="28"/>
        <v>B2</v>
      </c>
      <c r="D105" s="5"/>
      <c r="E105" s="3">
        <v>1.5</v>
      </c>
      <c r="G105" s="112">
        <v>0.7291666666666666</v>
      </c>
      <c r="H105" s="73" t="s">
        <v>123</v>
      </c>
      <c r="I105" s="91">
        <v>0.239</v>
      </c>
      <c r="J105" s="52">
        <v>0.0</v>
      </c>
      <c r="K105" s="90">
        <f t="shared" si="29"/>
        <v>0.239</v>
      </c>
      <c r="L105" s="91">
        <v>0.267</v>
      </c>
      <c r="M105" s="52">
        <v>0.276</v>
      </c>
    </row>
    <row r="106" ht="15.75" customHeight="1">
      <c r="B106" s="5"/>
      <c r="C106" s="65" t="str">
        <f t="shared" si="28"/>
        <v>B3</v>
      </c>
      <c r="D106" s="5"/>
      <c r="E106" s="3">
        <v>4.0</v>
      </c>
      <c r="G106" s="112">
        <v>0.7708333333333334</v>
      </c>
      <c r="H106" s="73" t="s">
        <v>123</v>
      </c>
      <c r="I106" s="91">
        <v>0.261</v>
      </c>
      <c r="J106" s="52">
        <v>0.0</v>
      </c>
      <c r="K106" s="90">
        <f t="shared" si="29"/>
        <v>0.261</v>
      </c>
      <c r="L106" s="91">
        <v>0.261</v>
      </c>
      <c r="M106" s="52">
        <v>0.289</v>
      </c>
    </row>
    <row r="107" ht="15.75" customHeight="1">
      <c r="B107" s="5"/>
      <c r="C107" s="65" t="str">
        <f t="shared" si="28"/>
        <v>B4</v>
      </c>
      <c r="D107" s="5"/>
      <c r="E107" s="3">
        <v>6.5</v>
      </c>
      <c r="G107" s="112">
        <v>0.8125</v>
      </c>
      <c r="H107" s="73" t="s">
        <v>123</v>
      </c>
      <c r="I107" s="91">
        <v>0.269</v>
      </c>
      <c r="J107" s="52">
        <v>0.176</v>
      </c>
      <c r="K107" s="90">
        <f t="shared" si="29"/>
        <v>0.093</v>
      </c>
      <c r="L107" s="91">
        <v>0.272</v>
      </c>
      <c r="M107" s="52">
        <v>0.243</v>
      </c>
    </row>
    <row r="108" ht="15.75" customHeight="1">
      <c r="B108" s="5"/>
      <c r="C108" s="65" t="str">
        <f t="shared" si="28"/>
        <v>B5</v>
      </c>
      <c r="D108" s="5"/>
      <c r="E108" s="3">
        <v>6.0</v>
      </c>
      <c r="G108" s="112">
        <v>0.8541666666666666</v>
      </c>
      <c r="H108" s="73" t="s">
        <v>123</v>
      </c>
      <c r="I108" s="91">
        <v>0.245</v>
      </c>
      <c r="J108" s="52">
        <v>0.0</v>
      </c>
      <c r="K108" s="90">
        <f t="shared" si="29"/>
        <v>0.245</v>
      </c>
      <c r="L108" s="91">
        <v>0.265</v>
      </c>
      <c r="M108" s="52">
        <v>0.268</v>
      </c>
    </row>
    <row r="109" ht="15.75" customHeight="1">
      <c r="A109" s="9"/>
      <c r="B109" s="2"/>
      <c r="C109" s="9" t="str">
        <f t="shared" si="28"/>
        <v>B6</v>
      </c>
      <c r="D109" s="2"/>
      <c r="E109" s="9">
        <v>6.5</v>
      </c>
      <c r="F109" s="9"/>
      <c r="G109" s="114">
        <v>0.8958333333333334</v>
      </c>
      <c r="H109" s="72" t="s">
        <v>123</v>
      </c>
      <c r="I109" s="116">
        <v>0.248</v>
      </c>
      <c r="J109" s="54">
        <v>0.237</v>
      </c>
      <c r="K109" s="96">
        <f t="shared" si="29"/>
        <v>0.011</v>
      </c>
      <c r="L109" s="116">
        <v>0.266</v>
      </c>
      <c r="M109" s="54">
        <v>0.294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11">
        <f>'TN-Liste'!A138</f>
        <v>43628</v>
      </c>
      <c r="B110" s="65" t="str">
        <f>'TN-Liste'!B138</f>
        <v>MBI18_Grp2</v>
      </c>
      <c r="C110" s="65">
        <f t="shared" ref="C110:D110" si="30">C99</f>
        <v>4</v>
      </c>
      <c r="D110" s="65" t="str">
        <f t="shared" si="30"/>
        <v>BSA</v>
      </c>
      <c r="H110" s="52"/>
      <c r="I110" s="91"/>
      <c r="J110" s="52"/>
      <c r="K110" s="90"/>
      <c r="L110" s="91"/>
      <c r="M110" s="52">
        <v>0.399</v>
      </c>
    </row>
    <row r="111" ht="15.75" customHeight="1">
      <c r="B111" s="5"/>
      <c r="C111" s="65">
        <f t="shared" ref="C111:D111" si="31">C100</f>
        <v>2</v>
      </c>
      <c r="D111" s="65" t="str">
        <f t="shared" si="31"/>
        <v>BSA</v>
      </c>
      <c r="H111" s="52"/>
      <c r="I111" s="91"/>
      <c r="J111" s="52"/>
      <c r="K111" s="90"/>
      <c r="L111" s="91"/>
      <c r="M111" s="52">
        <v>0.308</v>
      </c>
    </row>
    <row r="112" ht="15.75" customHeight="1">
      <c r="B112" s="5"/>
      <c r="C112" s="65">
        <f t="shared" ref="C112:D112" si="32">C101</f>
        <v>1</v>
      </c>
      <c r="D112" s="65" t="str">
        <f t="shared" si="32"/>
        <v>BSA</v>
      </c>
      <c r="H112" s="52"/>
      <c r="I112" s="91"/>
      <c r="J112" s="52"/>
      <c r="K112" s="90"/>
      <c r="L112" s="91"/>
      <c r="M112" s="52">
        <v>0.24</v>
      </c>
    </row>
    <row r="113" ht="15.75" customHeight="1">
      <c r="B113" s="5"/>
      <c r="C113" s="65">
        <f t="shared" ref="C113:D113" si="33">C102</f>
        <v>0.5</v>
      </c>
      <c r="D113" s="65" t="str">
        <f t="shared" si="33"/>
        <v>BSA</v>
      </c>
      <c r="H113" s="52"/>
      <c r="I113" s="91"/>
      <c r="J113" s="52"/>
      <c r="K113" s="90"/>
      <c r="L113" s="91"/>
      <c r="M113" s="52">
        <v>0.117</v>
      </c>
    </row>
    <row r="114" ht="15.75" customHeight="1">
      <c r="B114" s="5"/>
      <c r="C114" s="65">
        <f t="shared" ref="C114:D114" si="34">C103</f>
        <v>0.25</v>
      </c>
      <c r="D114" s="65" t="str">
        <f t="shared" si="34"/>
        <v>BSA</v>
      </c>
      <c r="H114" s="52"/>
      <c r="I114" s="91"/>
      <c r="J114" s="52"/>
      <c r="K114" s="90"/>
      <c r="L114" s="91"/>
      <c r="M114" s="52">
        <v>0.063</v>
      </c>
    </row>
    <row r="115" ht="15.75" customHeight="1">
      <c r="B115" s="5"/>
      <c r="C115" s="65" t="str">
        <f t="shared" ref="C115:C120" si="35">C69</f>
        <v>C1</v>
      </c>
      <c r="D115" s="65" t="str">
        <f>D104</f>
        <v/>
      </c>
      <c r="E115" s="3">
        <v>7.0</v>
      </c>
      <c r="H115" s="52"/>
      <c r="I115" s="91">
        <v>0.134</v>
      </c>
      <c r="J115" s="3">
        <v>0.0</v>
      </c>
      <c r="K115" s="58">
        <f t="shared" ref="K115:K120" si="36">I115-J115</f>
        <v>0.134</v>
      </c>
      <c r="L115" s="58">
        <v>0.249</v>
      </c>
      <c r="M115" s="52">
        <v>0.036</v>
      </c>
    </row>
    <row r="116" ht="15.75" customHeight="1">
      <c r="B116" s="5"/>
      <c r="C116" s="65" t="str">
        <f t="shared" si="35"/>
        <v>C2</v>
      </c>
      <c r="D116" s="5"/>
      <c r="E116" s="3">
        <v>1.0</v>
      </c>
      <c r="H116" s="52"/>
      <c r="I116" s="91">
        <v>0.25</v>
      </c>
      <c r="J116" s="3">
        <v>0.199</v>
      </c>
      <c r="K116" s="58">
        <f t="shared" si="36"/>
        <v>0.051</v>
      </c>
      <c r="L116" s="58">
        <v>0.266</v>
      </c>
      <c r="M116" s="52">
        <v>0.201</v>
      </c>
    </row>
    <row r="117" ht="15.75" customHeight="1">
      <c r="B117" s="5"/>
      <c r="C117" s="65" t="str">
        <f t="shared" si="35"/>
        <v>C3</v>
      </c>
      <c r="D117" s="5"/>
      <c r="E117" s="3">
        <v>3.5</v>
      </c>
      <c r="H117" s="52"/>
      <c r="I117" s="91">
        <v>0.238</v>
      </c>
      <c r="J117" s="3">
        <v>0.201</v>
      </c>
      <c r="K117" s="58">
        <f t="shared" si="36"/>
        <v>0.037</v>
      </c>
      <c r="L117" s="58">
        <v>0.247</v>
      </c>
      <c r="M117" s="52">
        <v>0.046</v>
      </c>
    </row>
    <row r="118" ht="15.75" customHeight="1">
      <c r="B118" s="5"/>
      <c r="C118" s="65" t="str">
        <f t="shared" si="35"/>
        <v>C4</v>
      </c>
      <c r="D118" s="5"/>
      <c r="E118" s="3">
        <v>7.0</v>
      </c>
      <c r="H118" s="52"/>
      <c r="I118" s="91">
        <v>0.332</v>
      </c>
      <c r="J118" s="3">
        <v>0.131</v>
      </c>
      <c r="K118" s="58">
        <f t="shared" si="36"/>
        <v>0.201</v>
      </c>
      <c r="L118" s="58">
        <v>0.247</v>
      </c>
      <c r="M118" s="52">
        <v>0.093</v>
      </c>
    </row>
    <row r="119" ht="15.75" customHeight="1">
      <c r="B119" s="5"/>
      <c r="C119" s="65" t="str">
        <f t="shared" si="35"/>
        <v>C5</v>
      </c>
      <c r="D119" s="5"/>
      <c r="E119" s="3">
        <v>8.0</v>
      </c>
      <c r="H119" s="52"/>
      <c r="I119" s="91">
        <v>0.304</v>
      </c>
      <c r="J119" s="3">
        <v>0.125</v>
      </c>
      <c r="K119" s="58">
        <f t="shared" si="36"/>
        <v>0.179</v>
      </c>
      <c r="L119" s="58">
        <v>0.25</v>
      </c>
      <c r="M119" s="52">
        <v>0.06</v>
      </c>
    </row>
    <row r="120" ht="15.75" customHeight="1">
      <c r="A120" s="117"/>
      <c r="B120" s="103"/>
      <c r="C120" s="117" t="str">
        <f t="shared" si="35"/>
        <v>C6</v>
      </c>
      <c r="D120" s="103"/>
      <c r="E120" s="117">
        <v>8.5</v>
      </c>
      <c r="F120" s="117"/>
      <c r="G120" s="117"/>
      <c r="H120" s="107"/>
      <c r="I120" s="119">
        <v>0.24</v>
      </c>
      <c r="J120" s="107">
        <v>0.091</v>
      </c>
      <c r="K120" s="108">
        <f t="shared" si="36"/>
        <v>0.149</v>
      </c>
      <c r="L120" s="106">
        <v>0.245</v>
      </c>
      <c r="M120" s="107">
        <v>0.029</v>
      </c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</row>
    <row r="121" ht="15.75" customHeight="1">
      <c r="A121" s="11">
        <f>'TN-Liste'!A140</f>
        <v>43641</v>
      </c>
      <c r="B121" s="65" t="str">
        <f>'TN-Liste'!B140</f>
        <v>MBI18_Grp3</v>
      </c>
      <c r="C121" s="65">
        <f t="shared" ref="C121:C125" si="37">C110</f>
        <v>4</v>
      </c>
      <c r="D121" s="5"/>
      <c r="H121" s="52"/>
      <c r="I121" s="91"/>
      <c r="J121" s="52"/>
      <c r="K121" s="90"/>
      <c r="L121" s="91"/>
      <c r="M121" s="52"/>
    </row>
    <row r="122" ht="15.75" customHeight="1">
      <c r="B122" s="5" t="s">
        <v>14</v>
      </c>
      <c r="C122" s="65">
        <f t="shared" si="37"/>
        <v>2</v>
      </c>
      <c r="D122" s="5"/>
      <c r="H122" s="52"/>
      <c r="I122" s="91"/>
      <c r="J122" s="52"/>
      <c r="K122" s="90"/>
      <c r="L122" s="91"/>
      <c r="M122" s="52"/>
    </row>
    <row r="123" ht="15.75" customHeight="1">
      <c r="B123" s="5"/>
      <c r="C123" s="65">
        <f t="shared" si="37"/>
        <v>1</v>
      </c>
      <c r="D123" s="5"/>
      <c r="H123" s="52"/>
      <c r="I123" s="91"/>
      <c r="J123" s="52"/>
      <c r="K123" s="90"/>
      <c r="L123" s="91"/>
      <c r="M123" s="52"/>
    </row>
    <row r="124" ht="15.75" customHeight="1">
      <c r="B124" s="5"/>
      <c r="C124" s="65">
        <f t="shared" si="37"/>
        <v>0.5</v>
      </c>
      <c r="D124" s="5"/>
      <c r="H124" s="52"/>
      <c r="I124" s="91"/>
      <c r="J124" s="52"/>
      <c r="K124" s="90"/>
      <c r="L124" s="91"/>
      <c r="M124" s="52"/>
    </row>
    <row r="125" ht="15.75" customHeight="1">
      <c r="B125" s="5"/>
      <c r="C125" s="65">
        <f t="shared" si="37"/>
        <v>0.25</v>
      </c>
      <c r="D125" s="5"/>
      <c r="H125" s="52"/>
      <c r="I125" s="91"/>
      <c r="J125" s="52"/>
      <c r="K125" s="90"/>
      <c r="L125" s="91"/>
      <c r="M125" s="52"/>
    </row>
    <row r="126" ht="15.75" customHeight="1">
      <c r="B126" s="5"/>
      <c r="C126" s="3" t="s">
        <v>90</v>
      </c>
      <c r="D126" s="5"/>
      <c r="G126" s="112">
        <v>0.4166666666666667</v>
      </c>
      <c r="H126" s="52" t="s">
        <v>124</v>
      </c>
      <c r="I126" s="91">
        <v>0.284</v>
      </c>
      <c r="J126" s="52">
        <v>0.33</v>
      </c>
      <c r="K126" s="90">
        <f t="shared" ref="K126:K132" si="38">I126-J126</f>
        <v>-0.046</v>
      </c>
      <c r="L126" s="91">
        <v>0.356</v>
      </c>
      <c r="M126" s="52">
        <v>0.356</v>
      </c>
      <c r="N126" s="3">
        <v>0.007</v>
      </c>
    </row>
    <row r="127" ht="15.75" customHeight="1">
      <c r="B127" s="5"/>
      <c r="C127" s="3" t="s">
        <v>93</v>
      </c>
      <c r="D127" s="5"/>
      <c r="G127" s="112">
        <v>0.4166666666666667</v>
      </c>
      <c r="H127" s="52" t="s">
        <v>124</v>
      </c>
      <c r="I127" s="91">
        <v>0.263</v>
      </c>
      <c r="J127" s="52">
        <v>0.33</v>
      </c>
      <c r="K127" s="90">
        <f t="shared" si="38"/>
        <v>-0.067</v>
      </c>
      <c r="L127" s="91">
        <v>0.309</v>
      </c>
      <c r="M127" s="52">
        <v>0.309</v>
      </c>
      <c r="N127" s="3">
        <v>0.034</v>
      </c>
    </row>
    <row r="128" ht="15.75" customHeight="1">
      <c r="B128" s="5"/>
      <c r="C128" s="3" t="s">
        <v>95</v>
      </c>
      <c r="D128" s="5"/>
      <c r="G128" s="112">
        <v>0.4166666666666667</v>
      </c>
      <c r="H128" s="52" t="s">
        <v>124</v>
      </c>
      <c r="I128" s="91">
        <v>0.211</v>
      </c>
      <c r="J128" s="52">
        <v>0.26</v>
      </c>
      <c r="K128" s="90">
        <f t="shared" si="38"/>
        <v>-0.049</v>
      </c>
      <c r="L128" s="91">
        <v>0.225</v>
      </c>
      <c r="M128" s="52">
        <v>0.225</v>
      </c>
      <c r="N128" s="3">
        <v>0.005</v>
      </c>
    </row>
    <row r="129" ht="15.75" customHeight="1">
      <c r="B129" s="5"/>
      <c r="C129" s="3" t="s">
        <v>96</v>
      </c>
      <c r="D129" s="5"/>
      <c r="G129" s="112">
        <v>0.4166666666666667</v>
      </c>
      <c r="H129" s="52" t="s">
        <v>124</v>
      </c>
      <c r="I129" s="91">
        <v>0.231</v>
      </c>
      <c r="J129" s="52">
        <v>0.32</v>
      </c>
      <c r="K129" s="90">
        <f t="shared" si="38"/>
        <v>-0.089</v>
      </c>
      <c r="L129" s="91">
        <v>0.139</v>
      </c>
      <c r="M129" s="52">
        <v>0.139</v>
      </c>
      <c r="N129" s="3">
        <v>0.004</v>
      </c>
    </row>
    <row r="130" ht="15.75" customHeight="1">
      <c r="B130" s="5"/>
      <c r="C130" s="3" t="s">
        <v>97</v>
      </c>
      <c r="D130" s="5"/>
      <c r="G130" s="112">
        <v>0.4166666666666667</v>
      </c>
      <c r="H130" s="52" t="s">
        <v>124</v>
      </c>
      <c r="I130" s="91">
        <v>0.245</v>
      </c>
      <c r="J130" s="52">
        <v>0.33</v>
      </c>
      <c r="K130" s="90">
        <f t="shared" si="38"/>
        <v>-0.085</v>
      </c>
      <c r="L130" s="91">
        <v>0.048</v>
      </c>
      <c r="M130" s="52">
        <v>0.048</v>
      </c>
      <c r="N130" s="3">
        <v>0.034</v>
      </c>
    </row>
    <row r="131" ht="15.75" customHeight="1">
      <c r="B131" s="5"/>
      <c r="C131" s="3" t="s">
        <v>99</v>
      </c>
      <c r="D131" s="5"/>
      <c r="G131" s="112">
        <v>0.4166666666666667</v>
      </c>
      <c r="H131" s="52" t="s">
        <v>124</v>
      </c>
      <c r="I131" s="91">
        <v>0.259</v>
      </c>
      <c r="J131" s="52">
        <v>0.26</v>
      </c>
      <c r="K131" s="90">
        <f t="shared" si="38"/>
        <v>-0.001</v>
      </c>
      <c r="L131" s="91">
        <v>0.028</v>
      </c>
      <c r="M131" s="52">
        <v>0.028</v>
      </c>
      <c r="N131" s="3">
        <v>0.018</v>
      </c>
    </row>
    <row r="132" ht="15.75" customHeight="1">
      <c r="A132" s="9"/>
      <c r="B132" s="2"/>
      <c r="C132" s="9" t="s">
        <v>100</v>
      </c>
      <c r="D132" s="2"/>
      <c r="E132" s="9"/>
      <c r="F132" s="9"/>
      <c r="G132" s="114">
        <v>0.4166666666666667</v>
      </c>
      <c r="H132" s="54" t="s">
        <v>124</v>
      </c>
      <c r="I132" s="116">
        <v>0.264</v>
      </c>
      <c r="J132" s="54">
        <v>0.27</v>
      </c>
      <c r="K132" s="96">
        <f t="shared" si="38"/>
        <v>-0.006</v>
      </c>
      <c r="L132" s="116">
        <v>0.024</v>
      </c>
      <c r="M132" s="54">
        <v>0.024</v>
      </c>
      <c r="N132" s="9">
        <v>0.0104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11">
        <f>A121</f>
        <v>43641</v>
      </c>
      <c r="B133" s="65" t="str">
        <f>'TN-Liste'!B141</f>
        <v>MBI18_Grp3</v>
      </c>
      <c r="C133" s="65">
        <f t="shared" ref="C133:C137" si="39">C121</f>
        <v>4</v>
      </c>
      <c r="D133" s="5"/>
      <c r="H133" s="52"/>
      <c r="I133" s="91"/>
      <c r="J133" s="52"/>
      <c r="K133" s="90"/>
      <c r="L133" s="91"/>
      <c r="M133" s="52"/>
    </row>
    <row r="134" ht="15.75" customHeight="1">
      <c r="B134" s="5" t="s">
        <v>16</v>
      </c>
      <c r="C134" s="65">
        <f t="shared" si="39"/>
        <v>2</v>
      </c>
      <c r="D134" s="5"/>
      <c r="H134" s="52"/>
      <c r="I134" s="91"/>
      <c r="J134" s="52"/>
      <c r="K134" s="90"/>
      <c r="L134" s="91"/>
      <c r="M134" s="52"/>
    </row>
    <row r="135" ht="15.75" customHeight="1">
      <c r="B135" s="5"/>
      <c r="C135" s="65">
        <f t="shared" si="39"/>
        <v>1</v>
      </c>
      <c r="D135" s="5"/>
      <c r="H135" s="52"/>
      <c r="I135" s="91"/>
      <c r="J135" s="52"/>
      <c r="K135" s="90"/>
      <c r="L135" s="91"/>
      <c r="M135" s="52"/>
    </row>
    <row r="136" ht="15.75" customHeight="1">
      <c r="B136" s="5"/>
      <c r="C136" s="65">
        <f t="shared" si="39"/>
        <v>0.5</v>
      </c>
      <c r="D136" s="5"/>
      <c r="H136" s="52"/>
      <c r="I136" s="91"/>
      <c r="J136" s="52"/>
      <c r="K136" s="90"/>
      <c r="L136" s="91"/>
      <c r="M136" s="52"/>
    </row>
    <row r="137" ht="15.75" customHeight="1">
      <c r="B137" s="5"/>
      <c r="C137" s="65">
        <f t="shared" si="39"/>
        <v>0.25</v>
      </c>
      <c r="D137" s="5"/>
      <c r="H137" s="52"/>
      <c r="I137" s="91"/>
      <c r="J137" s="52"/>
      <c r="K137" s="90"/>
      <c r="L137" s="91"/>
      <c r="M137" s="52"/>
    </row>
    <row r="138" ht="15.75" customHeight="1">
      <c r="B138" s="5"/>
      <c r="C138" s="3" t="s">
        <v>101</v>
      </c>
      <c r="D138" s="5"/>
      <c r="G138" s="112">
        <v>0.5215277777777778</v>
      </c>
      <c r="H138" s="52"/>
      <c r="I138" s="91">
        <v>0.269</v>
      </c>
      <c r="J138" s="52">
        <v>0.159</v>
      </c>
      <c r="K138" s="90">
        <f t="shared" ref="K138:K143" si="40">I138-J138</f>
        <v>0.11</v>
      </c>
      <c r="L138" s="91"/>
      <c r="M138" s="52">
        <v>22346.0</v>
      </c>
    </row>
    <row r="139" ht="15.75" customHeight="1">
      <c r="B139" s="5"/>
      <c r="C139" s="3" t="s">
        <v>104</v>
      </c>
      <c r="D139" s="5"/>
      <c r="G139" s="112">
        <v>0.5215277777777778</v>
      </c>
      <c r="H139" s="52"/>
      <c r="I139" s="91">
        <v>0.2638</v>
      </c>
      <c r="J139" s="52">
        <v>0.0</v>
      </c>
      <c r="K139" s="90">
        <f t="shared" si="40"/>
        <v>0.2638</v>
      </c>
      <c r="L139" s="91"/>
      <c r="M139" s="52">
        <v>21338.0</v>
      </c>
    </row>
    <row r="140" ht="15.75" customHeight="1">
      <c r="B140" s="5"/>
      <c r="C140" s="3" t="s">
        <v>106</v>
      </c>
      <c r="D140" s="5"/>
      <c r="G140" s="112">
        <v>0.5215277777777778</v>
      </c>
      <c r="H140" s="52"/>
      <c r="I140" s="91">
        <v>0.2873</v>
      </c>
      <c r="J140" s="52">
        <v>0.11</v>
      </c>
      <c r="K140" s="90">
        <f t="shared" si="40"/>
        <v>0.1773</v>
      </c>
      <c r="L140" s="91"/>
      <c r="M140" s="52">
        <v>22238.0</v>
      </c>
    </row>
    <row r="141" ht="15.75" customHeight="1">
      <c r="B141" s="5"/>
      <c r="C141" s="3" t="s">
        <v>107</v>
      </c>
      <c r="D141" s="5"/>
      <c r="G141" s="112">
        <v>0.5215277777777778</v>
      </c>
      <c r="H141" s="52"/>
      <c r="I141" s="91">
        <v>0.2502</v>
      </c>
      <c r="J141" s="52">
        <v>0.167</v>
      </c>
      <c r="K141" s="90">
        <f t="shared" si="40"/>
        <v>0.0832</v>
      </c>
      <c r="L141" s="91"/>
      <c r="M141" s="52">
        <v>22232.0</v>
      </c>
    </row>
    <row r="142" ht="15.75" customHeight="1">
      <c r="B142" s="5"/>
      <c r="C142" s="3" t="s">
        <v>108</v>
      </c>
      <c r="D142" s="5"/>
      <c r="G142" s="112">
        <v>0.5215277777777778</v>
      </c>
      <c r="H142" s="52"/>
      <c r="I142" s="91">
        <v>0.2599</v>
      </c>
      <c r="J142" s="52">
        <v>0.1218</v>
      </c>
      <c r="K142" s="90">
        <f t="shared" si="40"/>
        <v>0.1381</v>
      </c>
      <c r="L142" s="91"/>
      <c r="M142" s="52">
        <v>22075.0</v>
      </c>
    </row>
    <row r="143" ht="15.75" customHeight="1">
      <c r="A143" s="9"/>
      <c r="B143" s="2"/>
      <c r="C143" s="9" t="s">
        <v>110</v>
      </c>
      <c r="D143" s="2"/>
      <c r="E143" s="9"/>
      <c r="F143" s="9"/>
      <c r="G143" s="114">
        <v>0.5215277777777778</v>
      </c>
      <c r="H143" s="54"/>
      <c r="I143" s="116">
        <v>0.2601</v>
      </c>
      <c r="J143" s="54">
        <v>0.131</v>
      </c>
      <c r="K143" s="96">
        <f t="shared" si="40"/>
        <v>0.1291</v>
      </c>
      <c r="L143" s="116"/>
      <c r="M143" s="54">
        <v>21753.0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11">
        <f t="shared" ref="A144:C144" si="41">A121</f>
        <v>43641</v>
      </c>
      <c r="B144" s="5" t="str">
        <f t="shared" si="41"/>
        <v>MBI18_Grp3</v>
      </c>
      <c r="C144" s="65">
        <f t="shared" si="41"/>
        <v>4</v>
      </c>
      <c r="D144" s="5"/>
      <c r="H144" s="52"/>
      <c r="I144" s="91"/>
      <c r="J144" s="52"/>
      <c r="K144" s="90"/>
      <c r="L144" s="91"/>
      <c r="M144" s="52"/>
    </row>
    <row r="145" ht="15.75" customHeight="1">
      <c r="B145" s="5" t="s">
        <v>17</v>
      </c>
      <c r="C145" s="65">
        <f t="shared" ref="C145:C148" si="42">C122</f>
        <v>2</v>
      </c>
      <c r="D145" s="5"/>
      <c r="H145" s="52"/>
      <c r="I145" s="91"/>
      <c r="J145" s="52"/>
      <c r="K145" s="90"/>
      <c r="L145" s="91"/>
      <c r="M145" s="52"/>
    </row>
    <row r="146" ht="15.75" customHeight="1">
      <c r="B146" s="5"/>
      <c r="C146" s="65">
        <f t="shared" si="42"/>
        <v>1</v>
      </c>
      <c r="D146" s="5"/>
      <c r="H146" s="52"/>
      <c r="I146" s="91"/>
      <c r="J146" s="52"/>
      <c r="K146" s="90"/>
      <c r="L146" s="91"/>
      <c r="M146" s="52"/>
    </row>
    <row r="147" ht="15.75" customHeight="1">
      <c r="B147" s="5"/>
      <c r="C147" s="65">
        <f t="shared" si="42"/>
        <v>0.5</v>
      </c>
      <c r="D147" s="5"/>
      <c r="H147" s="52"/>
      <c r="I147" s="91"/>
      <c r="J147" s="52"/>
      <c r="K147" s="90"/>
      <c r="L147" s="91"/>
      <c r="M147" s="52"/>
    </row>
    <row r="148" ht="15.75" customHeight="1">
      <c r="B148" s="5"/>
      <c r="C148" s="65">
        <f t="shared" si="42"/>
        <v>0.25</v>
      </c>
      <c r="D148" s="5"/>
      <c r="H148" s="52"/>
      <c r="I148" s="91"/>
      <c r="J148" s="52"/>
      <c r="K148" s="90"/>
      <c r="L148" s="91"/>
      <c r="M148" s="52"/>
    </row>
    <row r="149" ht="15.75" customHeight="1">
      <c r="B149" s="5"/>
      <c r="C149" s="3" t="s">
        <v>111</v>
      </c>
      <c r="D149" s="5"/>
      <c r="G149" s="112">
        <v>0.4840277777777778</v>
      </c>
      <c r="H149" s="5"/>
      <c r="I149" s="58">
        <v>0.2556</v>
      </c>
      <c r="J149" s="3">
        <v>0.1907</v>
      </c>
      <c r="K149" s="90">
        <f t="shared" ref="K149:K154" si="43">I149-J149</f>
        <v>0.0649</v>
      </c>
      <c r="L149" s="91"/>
      <c r="M149" s="73"/>
    </row>
    <row r="150" ht="15.75" customHeight="1">
      <c r="B150" s="5"/>
      <c r="C150" s="3" t="s">
        <v>113</v>
      </c>
      <c r="D150" s="5"/>
      <c r="G150" s="112">
        <v>0.4840277777777778</v>
      </c>
      <c r="H150" s="5"/>
      <c r="I150" s="58">
        <v>0.2771</v>
      </c>
      <c r="J150" s="3">
        <v>0.5367</v>
      </c>
      <c r="K150" s="90">
        <f t="shared" si="43"/>
        <v>-0.2596</v>
      </c>
      <c r="L150" s="91"/>
      <c r="M150" s="73"/>
    </row>
    <row r="151" ht="15.75" customHeight="1">
      <c r="B151" s="5"/>
      <c r="C151" s="3" t="s">
        <v>115</v>
      </c>
      <c r="D151" s="5"/>
      <c r="G151" s="112">
        <v>0.4840277777777778</v>
      </c>
      <c r="H151" s="5"/>
      <c r="I151" s="58">
        <v>0.2911</v>
      </c>
      <c r="J151" s="3">
        <v>0.2639</v>
      </c>
      <c r="K151" s="90">
        <f t="shared" si="43"/>
        <v>0.0272</v>
      </c>
      <c r="L151" s="91"/>
      <c r="M151" s="73"/>
    </row>
    <row r="152" ht="15.75" customHeight="1">
      <c r="B152" s="5"/>
      <c r="C152" s="3" t="s">
        <v>116</v>
      </c>
      <c r="D152" s="5"/>
      <c r="G152" s="112">
        <v>0.4840277777777778</v>
      </c>
      <c r="H152" s="5"/>
      <c r="I152" s="58">
        <v>0.286</v>
      </c>
      <c r="J152" s="3">
        <v>0.2826</v>
      </c>
      <c r="K152" s="90">
        <f t="shared" si="43"/>
        <v>0.0034</v>
      </c>
      <c r="L152" s="91"/>
      <c r="M152" s="73"/>
    </row>
    <row r="153" ht="15.75" customHeight="1">
      <c r="B153" s="5"/>
      <c r="C153" s="3" t="s">
        <v>117</v>
      </c>
      <c r="D153" s="5"/>
      <c r="G153" s="112">
        <v>0.4840277777777778</v>
      </c>
      <c r="H153" s="5"/>
      <c r="I153" s="58">
        <v>0.267</v>
      </c>
      <c r="J153" s="3">
        <v>0.246</v>
      </c>
      <c r="K153" s="90">
        <f t="shared" si="43"/>
        <v>0.021</v>
      </c>
      <c r="L153" s="91"/>
      <c r="M153" s="73"/>
    </row>
    <row r="154" ht="15.75" customHeight="1">
      <c r="A154" s="9"/>
      <c r="B154" s="2"/>
      <c r="C154" s="9" t="s">
        <v>119</v>
      </c>
      <c r="D154" s="2"/>
      <c r="E154" s="9"/>
      <c r="F154" s="9"/>
      <c r="G154" s="114">
        <v>0.4840277777777778</v>
      </c>
      <c r="H154" s="2"/>
      <c r="I154" s="67">
        <v>0.2701</v>
      </c>
      <c r="J154" s="9">
        <v>0.2547</v>
      </c>
      <c r="K154" s="96">
        <f t="shared" si="43"/>
        <v>0.0154</v>
      </c>
      <c r="L154" s="116"/>
      <c r="M154" s="72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11">
        <f t="shared" ref="A155:C155" si="44">A121</f>
        <v>43641</v>
      </c>
      <c r="B155" s="65" t="str">
        <f t="shared" si="44"/>
        <v>MBI18_Grp3</v>
      </c>
      <c r="C155" s="65">
        <f t="shared" si="44"/>
        <v>4</v>
      </c>
      <c r="D155" s="5"/>
      <c r="H155" s="52"/>
      <c r="I155" s="91"/>
      <c r="J155" s="52">
        <v>18237.0</v>
      </c>
      <c r="K155" s="90"/>
      <c r="L155" s="91"/>
      <c r="M155" s="52">
        <v>0.366</v>
      </c>
    </row>
    <row r="156" ht="15.75" customHeight="1">
      <c r="B156" s="5" t="s">
        <v>15</v>
      </c>
      <c r="C156" s="65">
        <f t="shared" ref="C156:C159" si="45">C122</f>
        <v>2</v>
      </c>
      <c r="D156" s="5"/>
      <c r="H156" s="52"/>
      <c r="I156" s="91"/>
      <c r="J156" s="52">
        <v>20577.0</v>
      </c>
      <c r="K156" s="90"/>
      <c r="L156" s="91"/>
      <c r="M156" s="52">
        <v>0.279</v>
      </c>
    </row>
    <row r="157" ht="15.75" customHeight="1">
      <c r="B157" s="5"/>
      <c r="C157" s="65">
        <f t="shared" si="45"/>
        <v>1</v>
      </c>
      <c r="D157" s="5"/>
      <c r="H157" s="52"/>
      <c r="I157" s="91"/>
      <c r="J157" s="52">
        <v>22586.0</v>
      </c>
      <c r="K157" s="90"/>
      <c r="L157" s="91"/>
      <c r="M157" s="52">
        <v>0.183</v>
      </c>
    </row>
    <row r="158" ht="15.75" customHeight="1">
      <c r="B158" s="5"/>
      <c r="C158" s="65">
        <f t="shared" si="45"/>
        <v>0.5</v>
      </c>
      <c r="D158" s="5"/>
      <c r="H158" s="52"/>
      <c r="I158" s="91"/>
      <c r="J158" s="52">
        <v>22654.0</v>
      </c>
      <c r="K158" s="90"/>
      <c r="L158" s="91"/>
      <c r="M158" s="52">
        <v>0.092</v>
      </c>
    </row>
    <row r="159" ht="15.75" customHeight="1">
      <c r="B159" s="5"/>
      <c r="C159" s="65">
        <f t="shared" si="45"/>
        <v>0.25</v>
      </c>
      <c r="D159" s="5"/>
      <c r="H159" s="52"/>
      <c r="I159" s="91"/>
      <c r="J159" s="52">
        <v>23001.0</v>
      </c>
      <c r="K159" s="90"/>
      <c r="L159" s="91"/>
      <c r="M159" s="52">
        <v>0.121</v>
      </c>
    </row>
    <row r="160" ht="15.75" customHeight="1">
      <c r="B160" s="5"/>
      <c r="C160" s="3">
        <v>0.125</v>
      </c>
      <c r="D160" s="5"/>
      <c r="G160" s="112"/>
      <c r="H160" s="52"/>
      <c r="I160" s="91"/>
      <c r="J160" s="52">
        <v>22371.0</v>
      </c>
      <c r="K160" s="90"/>
      <c r="L160" s="91"/>
      <c r="M160" s="52"/>
    </row>
    <row r="161" ht="15.75" customHeight="1">
      <c r="B161" s="5"/>
      <c r="C161" s="65" t="str">
        <f t="shared" ref="C161:C167" si="46">C126</f>
        <v>A1</v>
      </c>
      <c r="D161" s="5"/>
      <c r="G161" s="112">
        <v>0.5138888888888888</v>
      </c>
      <c r="H161" s="52"/>
      <c r="I161" s="91">
        <v>0.25</v>
      </c>
      <c r="J161" s="52"/>
      <c r="K161" s="90"/>
      <c r="L161" s="91"/>
      <c r="M161" s="52"/>
    </row>
    <row r="162" ht="15.75" customHeight="1">
      <c r="B162" s="5"/>
      <c r="C162" s="65" t="str">
        <f t="shared" si="46"/>
        <v>A2</v>
      </c>
      <c r="D162" s="5"/>
      <c r="G162" s="112">
        <v>0.5138888888888888</v>
      </c>
      <c r="H162" s="52"/>
      <c r="I162" s="91">
        <v>0.25</v>
      </c>
      <c r="J162" s="52"/>
      <c r="K162" s="90"/>
      <c r="L162" s="91"/>
      <c r="M162" s="52"/>
    </row>
    <row r="163" ht="15.75" customHeight="1">
      <c r="B163" s="5"/>
      <c r="C163" s="65" t="str">
        <f t="shared" si="46"/>
        <v>A3</v>
      </c>
      <c r="D163" s="5"/>
      <c r="G163" s="112">
        <v>0.5138888888888888</v>
      </c>
      <c r="H163" s="52"/>
      <c r="I163" s="91">
        <v>0.25</v>
      </c>
      <c r="J163" s="52"/>
      <c r="K163" s="90"/>
      <c r="L163" s="91"/>
      <c r="M163" s="52"/>
    </row>
    <row r="164" ht="15.75" customHeight="1">
      <c r="B164" s="5"/>
      <c r="C164" s="65" t="str">
        <f t="shared" si="46"/>
        <v>A4</v>
      </c>
      <c r="D164" s="5"/>
      <c r="G164" s="112">
        <v>0.5138888888888888</v>
      </c>
      <c r="H164" s="52"/>
      <c r="I164" s="91">
        <v>0.25</v>
      </c>
      <c r="J164" s="52"/>
      <c r="K164" s="90"/>
      <c r="L164" s="91"/>
      <c r="M164" s="52"/>
    </row>
    <row r="165" ht="15.75" customHeight="1">
      <c r="B165" s="5"/>
      <c r="C165" s="65" t="str">
        <f t="shared" si="46"/>
        <v>A5</v>
      </c>
      <c r="D165" s="5"/>
      <c r="G165" s="112">
        <v>0.5138888888888888</v>
      </c>
      <c r="H165" s="52"/>
      <c r="I165" s="91">
        <v>0.25</v>
      </c>
      <c r="J165" s="52"/>
      <c r="K165" s="90"/>
      <c r="L165" s="91"/>
      <c r="M165" s="52"/>
    </row>
    <row r="166" ht="15.75" customHeight="1">
      <c r="B166" s="5"/>
      <c r="C166" s="65" t="str">
        <f t="shared" si="46"/>
        <v>A6</v>
      </c>
      <c r="D166" s="5"/>
      <c r="G166" s="112">
        <v>0.5138888888888888</v>
      </c>
      <c r="H166" s="52"/>
      <c r="I166" s="91">
        <v>0.25</v>
      </c>
      <c r="J166" s="52"/>
      <c r="K166" s="90"/>
      <c r="L166" s="91"/>
      <c r="M166" s="52"/>
    </row>
    <row r="167" ht="15.75" customHeight="1">
      <c r="A167" s="9"/>
      <c r="B167" s="2"/>
      <c r="C167" s="9" t="str">
        <f t="shared" si="46"/>
        <v>A7</v>
      </c>
      <c r="D167" s="2"/>
      <c r="E167" s="9"/>
      <c r="F167" s="9"/>
      <c r="G167" s="114">
        <v>0.5138888888888888</v>
      </c>
      <c r="H167" s="54"/>
      <c r="I167" s="116">
        <v>0.25</v>
      </c>
      <c r="J167" s="54"/>
      <c r="K167" s="96"/>
      <c r="L167" s="116"/>
      <c r="M167" s="54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11">
        <f t="shared" ref="A168:C168" si="47">A155</f>
        <v>43641</v>
      </c>
      <c r="B168" s="65" t="str">
        <f t="shared" si="47"/>
        <v>MBI18_Grp3</v>
      </c>
      <c r="C168" s="65">
        <f t="shared" si="47"/>
        <v>4</v>
      </c>
      <c r="D168" s="5"/>
      <c r="H168" s="52"/>
      <c r="I168" s="91"/>
      <c r="J168" s="52"/>
      <c r="K168" s="90"/>
      <c r="L168" s="91"/>
      <c r="M168" s="52"/>
    </row>
    <row r="169" ht="15.75" customHeight="1">
      <c r="B169" s="5" t="s">
        <v>11</v>
      </c>
      <c r="C169" s="65">
        <f t="shared" ref="C169:C172" si="48">C156</f>
        <v>2</v>
      </c>
      <c r="D169" s="5"/>
      <c r="H169" s="52"/>
      <c r="I169" s="91"/>
      <c r="J169" s="52"/>
      <c r="K169" s="90"/>
      <c r="L169" s="91"/>
      <c r="M169" s="52"/>
    </row>
    <row r="170" ht="15.75" customHeight="1">
      <c r="B170" s="5"/>
      <c r="C170" s="65">
        <f t="shared" si="48"/>
        <v>1</v>
      </c>
      <c r="D170" s="5"/>
      <c r="H170" s="52"/>
      <c r="I170" s="91"/>
      <c r="J170" s="52"/>
      <c r="K170" s="90"/>
      <c r="L170" s="91"/>
      <c r="M170" s="52"/>
    </row>
    <row r="171" ht="15.75" customHeight="1">
      <c r="B171" s="5"/>
      <c r="C171" s="65">
        <f t="shared" si="48"/>
        <v>0.5</v>
      </c>
      <c r="D171" s="5"/>
      <c r="H171" s="52"/>
      <c r="I171" s="91"/>
      <c r="J171" s="52"/>
      <c r="K171" s="90"/>
      <c r="L171" s="91"/>
      <c r="M171" s="52"/>
    </row>
    <row r="172" ht="15.75" customHeight="1">
      <c r="B172" s="5"/>
      <c r="C172" s="65">
        <f t="shared" si="48"/>
        <v>0.25</v>
      </c>
      <c r="D172" s="5"/>
      <c r="G172" s="112">
        <v>0.4673611111111111</v>
      </c>
      <c r="H172" s="52"/>
      <c r="I172" s="91"/>
      <c r="J172" s="52"/>
      <c r="K172" s="90"/>
      <c r="L172" s="91"/>
      <c r="M172" s="52"/>
    </row>
    <row r="173" ht="15.75" customHeight="1">
      <c r="B173" s="5"/>
      <c r="C173" s="65" t="str">
        <f t="shared" ref="C173:C178" si="49">C138</f>
        <v>B1</v>
      </c>
      <c r="D173" s="5"/>
      <c r="G173" s="112">
        <v>0.4673611111111111</v>
      </c>
      <c r="H173" s="52"/>
      <c r="I173" s="91">
        <v>0.2715</v>
      </c>
      <c r="J173" s="52">
        <v>0.1553</v>
      </c>
      <c r="K173" s="90"/>
      <c r="L173" s="91"/>
      <c r="M173" s="52"/>
    </row>
    <row r="174" ht="15.75" customHeight="1">
      <c r="B174" s="5"/>
      <c r="C174" s="65" t="str">
        <f t="shared" si="49"/>
        <v>B2</v>
      </c>
      <c r="D174" s="5"/>
      <c r="G174" s="112">
        <v>0.4673611111111111</v>
      </c>
      <c r="H174" s="52"/>
      <c r="I174" s="91">
        <v>0.2636</v>
      </c>
      <c r="J174" s="52">
        <v>0.17</v>
      </c>
      <c r="K174" s="90"/>
      <c r="L174" s="91"/>
      <c r="M174" s="52"/>
    </row>
    <row r="175" ht="15.75" customHeight="1">
      <c r="B175" s="5"/>
      <c r="C175" s="65" t="str">
        <f t="shared" si="49"/>
        <v>B3</v>
      </c>
      <c r="D175" s="5"/>
      <c r="G175" s="112">
        <v>0.4673611111111111</v>
      </c>
      <c r="H175" s="52"/>
      <c r="I175" s="91">
        <v>0.2846</v>
      </c>
      <c r="J175" s="52">
        <v>0.1032</v>
      </c>
      <c r="K175" s="90"/>
      <c r="L175" s="91"/>
      <c r="M175" s="52"/>
    </row>
    <row r="176" ht="15.75" customHeight="1">
      <c r="B176" s="5"/>
      <c r="C176" s="65" t="str">
        <f t="shared" si="49"/>
        <v>B4</v>
      </c>
      <c r="D176" s="5"/>
      <c r="G176" s="112">
        <v>0.4673611111111111</v>
      </c>
      <c r="H176" s="52"/>
      <c r="I176" s="91">
        <v>0.2495</v>
      </c>
      <c r="J176" s="52">
        <v>0.1163</v>
      </c>
      <c r="K176" s="90"/>
      <c r="L176" s="91"/>
      <c r="M176" s="52"/>
    </row>
    <row r="177" ht="15.75" customHeight="1">
      <c r="B177" s="5"/>
      <c r="C177" s="65" t="str">
        <f t="shared" si="49"/>
        <v>B5</v>
      </c>
      <c r="D177" s="5"/>
      <c r="G177" s="112">
        <v>0.4673611111111111</v>
      </c>
      <c r="H177" s="52"/>
      <c r="I177" s="91">
        <v>0.2634</v>
      </c>
      <c r="J177" s="52">
        <v>0.168</v>
      </c>
      <c r="K177" s="90"/>
      <c r="L177" s="91"/>
      <c r="M177" s="52"/>
    </row>
    <row r="178" ht="15.75" customHeight="1">
      <c r="A178" s="9"/>
      <c r="B178" s="2"/>
      <c r="C178" s="9" t="str">
        <f t="shared" si="49"/>
        <v>B6</v>
      </c>
      <c r="D178" s="2"/>
      <c r="E178" s="9"/>
      <c r="F178" s="9"/>
      <c r="G178" s="114">
        <v>0.4673611111111111</v>
      </c>
      <c r="H178" s="54"/>
      <c r="I178" s="116">
        <v>0.2544</v>
      </c>
      <c r="J178" s="54">
        <v>0.1389</v>
      </c>
      <c r="K178" s="96"/>
      <c r="L178" s="116"/>
      <c r="M178" s="54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78">
        <v>44722.0</v>
      </c>
      <c r="B179" s="13" t="s">
        <v>42</v>
      </c>
      <c r="C179" s="16">
        <v>4.0</v>
      </c>
      <c r="D179" s="13" t="s">
        <v>120</v>
      </c>
      <c r="E179" s="13"/>
      <c r="F179" s="13"/>
      <c r="G179" s="13"/>
      <c r="H179" s="13"/>
      <c r="I179" s="121"/>
      <c r="J179" s="13"/>
      <c r="K179" s="121"/>
      <c r="L179" s="121"/>
      <c r="M179" s="122">
        <v>1.559</v>
      </c>
      <c r="N179" s="13"/>
      <c r="O179" s="13"/>
    </row>
    <row r="180" ht="15.75" customHeight="1">
      <c r="A180" s="13"/>
      <c r="B180" s="13"/>
      <c r="C180" s="16">
        <v>2.0</v>
      </c>
      <c r="D180" s="13" t="s">
        <v>120</v>
      </c>
      <c r="E180" s="13"/>
      <c r="F180" s="13"/>
      <c r="G180" s="13"/>
      <c r="H180" s="13"/>
      <c r="I180" s="121"/>
      <c r="J180" s="13"/>
      <c r="K180" s="121"/>
      <c r="L180" s="121"/>
      <c r="M180" s="122">
        <v>1.321</v>
      </c>
      <c r="N180" s="13"/>
      <c r="O180" s="13"/>
    </row>
    <row r="181" ht="15.75" customHeight="1">
      <c r="A181" s="13"/>
      <c r="B181" s="13"/>
      <c r="C181" s="16">
        <v>1.0</v>
      </c>
      <c r="D181" s="13" t="s">
        <v>120</v>
      </c>
      <c r="E181" s="13"/>
      <c r="F181" s="13"/>
      <c r="G181" s="13"/>
      <c r="H181" s="13"/>
      <c r="I181" s="121"/>
      <c r="J181" s="13"/>
      <c r="K181" s="121"/>
      <c r="L181" s="121"/>
      <c r="M181" s="122">
        <v>1.063</v>
      </c>
      <c r="N181" s="13"/>
      <c r="O181" s="13"/>
    </row>
    <row r="182" ht="15.75" customHeight="1">
      <c r="A182" s="13"/>
      <c r="B182" s="13"/>
      <c r="C182" s="16">
        <v>0.5</v>
      </c>
      <c r="D182" s="13" t="s">
        <v>120</v>
      </c>
      <c r="E182" s="13"/>
      <c r="F182" s="13"/>
      <c r="G182" s="13"/>
      <c r="H182" s="13"/>
      <c r="I182" s="121"/>
      <c r="J182" s="13"/>
      <c r="K182" s="121"/>
      <c r="L182" s="121"/>
      <c r="M182" s="122">
        <v>0.512</v>
      </c>
      <c r="N182" s="13"/>
      <c r="O182" s="13"/>
    </row>
    <row r="183" ht="15.75" customHeight="1">
      <c r="A183" s="13"/>
      <c r="B183" s="13"/>
      <c r="C183" s="16">
        <v>0.25</v>
      </c>
      <c r="D183" s="13" t="s">
        <v>120</v>
      </c>
      <c r="E183" s="13"/>
      <c r="F183" s="13"/>
      <c r="G183" s="13"/>
      <c r="H183" s="13"/>
      <c r="I183" s="121"/>
      <c r="J183" s="13"/>
      <c r="K183" s="121"/>
      <c r="L183" s="121"/>
      <c r="M183" s="122">
        <v>0.392</v>
      </c>
      <c r="N183" s="13"/>
      <c r="O183" s="13"/>
    </row>
    <row r="184" ht="15.75" customHeight="1">
      <c r="A184" s="13"/>
      <c r="B184" s="13"/>
      <c r="C184" s="13" t="s">
        <v>90</v>
      </c>
      <c r="D184" s="13"/>
      <c r="E184" s="13"/>
      <c r="F184" s="13" t="s">
        <v>125</v>
      </c>
      <c r="G184" s="123">
        <v>0.38958333333333334</v>
      </c>
      <c r="H184" s="123">
        <v>0.46041666666666664</v>
      </c>
      <c r="I184" s="124">
        <v>0.256</v>
      </c>
      <c r="J184" s="16">
        <v>0.0354</v>
      </c>
      <c r="K184" s="124">
        <v>-0.2206</v>
      </c>
      <c r="L184" s="124">
        <v>-0.23</v>
      </c>
      <c r="M184" s="122">
        <v>0.187</v>
      </c>
      <c r="N184" s="16">
        <v>-0.2206</v>
      </c>
      <c r="O184" s="16">
        <v>0.417</v>
      </c>
    </row>
    <row r="185" ht="15.75" customHeight="1">
      <c r="A185" s="13"/>
      <c r="B185" s="13"/>
      <c r="C185" s="13" t="s">
        <v>93</v>
      </c>
      <c r="D185" s="13"/>
      <c r="E185" s="13"/>
      <c r="F185" s="13"/>
      <c r="G185" s="123">
        <v>0.38958333333333334</v>
      </c>
      <c r="H185" s="123">
        <v>0.46041666666666664</v>
      </c>
      <c r="I185" s="124">
        <v>0.2523</v>
      </c>
      <c r="J185" s="16">
        <v>0.1325</v>
      </c>
      <c r="K185" s="124">
        <v>-0.1198</v>
      </c>
      <c r="L185" s="124">
        <v>-0.027</v>
      </c>
      <c r="M185" s="122">
        <v>0.24</v>
      </c>
      <c r="N185" s="16">
        <v>-0.1198</v>
      </c>
      <c r="O185" s="16">
        <v>0.267</v>
      </c>
    </row>
    <row r="186" ht="15.75" customHeight="1">
      <c r="A186" s="13"/>
      <c r="B186" s="13"/>
      <c r="C186" s="13" t="s">
        <v>95</v>
      </c>
      <c r="D186" s="13"/>
      <c r="E186" s="13"/>
      <c r="F186" s="13"/>
      <c r="G186" s="123">
        <v>0.38958333333333334</v>
      </c>
      <c r="H186" s="123">
        <v>0.46041666666666664</v>
      </c>
      <c r="I186" s="124">
        <v>0.2501</v>
      </c>
      <c r="J186" s="16">
        <v>0.1132</v>
      </c>
      <c r="K186" s="124">
        <v>-0.1369</v>
      </c>
      <c r="L186" s="124">
        <v>-0.23</v>
      </c>
      <c r="M186" s="122">
        <v>0.038</v>
      </c>
      <c r="N186" s="16">
        <v>-0.1369</v>
      </c>
      <c r="O186" s="16">
        <v>0.268</v>
      </c>
    </row>
    <row r="187" ht="15.75" customHeight="1">
      <c r="A187" s="13"/>
      <c r="B187" s="13"/>
      <c r="C187" s="13" t="s">
        <v>96</v>
      </c>
      <c r="D187" s="13"/>
      <c r="E187" s="13"/>
      <c r="F187" s="13"/>
      <c r="G187" s="123">
        <v>0.38958333333333334</v>
      </c>
      <c r="H187" s="123">
        <v>0.46041666666666664</v>
      </c>
      <c r="I187" s="124">
        <v>0.252</v>
      </c>
      <c r="J187" s="16">
        <v>0.0515</v>
      </c>
      <c r="K187" s="124">
        <v>-0.2005</v>
      </c>
      <c r="L187" s="124">
        <v>-0.015</v>
      </c>
      <c r="M187" s="122">
        <v>0.12</v>
      </c>
      <c r="N187" s="16">
        <v>-0.2005</v>
      </c>
      <c r="O187" s="16">
        <v>0.135</v>
      </c>
    </row>
    <row r="188" ht="15.75" customHeight="1">
      <c r="A188" s="13"/>
      <c r="B188" s="13"/>
      <c r="C188" s="13" t="s">
        <v>97</v>
      </c>
      <c r="D188" s="13"/>
      <c r="E188" s="13"/>
      <c r="F188" s="13"/>
      <c r="G188" s="123">
        <v>0.38958333333333334</v>
      </c>
      <c r="H188" s="123">
        <v>0.46041666666666664</v>
      </c>
      <c r="I188" s="124">
        <v>0.2527</v>
      </c>
      <c r="J188" s="16">
        <v>0.1066</v>
      </c>
      <c r="K188" s="124">
        <v>-0.1461</v>
      </c>
      <c r="L188" s="124">
        <v>-0.026</v>
      </c>
      <c r="M188" s="122">
        <v>0.119</v>
      </c>
      <c r="N188" s="16">
        <v>-0.1461</v>
      </c>
      <c r="O188" s="16">
        <v>0.145</v>
      </c>
    </row>
    <row r="189" ht="15.75" customHeight="1">
      <c r="A189" s="13"/>
      <c r="B189" s="13"/>
      <c r="C189" s="13" t="s">
        <v>99</v>
      </c>
      <c r="D189" s="13"/>
      <c r="E189" s="13"/>
      <c r="F189" s="13"/>
      <c r="G189" s="123">
        <v>0.38958333333333334</v>
      </c>
      <c r="H189" s="123">
        <v>0.46041666666666664</v>
      </c>
      <c r="I189" s="124">
        <v>0.2524</v>
      </c>
      <c r="J189" s="16">
        <v>0.0864</v>
      </c>
      <c r="K189" s="124">
        <v>-0.166</v>
      </c>
      <c r="L189" s="124">
        <v>-0.021</v>
      </c>
      <c r="M189" s="122">
        <v>0.111</v>
      </c>
      <c r="N189" s="16">
        <v>-0.166</v>
      </c>
      <c r="O189" s="16">
        <v>0.132</v>
      </c>
    </row>
    <row r="190" ht="15.75" customHeight="1">
      <c r="A190" s="13"/>
      <c r="B190" s="13"/>
      <c r="C190" s="13" t="s">
        <v>100</v>
      </c>
      <c r="D190" s="13"/>
      <c r="E190" s="13"/>
      <c r="F190" s="13"/>
      <c r="G190" s="123">
        <v>0.38958333333333334</v>
      </c>
      <c r="H190" s="123">
        <v>0.46041666666666664</v>
      </c>
      <c r="I190" s="124">
        <v>0.25</v>
      </c>
      <c r="J190" s="16">
        <v>0.1407</v>
      </c>
      <c r="K190" s="124">
        <v>-0.1093</v>
      </c>
      <c r="L190" s="124">
        <v>-0.011</v>
      </c>
      <c r="M190" s="122">
        <v>0.107</v>
      </c>
      <c r="N190" s="16">
        <v>-0.1093</v>
      </c>
      <c r="O190" s="16">
        <v>0.118</v>
      </c>
    </row>
    <row r="191" ht="15.75" customHeight="1">
      <c r="A191" s="74">
        <v>44722.0</v>
      </c>
      <c r="B191" s="75" t="s">
        <v>42</v>
      </c>
      <c r="C191" s="76">
        <v>4.0</v>
      </c>
      <c r="D191" s="75" t="s">
        <v>120</v>
      </c>
      <c r="E191" s="75"/>
      <c r="F191" s="75"/>
      <c r="G191" s="75"/>
      <c r="H191" s="75"/>
      <c r="I191" s="125"/>
      <c r="J191" s="75"/>
      <c r="K191" s="125"/>
      <c r="L191" s="125"/>
      <c r="M191" s="126">
        <v>1.058</v>
      </c>
      <c r="N191" s="75"/>
      <c r="O191" s="75"/>
      <c r="P191" s="77"/>
      <c r="Q191" s="77"/>
      <c r="R191" s="77"/>
      <c r="S191" s="77"/>
      <c r="T191" s="77"/>
      <c r="U191" s="77"/>
      <c r="V191" s="77"/>
      <c r="W191" s="77"/>
      <c r="X191" s="77"/>
      <c r="Y191" s="77"/>
    </row>
    <row r="192" ht="15.75" customHeight="1">
      <c r="A192" s="13"/>
      <c r="B192" s="13"/>
      <c r="C192" s="16">
        <v>2.0</v>
      </c>
      <c r="D192" s="13" t="s">
        <v>120</v>
      </c>
      <c r="E192" s="13"/>
      <c r="F192" s="13"/>
      <c r="G192" s="13"/>
      <c r="H192" s="13"/>
      <c r="I192" s="121"/>
      <c r="J192" s="13"/>
      <c r="K192" s="121"/>
      <c r="L192" s="121"/>
      <c r="M192" s="122">
        <v>0.742</v>
      </c>
      <c r="N192" s="13"/>
      <c r="O192" s="13"/>
    </row>
    <row r="193" ht="15.75" customHeight="1">
      <c r="A193" s="13"/>
      <c r="B193" s="13"/>
      <c r="C193" s="16">
        <v>1.0</v>
      </c>
      <c r="D193" s="13" t="s">
        <v>120</v>
      </c>
      <c r="E193" s="13"/>
      <c r="F193" s="13"/>
      <c r="G193" s="13"/>
      <c r="H193" s="13"/>
      <c r="I193" s="121"/>
      <c r="J193" s="13"/>
      <c r="K193" s="121"/>
      <c r="L193" s="121"/>
      <c r="M193" s="122">
        <v>0.387</v>
      </c>
      <c r="N193" s="13"/>
      <c r="O193" s="13"/>
    </row>
    <row r="194" ht="15.75" customHeight="1">
      <c r="A194" s="13"/>
      <c r="B194" s="13"/>
      <c r="C194" s="16">
        <v>0.5</v>
      </c>
      <c r="D194" s="13" t="s">
        <v>120</v>
      </c>
      <c r="E194" s="13"/>
      <c r="F194" s="13"/>
      <c r="G194" s="13"/>
      <c r="H194" s="13"/>
      <c r="I194" s="121"/>
      <c r="J194" s="13"/>
      <c r="K194" s="121"/>
      <c r="L194" s="121"/>
      <c r="M194" s="122">
        <v>0.143</v>
      </c>
      <c r="N194" s="13"/>
      <c r="O194" s="13"/>
    </row>
    <row r="195" ht="15.75" customHeight="1">
      <c r="A195" s="13"/>
      <c r="B195" s="13"/>
      <c r="C195" s="16">
        <v>0.25</v>
      </c>
      <c r="D195" s="13" t="s">
        <v>120</v>
      </c>
      <c r="E195" s="13"/>
      <c r="F195" s="13"/>
      <c r="G195" s="13"/>
      <c r="H195" s="13"/>
      <c r="I195" s="121"/>
      <c r="J195" s="13"/>
      <c r="K195" s="121"/>
      <c r="L195" s="121"/>
      <c r="M195" s="122">
        <v>0.052</v>
      </c>
      <c r="N195" s="13"/>
      <c r="O195" s="13"/>
    </row>
    <row r="196" ht="15.75" customHeight="1">
      <c r="A196" s="13"/>
      <c r="B196" s="13"/>
      <c r="C196" s="16">
        <v>0.125</v>
      </c>
      <c r="D196" s="13" t="s">
        <v>120</v>
      </c>
      <c r="E196" s="13"/>
      <c r="F196" s="13"/>
      <c r="G196" s="13"/>
      <c r="H196" s="13"/>
      <c r="I196" s="121"/>
      <c r="J196" s="13"/>
      <c r="K196" s="121"/>
      <c r="L196" s="121"/>
      <c r="M196" s="122">
        <v>-0.001</v>
      </c>
      <c r="N196" s="13"/>
      <c r="O196" s="13"/>
    </row>
    <row r="197" ht="15.75" customHeight="1">
      <c r="A197" s="13"/>
      <c r="B197" s="13"/>
      <c r="C197" s="13" t="s">
        <v>101</v>
      </c>
      <c r="D197" s="13"/>
      <c r="E197" s="13"/>
      <c r="F197" s="13" t="s">
        <v>125</v>
      </c>
      <c r="G197" s="123">
        <v>0.4583333333333333</v>
      </c>
      <c r="H197" s="123">
        <v>0.3972222222222222</v>
      </c>
      <c r="I197" s="124">
        <v>0.252</v>
      </c>
      <c r="J197" s="16">
        <v>0.0164</v>
      </c>
      <c r="K197" s="124">
        <v>-0.2356</v>
      </c>
      <c r="L197" s="124">
        <v>-0.017</v>
      </c>
      <c r="M197" s="122">
        <v>0.072</v>
      </c>
      <c r="N197" s="16">
        <v>-0.2356</v>
      </c>
      <c r="O197" s="16">
        <v>0.089</v>
      </c>
    </row>
    <row r="198" ht="15.75" customHeight="1">
      <c r="A198" s="13"/>
      <c r="B198" s="13"/>
      <c r="C198" s="13" t="s">
        <v>104</v>
      </c>
      <c r="D198" s="13"/>
      <c r="E198" s="13"/>
      <c r="F198" s="13"/>
      <c r="G198" s="123">
        <v>0.4583333333333333</v>
      </c>
      <c r="H198" s="123">
        <v>0.3972222222222222</v>
      </c>
      <c r="I198" s="124">
        <v>0.231</v>
      </c>
      <c r="J198" s="16">
        <v>0.0</v>
      </c>
      <c r="K198" s="124">
        <v>-0.231</v>
      </c>
      <c r="L198" s="124">
        <v>-0.018</v>
      </c>
      <c r="M198" s="122">
        <v>0.241</v>
      </c>
      <c r="N198" s="16">
        <v>-0.231</v>
      </c>
      <c r="O198" s="16">
        <v>0.259</v>
      </c>
    </row>
    <row r="199" ht="15.75" customHeight="1">
      <c r="A199" s="13"/>
      <c r="B199" s="13"/>
      <c r="C199" s="13" t="s">
        <v>106</v>
      </c>
      <c r="D199" s="13"/>
      <c r="E199" s="13"/>
      <c r="F199" s="13"/>
      <c r="G199" s="123">
        <v>0.4583333333333333</v>
      </c>
      <c r="H199" s="123">
        <v>0.3972222222222222</v>
      </c>
      <c r="I199" s="124">
        <v>0.269</v>
      </c>
      <c r="J199" s="16">
        <v>0.0916</v>
      </c>
      <c r="K199" s="124">
        <v>-0.1774</v>
      </c>
      <c r="L199" s="124">
        <v>-0.015</v>
      </c>
      <c r="M199" s="122">
        <v>0.012</v>
      </c>
      <c r="N199" s="16">
        <v>-0.1774</v>
      </c>
      <c r="O199" s="16">
        <v>0.027</v>
      </c>
    </row>
    <row r="200" ht="15.75" customHeight="1">
      <c r="A200" s="13"/>
      <c r="B200" s="13"/>
      <c r="C200" s="13" t="s">
        <v>107</v>
      </c>
      <c r="D200" s="13"/>
      <c r="E200" s="13"/>
      <c r="F200" s="13"/>
      <c r="G200" s="123">
        <v>0.4583333333333333</v>
      </c>
      <c r="H200" s="123">
        <v>0.3972222222222222</v>
      </c>
      <c r="I200" s="124">
        <v>0.266</v>
      </c>
      <c r="J200" s="16">
        <v>0.0792</v>
      </c>
      <c r="K200" s="124">
        <v>-0.1868</v>
      </c>
      <c r="L200" s="124">
        <v>-0.017</v>
      </c>
      <c r="M200" s="122">
        <v>0.085</v>
      </c>
      <c r="N200" s="16">
        <v>-0.1868</v>
      </c>
      <c r="O200" s="16">
        <v>0.102</v>
      </c>
    </row>
    <row r="201" ht="15.75" customHeight="1">
      <c r="A201" s="13"/>
      <c r="B201" s="13"/>
      <c r="C201" s="13" t="s">
        <v>108</v>
      </c>
      <c r="D201" s="13"/>
      <c r="E201" s="13"/>
      <c r="F201" s="13"/>
      <c r="G201" s="123">
        <v>0.4583333333333333</v>
      </c>
      <c r="H201" s="123">
        <v>0.3972222222222222</v>
      </c>
      <c r="I201" s="124">
        <v>0.232</v>
      </c>
      <c r="J201" s="16">
        <v>0.0359</v>
      </c>
      <c r="K201" s="124">
        <v>-0.1961</v>
      </c>
      <c r="L201" s="124">
        <v>-0.015</v>
      </c>
      <c r="M201" s="122">
        <v>0.09</v>
      </c>
      <c r="N201" s="16">
        <v>-0.1961</v>
      </c>
      <c r="O201" s="16">
        <v>0.105</v>
      </c>
    </row>
    <row r="202" ht="15.75" customHeight="1">
      <c r="A202" s="13"/>
      <c r="B202" s="13"/>
      <c r="C202" s="13" t="s">
        <v>110</v>
      </c>
      <c r="D202" s="13"/>
      <c r="E202" s="13"/>
      <c r="F202" s="13"/>
      <c r="G202" s="123">
        <v>0.4583333333333333</v>
      </c>
      <c r="H202" s="123">
        <v>0.3972222222222222</v>
      </c>
      <c r="I202" s="124">
        <v>0.26</v>
      </c>
      <c r="J202" s="16">
        <v>0.1143</v>
      </c>
      <c r="K202" s="124">
        <v>-0.1457</v>
      </c>
      <c r="L202" s="124">
        <v>-0.013</v>
      </c>
      <c r="M202" s="122">
        <v>0.079</v>
      </c>
      <c r="N202" s="16">
        <v>-0.1457</v>
      </c>
      <c r="O202" s="16">
        <v>0.092</v>
      </c>
    </row>
    <row r="203" ht="15.75" customHeight="1">
      <c r="A203" s="74">
        <v>44722.0</v>
      </c>
      <c r="B203" s="75" t="s">
        <v>42</v>
      </c>
      <c r="C203" s="76">
        <v>4.0</v>
      </c>
      <c r="D203" s="75" t="s">
        <v>120</v>
      </c>
      <c r="E203" s="75"/>
      <c r="F203" s="75"/>
      <c r="G203" s="75"/>
      <c r="H203" s="75"/>
      <c r="I203" s="125"/>
      <c r="J203" s="75"/>
      <c r="K203" s="125"/>
      <c r="L203" s="125"/>
      <c r="M203" s="126">
        <v>1.129</v>
      </c>
      <c r="N203" s="75"/>
      <c r="O203" s="75"/>
      <c r="P203" s="77"/>
      <c r="Q203" s="77"/>
      <c r="R203" s="77"/>
      <c r="S203" s="77"/>
      <c r="T203" s="77"/>
      <c r="U203" s="77"/>
      <c r="V203" s="77"/>
      <c r="W203" s="77"/>
      <c r="X203" s="77"/>
      <c r="Y203" s="77"/>
    </row>
    <row r="204" ht="15.75" customHeight="1">
      <c r="A204" s="13"/>
      <c r="B204" s="13"/>
      <c r="C204" s="16">
        <v>2.0</v>
      </c>
      <c r="D204" s="13" t="s">
        <v>120</v>
      </c>
      <c r="E204" s="13"/>
      <c r="F204" s="13"/>
      <c r="G204" s="13"/>
      <c r="H204" s="13"/>
      <c r="I204" s="121"/>
      <c r="J204" s="13"/>
      <c r="K204" s="121"/>
      <c r="L204" s="121"/>
      <c r="M204" s="122">
        <v>0.679</v>
      </c>
      <c r="N204" s="13"/>
      <c r="O204" s="13"/>
    </row>
    <row r="205" ht="15.75" customHeight="1">
      <c r="A205" s="13"/>
      <c r="B205" s="13"/>
      <c r="C205" s="16">
        <v>1.0</v>
      </c>
      <c r="D205" s="13" t="s">
        <v>120</v>
      </c>
      <c r="E205" s="13"/>
      <c r="F205" s="13"/>
      <c r="G205" s="13"/>
      <c r="H205" s="13"/>
      <c r="I205" s="121"/>
      <c r="J205" s="13"/>
      <c r="K205" s="121"/>
      <c r="L205" s="121"/>
      <c r="M205" s="122">
        <v>0.374</v>
      </c>
      <c r="N205" s="13"/>
      <c r="O205" s="13"/>
    </row>
    <row r="206" ht="15.75" customHeight="1">
      <c r="A206" s="13"/>
      <c r="B206" s="13"/>
      <c r="C206" s="16">
        <v>0.5</v>
      </c>
      <c r="D206" s="13" t="s">
        <v>120</v>
      </c>
      <c r="E206" s="13"/>
      <c r="F206" s="13"/>
      <c r="G206" s="13"/>
      <c r="H206" s="13"/>
      <c r="I206" s="121"/>
      <c r="J206" s="13"/>
      <c r="K206" s="121"/>
      <c r="L206" s="121"/>
      <c r="M206" s="122">
        <v>0.292</v>
      </c>
      <c r="N206" s="13"/>
      <c r="O206" s="13"/>
    </row>
    <row r="207" ht="15.75" customHeight="1">
      <c r="A207" s="13"/>
      <c r="B207" s="13"/>
      <c r="C207" s="16">
        <v>0.25</v>
      </c>
      <c r="D207" s="13" t="s">
        <v>120</v>
      </c>
      <c r="E207" s="13"/>
      <c r="F207" s="13"/>
      <c r="G207" s="13"/>
      <c r="H207" s="13"/>
      <c r="I207" s="121"/>
      <c r="J207" s="13"/>
      <c r="K207" s="121"/>
      <c r="L207" s="121"/>
      <c r="M207" s="122">
        <v>0.267</v>
      </c>
      <c r="N207" s="13"/>
      <c r="O207" s="13"/>
    </row>
    <row r="208" ht="15.75" customHeight="1">
      <c r="A208" s="13"/>
      <c r="B208" s="13"/>
      <c r="C208" s="13" t="s">
        <v>111</v>
      </c>
      <c r="D208" s="13"/>
      <c r="E208" s="13"/>
      <c r="F208" s="13" t="s">
        <v>125</v>
      </c>
      <c r="G208" s="123">
        <v>0.37916666666666665</v>
      </c>
      <c r="H208" s="123">
        <v>0.40069444444444446</v>
      </c>
      <c r="I208" s="124">
        <v>0.2498</v>
      </c>
      <c r="J208" s="16">
        <v>0.0211</v>
      </c>
      <c r="K208" s="124">
        <v>-0.2287</v>
      </c>
      <c r="L208" s="124">
        <v>0.237</v>
      </c>
      <c r="M208" s="122">
        <v>0.369</v>
      </c>
      <c r="N208" s="16">
        <v>-0.2287</v>
      </c>
      <c r="O208" s="16">
        <v>0.132</v>
      </c>
    </row>
    <row r="209" ht="15.75" customHeight="1">
      <c r="A209" s="13"/>
      <c r="B209" s="13"/>
      <c r="C209" s="13" t="s">
        <v>113</v>
      </c>
      <c r="D209" s="13"/>
      <c r="E209" s="13"/>
      <c r="F209" s="13"/>
      <c r="G209" s="123">
        <v>0.37916666666666665</v>
      </c>
      <c r="H209" s="123">
        <v>0.40069444444444446</v>
      </c>
      <c r="I209" s="124">
        <v>0.2481</v>
      </c>
      <c r="J209" s="16">
        <v>0.1703</v>
      </c>
      <c r="K209" s="124">
        <v>-0.0778</v>
      </c>
      <c r="L209" s="124">
        <v>0.187</v>
      </c>
      <c r="M209" s="122">
        <v>0.386</v>
      </c>
      <c r="N209" s="16">
        <v>-0.0778</v>
      </c>
      <c r="O209" s="16">
        <v>0.199</v>
      </c>
    </row>
    <row r="210" ht="15.75" customHeight="1">
      <c r="A210" s="13"/>
      <c r="B210" s="13"/>
      <c r="C210" s="13" t="s">
        <v>115</v>
      </c>
      <c r="D210" s="13"/>
      <c r="E210" s="13"/>
      <c r="F210" s="13"/>
      <c r="G210" s="123">
        <v>0.37916666666666665</v>
      </c>
      <c r="H210" s="123">
        <v>0.40069444444444446</v>
      </c>
      <c r="I210" s="124">
        <v>0.254</v>
      </c>
      <c r="J210" s="16">
        <v>0.1618</v>
      </c>
      <c r="K210" s="124">
        <v>-0.0922</v>
      </c>
      <c r="L210" s="124">
        <v>0.219</v>
      </c>
      <c r="M210" s="122">
        <v>0.281</v>
      </c>
      <c r="N210" s="16">
        <v>-0.0922</v>
      </c>
      <c r="O210" s="16">
        <v>0.062</v>
      </c>
    </row>
    <row r="211" ht="15.75" customHeight="1">
      <c r="A211" s="13"/>
      <c r="B211" s="13"/>
      <c r="C211" s="13" t="s">
        <v>116</v>
      </c>
      <c r="D211" s="13"/>
      <c r="E211" s="13"/>
      <c r="F211" s="13"/>
      <c r="G211" s="123">
        <v>0.37916666666666665</v>
      </c>
      <c r="H211" s="123">
        <v>0.40069444444444446</v>
      </c>
      <c r="I211" s="124">
        <v>0.2503</v>
      </c>
      <c r="J211" s="16">
        <v>0.0</v>
      </c>
      <c r="K211" s="124">
        <v>-0.2503</v>
      </c>
      <c r="L211" s="124">
        <v>0.191</v>
      </c>
      <c r="M211" s="122">
        <v>0.433</v>
      </c>
      <c r="N211" s="16">
        <v>-0.2503</v>
      </c>
      <c r="O211" s="16">
        <v>0.242</v>
      </c>
    </row>
    <row r="212" ht="15.75" customHeight="1">
      <c r="A212" s="13"/>
      <c r="B212" s="13"/>
      <c r="C212" s="13" t="s">
        <v>117</v>
      </c>
      <c r="D212" s="13"/>
      <c r="E212" s="13"/>
      <c r="F212" s="13"/>
      <c r="G212" s="123">
        <v>0.37916666666666665</v>
      </c>
      <c r="H212" s="123">
        <v>0.40069444444444446</v>
      </c>
      <c r="I212" s="124">
        <v>0.2548</v>
      </c>
      <c r="J212" s="16">
        <v>0.165</v>
      </c>
      <c r="K212" s="124">
        <v>-0.0898</v>
      </c>
      <c r="L212" s="124">
        <v>0.037</v>
      </c>
      <c r="M212" s="122">
        <v>0.29</v>
      </c>
      <c r="N212" s="16">
        <v>-0.0898</v>
      </c>
      <c r="O212" s="16">
        <v>0.253</v>
      </c>
    </row>
    <row r="213" ht="15.75" customHeight="1">
      <c r="A213" s="13"/>
      <c r="B213" s="13"/>
      <c r="C213" s="13" t="s">
        <v>119</v>
      </c>
      <c r="D213" s="13"/>
      <c r="E213" s="13"/>
      <c r="F213" s="13"/>
      <c r="G213" s="123">
        <v>0.37916666666666665</v>
      </c>
      <c r="H213" s="123">
        <v>0.40069444444444446</v>
      </c>
      <c r="I213" s="124">
        <v>0.2509</v>
      </c>
      <c r="J213" s="16">
        <v>0.0</v>
      </c>
      <c r="K213" s="124">
        <v>-0.2509</v>
      </c>
      <c r="L213" s="124">
        <v>0.046</v>
      </c>
      <c r="M213" s="122">
        <v>0.393</v>
      </c>
      <c r="N213" s="16">
        <v>-0.2509</v>
      </c>
      <c r="O213" s="16">
        <v>0.347</v>
      </c>
    </row>
    <row r="214" ht="15.75" customHeight="1">
      <c r="A214" s="74">
        <v>44722.0</v>
      </c>
      <c r="B214" s="75" t="s">
        <v>42</v>
      </c>
      <c r="C214" s="76">
        <v>4.0</v>
      </c>
      <c r="D214" s="75" t="s">
        <v>120</v>
      </c>
      <c r="E214" s="75"/>
      <c r="F214" s="75"/>
      <c r="G214" s="75"/>
      <c r="H214" s="75"/>
      <c r="I214" s="125"/>
      <c r="J214" s="75"/>
      <c r="K214" s="125"/>
      <c r="L214" s="125"/>
      <c r="M214" s="126">
        <v>1.559</v>
      </c>
      <c r="N214" s="75"/>
      <c r="O214" s="75"/>
      <c r="P214" s="77"/>
      <c r="Q214" s="77"/>
      <c r="R214" s="77"/>
      <c r="S214" s="77"/>
      <c r="T214" s="77"/>
      <c r="U214" s="77"/>
      <c r="V214" s="77"/>
      <c r="W214" s="77"/>
      <c r="X214" s="77"/>
      <c r="Y214" s="77"/>
    </row>
    <row r="215" ht="15.75" customHeight="1">
      <c r="A215" s="13"/>
      <c r="B215" s="13"/>
      <c r="C215" s="16">
        <v>2.0</v>
      </c>
      <c r="D215" s="13" t="s">
        <v>120</v>
      </c>
      <c r="E215" s="13"/>
      <c r="F215" s="13"/>
      <c r="G215" s="13"/>
      <c r="H215" s="13"/>
      <c r="I215" s="121"/>
      <c r="J215" s="13"/>
      <c r="K215" s="121"/>
      <c r="L215" s="121"/>
      <c r="M215" s="122">
        <v>1.321</v>
      </c>
      <c r="N215" s="13"/>
      <c r="O215" s="13"/>
    </row>
    <row r="216" ht="15.75" customHeight="1">
      <c r="A216" s="13"/>
      <c r="B216" s="13"/>
      <c r="C216" s="16">
        <v>1.0</v>
      </c>
      <c r="D216" s="13" t="s">
        <v>120</v>
      </c>
      <c r="E216" s="13"/>
      <c r="F216" s="13"/>
      <c r="G216" s="13"/>
      <c r="H216" s="13"/>
      <c r="I216" s="121"/>
      <c r="J216" s="13"/>
      <c r="K216" s="121"/>
      <c r="L216" s="121"/>
      <c r="M216" s="122">
        <v>1.063</v>
      </c>
      <c r="N216" s="13"/>
      <c r="O216" s="13"/>
    </row>
    <row r="217" ht="15.75" customHeight="1">
      <c r="A217" s="13"/>
      <c r="B217" s="13"/>
      <c r="C217" s="16">
        <v>0.5</v>
      </c>
      <c r="D217" s="13" t="s">
        <v>120</v>
      </c>
      <c r="E217" s="13"/>
      <c r="F217" s="13"/>
      <c r="G217" s="13"/>
      <c r="H217" s="13"/>
      <c r="I217" s="121"/>
      <c r="J217" s="13"/>
      <c r="K217" s="121"/>
      <c r="L217" s="121"/>
      <c r="M217" s="122">
        <v>0.512</v>
      </c>
      <c r="N217" s="13"/>
      <c r="O217" s="13"/>
    </row>
    <row r="218" ht="15.75" customHeight="1">
      <c r="A218" s="13"/>
      <c r="B218" s="13"/>
      <c r="C218" s="16">
        <v>0.25</v>
      </c>
      <c r="D218" s="13" t="s">
        <v>120</v>
      </c>
      <c r="E218" s="13"/>
      <c r="F218" s="13"/>
      <c r="G218" s="13"/>
      <c r="H218" s="13"/>
      <c r="I218" s="121"/>
      <c r="J218" s="13"/>
      <c r="K218" s="121"/>
      <c r="L218" s="121"/>
      <c r="M218" s="122">
        <v>0.392</v>
      </c>
      <c r="N218" s="13"/>
      <c r="O218" s="13"/>
    </row>
    <row r="219" ht="15.75" customHeight="1">
      <c r="A219" s="13"/>
      <c r="B219" s="13"/>
      <c r="C219" s="13" t="s">
        <v>126</v>
      </c>
      <c r="D219" s="13"/>
      <c r="E219" s="13"/>
      <c r="F219" s="13" t="s">
        <v>125</v>
      </c>
      <c r="G219" s="123">
        <v>0.39444444444444443</v>
      </c>
      <c r="H219" s="123">
        <v>0.3972222222222222</v>
      </c>
      <c r="I219" s="124">
        <v>0.25</v>
      </c>
      <c r="J219" s="16">
        <v>0.0873</v>
      </c>
      <c r="K219" s="124">
        <v>-0.1627</v>
      </c>
      <c r="L219" s="124">
        <v>0.012</v>
      </c>
      <c r="M219" s="122">
        <v>0.142</v>
      </c>
      <c r="N219" s="16">
        <v>-0.1627</v>
      </c>
      <c r="O219" s="16">
        <v>0.13</v>
      </c>
    </row>
    <row r="220" ht="15.75" customHeight="1">
      <c r="A220" s="13"/>
      <c r="B220" s="13"/>
      <c r="C220" s="13" t="s">
        <v>127</v>
      </c>
      <c r="D220" s="13"/>
      <c r="E220" s="13"/>
      <c r="F220" s="13"/>
      <c r="G220" s="123">
        <v>0.39444444444444443</v>
      </c>
      <c r="H220" s="123">
        <v>0.3972222222222222</v>
      </c>
      <c r="I220" s="124">
        <v>0.267</v>
      </c>
      <c r="J220" s="16">
        <v>0.29</v>
      </c>
      <c r="K220" s="124">
        <v>0.023</v>
      </c>
      <c r="L220" s="124">
        <v>0.03</v>
      </c>
      <c r="M220" s="122">
        <v>1.52</v>
      </c>
      <c r="N220" s="16">
        <v>0.023</v>
      </c>
      <c r="O220" s="16">
        <v>1.49</v>
      </c>
    </row>
    <row r="221" ht="15.75" customHeight="1">
      <c r="A221" s="13"/>
      <c r="B221" s="13"/>
      <c r="C221" s="13" t="s">
        <v>128</v>
      </c>
      <c r="D221" s="13"/>
      <c r="E221" s="13"/>
      <c r="F221" s="13"/>
      <c r="G221" s="123">
        <v>0.39444444444444443</v>
      </c>
      <c r="H221" s="123">
        <v>0.3972222222222222</v>
      </c>
      <c r="I221" s="124">
        <v>0.2508</v>
      </c>
      <c r="J221" s="16">
        <v>0.2043</v>
      </c>
      <c r="K221" s="124">
        <v>-0.0465</v>
      </c>
      <c r="L221" s="124">
        <v>0.026</v>
      </c>
      <c r="M221" s="122">
        <v>0.098</v>
      </c>
      <c r="N221" s="16">
        <v>-0.0465</v>
      </c>
      <c r="O221" s="16">
        <v>0.072</v>
      </c>
    </row>
    <row r="222" ht="15.75" customHeight="1">
      <c r="A222" s="13"/>
      <c r="B222" s="13"/>
      <c r="C222" s="13" t="s">
        <v>129</v>
      </c>
      <c r="D222" s="13"/>
      <c r="E222" s="13"/>
      <c r="F222" s="13"/>
      <c r="G222" s="123">
        <v>0.39444444444444443</v>
      </c>
      <c r="H222" s="123">
        <v>0.3972222222222222</v>
      </c>
      <c r="I222" s="124">
        <v>0.263</v>
      </c>
      <c r="J222" s="16">
        <v>0.26</v>
      </c>
      <c r="K222" s="124">
        <v>-0.003</v>
      </c>
      <c r="L222" s="124">
        <v>0.025</v>
      </c>
      <c r="M222" s="122">
        <v>0.11</v>
      </c>
      <c r="N222" s="16">
        <v>-0.003</v>
      </c>
      <c r="O222" s="16">
        <v>0.085</v>
      </c>
    </row>
    <row r="223" ht="15.75" customHeight="1">
      <c r="A223" s="13"/>
      <c r="B223" s="13"/>
      <c r="C223" s="13" t="s">
        <v>130</v>
      </c>
      <c r="D223" s="13"/>
      <c r="E223" s="13"/>
      <c r="F223" s="13"/>
      <c r="G223" s="123">
        <v>0.39444444444444443</v>
      </c>
      <c r="H223" s="123">
        <v>0.3972222222222222</v>
      </c>
      <c r="I223" s="124">
        <v>0.259</v>
      </c>
      <c r="J223" s="16">
        <v>0.05</v>
      </c>
      <c r="K223" s="124">
        <v>-0.209</v>
      </c>
      <c r="L223" s="124">
        <v>0.027</v>
      </c>
      <c r="M223" s="122">
        <v>0.198</v>
      </c>
      <c r="N223" s="16">
        <v>-0.209</v>
      </c>
      <c r="O223" s="16">
        <v>0.171</v>
      </c>
    </row>
    <row r="224" ht="15.75" customHeight="1">
      <c r="A224" s="13"/>
      <c r="B224" s="13"/>
      <c r="C224" s="13" t="s">
        <v>131</v>
      </c>
      <c r="D224" s="13"/>
      <c r="E224" s="13"/>
      <c r="F224" s="13"/>
      <c r="G224" s="123">
        <v>0.39444444444444443</v>
      </c>
      <c r="H224" s="123">
        <v>0.3972222222222222</v>
      </c>
      <c r="I224" s="124">
        <v>0.258</v>
      </c>
      <c r="J224" s="16">
        <v>0.11</v>
      </c>
      <c r="K224" s="124">
        <v>-0.148</v>
      </c>
      <c r="L224" s="124">
        <v>0.016</v>
      </c>
      <c r="M224" s="122">
        <v>0.135</v>
      </c>
      <c r="N224" s="16">
        <v>-0.148</v>
      </c>
      <c r="O224" s="16">
        <v>0.119</v>
      </c>
    </row>
    <row r="225" ht="15.75" customHeight="1">
      <c r="A225" s="74">
        <v>44721.0</v>
      </c>
      <c r="B225" s="75" t="s">
        <v>43</v>
      </c>
      <c r="C225" s="76">
        <v>4.0</v>
      </c>
      <c r="D225" s="75" t="s">
        <v>120</v>
      </c>
      <c r="E225" s="75"/>
      <c r="F225" s="75"/>
      <c r="G225" s="75"/>
      <c r="H225" s="75"/>
      <c r="I225" s="125"/>
      <c r="J225" s="75"/>
      <c r="K225" s="125"/>
      <c r="L225" s="125"/>
      <c r="M225" s="126">
        <v>0.54</v>
      </c>
      <c r="N225" s="75"/>
      <c r="O225" s="75"/>
      <c r="P225" s="77"/>
      <c r="Q225" s="77"/>
      <c r="R225" s="77"/>
      <c r="S225" s="77"/>
      <c r="T225" s="77"/>
      <c r="U225" s="77"/>
      <c r="V225" s="77"/>
      <c r="W225" s="77"/>
      <c r="X225" s="77"/>
      <c r="Y225" s="77"/>
    </row>
    <row r="226" ht="15.75" customHeight="1">
      <c r="A226" s="13"/>
      <c r="B226" s="13"/>
      <c r="C226" s="16">
        <v>2.0</v>
      </c>
      <c r="D226" s="13" t="s">
        <v>120</v>
      </c>
      <c r="E226" s="13"/>
      <c r="F226" s="13"/>
      <c r="G226" s="13"/>
      <c r="H226" s="13"/>
      <c r="I226" s="121"/>
      <c r="J226" s="13"/>
      <c r="K226" s="121"/>
      <c r="L226" s="121"/>
      <c r="M226" s="122">
        <v>0.683</v>
      </c>
      <c r="N226" s="13"/>
      <c r="O226" s="13"/>
    </row>
    <row r="227" ht="15.75" customHeight="1">
      <c r="A227" s="13"/>
      <c r="B227" s="13"/>
      <c r="C227" s="16">
        <v>1.0</v>
      </c>
      <c r="D227" s="13" t="s">
        <v>120</v>
      </c>
      <c r="E227" s="13"/>
      <c r="F227" s="13"/>
      <c r="G227" s="13"/>
      <c r="H227" s="13"/>
      <c r="I227" s="121"/>
      <c r="J227" s="13"/>
      <c r="K227" s="121"/>
      <c r="L227" s="121"/>
      <c r="M227" s="122">
        <v>0.351</v>
      </c>
      <c r="N227" s="13"/>
      <c r="O227" s="13"/>
    </row>
    <row r="228" ht="15.75" customHeight="1">
      <c r="A228" s="13"/>
      <c r="B228" s="13"/>
      <c r="C228" s="16">
        <v>0.5</v>
      </c>
      <c r="D228" s="13" t="s">
        <v>120</v>
      </c>
      <c r="E228" s="13"/>
      <c r="F228" s="13"/>
      <c r="G228" s="13"/>
      <c r="H228" s="13"/>
      <c r="I228" s="121"/>
      <c r="J228" s="13"/>
      <c r="K228" s="121"/>
      <c r="L228" s="121"/>
      <c r="M228" s="122">
        <v>0.011</v>
      </c>
      <c r="N228" s="13"/>
      <c r="O228" s="13"/>
    </row>
    <row r="229" ht="15.75" customHeight="1">
      <c r="A229" s="13"/>
      <c r="B229" s="13"/>
      <c r="C229" s="16">
        <v>0.25</v>
      </c>
      <c r="D229" s="13" t="s">
        <v>120</v>
      </c>
      <c r="E229" s="13"/>
      <c r="F229" s="13"/>
      <c r="G229" s="13"/>
      <c r="H229" s="13"/>
      <c r="I229" s="121"/>
      <c r="J229" s="13"/>
      <c r="K229" s="121"/>
      <c r="L229" s="121"/>
      <c r="M229" s="122">
        <v>-0.091</v>
      </c>
      <c r="N229" s="13"/>
      <c r="O229" s="13"/>
    </row>
    <row r="230" ht="15.75" customHeight="1">
      <c r="A230" s="13"/>
      <c r="B230" s="13"/>
      <c r="C230" s="16">
        <v>0.125</v>
      </c>
      <c r="D230" s="13" t="s">
        <v>120</v>
      </c>
      <c r="E230" s="13"/>
      <c r="F230" s="13"/>
      <c r="G230" s="13"/>
      <c r="H230" s="13"/>
      <c r="I230" s="121"/>
      <c r="J230" s="13"/>
      <c r="K230" s="121"/>
      <c r="L230" s="121"/>
      <c r="M230" s="122">
        <v>0.327</v>
      </c>
      <c r="N230" s="13"/>
      <c r="O230" s="13"/>
    </row>
    <row r="231" ht="15.75" customHeight="1">
      <c r="A231" s="13"/>
      <c r="B231" s="13"/>
      <c r="C231" s="13" t="s">
        <v>132</v>
      </c>
      <c r="D231" s="13"/>
      <c r="E231" s="13"/>
      <c r="F231" s="13" t="s">
        <v>125</v>
      </c>
      <c r="G231" s="123">
        <v>0.3875</v>
      </c>
      <c r="H231" s="123">
        <v>0.5277777777777778</v>
      </c>
      <c r="I231" s="124">
        <v>0.231</v>
      </c>
      <c r="J231" s="16">
        <v>0.0</v>
      </c>
      <c r="K231" s="124">
        <v>-0.231</v>
      </c>
      <c r="L231" s="124">
        <v>0.245</v>
      </c>
      <c r="M231" s="122">
        <v>0.398</v>
      </c>
      <c r="N231" s="16">
        <v>-0.231</v>
      </c>
      <c r="O231" s="16">
        <v>0.153</v>
      </c>
    </row>
    <row r="232" ht="15.75" customHeight="1">
      <c r="A232" s="13"/>
      <c r="B232" s="13"/>
      <c r="C232" s="13" t="s">
        <v>133</v>
      </c>
      <c r="D232" s="13"/>
      <c r="E232" s="13"/>
      <c r="F232" s="13"/>
      <c r="G232" s="123">
        <v>0.3875</v>
      </c>
      <c r="H232" s="123">
        <v>0.5277777777777778</v>
      </c>
      <c r="I232" s="124">
        <v>0.25</v>
      </c>
      <c r="J232" s="16">
        <v>0.0</v>
      </c>
      <c r="K232" s="124">
        <v>-0.25</v>
      </c>
      <c r="L232" s="124">
        <v>0.006</v>
      </c>
      <c r="M232" s="122">
        <v>0.24</v>
      </c>
      <c r="N232" s="16">
        <v>-0.25</v>
      </c>
      <c r="O232" s="16">
        <v>0.234</v>
      </c>
    </row>
    <row r="233" ht="15.75" customHeight="1">
      <c r="A233" s="13"/>
      <c r="B233" s="13"/>
      <c r="C233" s="13" t="s">
        <v>134</v>
      </c>
      <c r="D233" s="13"/>
      <c r="E233" s="13"/>
      <c r="F233" s="13"/>
      <c r="G233" s="123">
        <v>0.3875</v>
      </c>
      <c r="H233" s="123">
        <v>0.5277777777777778</v>
      </c>
      <c r="I233" s="124">
        <v>0.23</v>
      </c>
      <c r="J233" s="16">
        <v>0.0</v>
      </c>
      <c r="K233" s="124">
        <v>-0.23</v>
      </c>
      <c r="L233" s="124">
        <v>0.246</v>
      </c>
      <c r="M233" s="122">
        <v>0.276</v>
      </c>
      <c r="N233" s="16">
        <v>-0.23</v>
      </c>
      <c r="O233" s="16">
        <v>0.03</v>
      </c>
    </row>
    <row r="234" ht="15.75" customHeight="1">
      <c r="A234" s="13"/>
      <c r="B234" s="13"/>
      <c r="C234" s="13" t="s">
        <v>135</v>
      </c>
      <c r="D234" s="13"/>
      <c r="E234" s="13"/>
      <c r="F234" s="13"/>
      <c r="G234" s="123">
        <v>0.3875</v>
      </c>
      <c r="H234" s="123">
        <v>0.5277777777777778</v>
      </c>
      <c r="I234" s="124">
        <v>0.24</v>
      </c>
      <c r="J234" s="16">
        <v>0.0212</v>
      </c>
      <c r="K234" s="124">
        <v>-0.2188</v>
      </c>
      <c r="L234" s="124">
        <v>0.221</v>
      </c>
      <c r="M234" s="122">
        <v>0.238</v>
      </c>
      <c r="N234" s="16">
        <v>-0.2188</v>
      </c>
      <c r="O234" s="16">
        <v>0.017</v>
      </c>
    </row>
    <row r="235" ht="15.75" customHeight="1">
      <c r="A235" s="13"/>
      <c r="B235" s="13"/>
      <c r="C235" s="13" t="s">
        <v>136</v>
      </c>
      <c r="D235" s="13"/>
      <c r="E235" s="13"/>
      <c r="F235" s="13"/>
      <c r="G235" s="123">
        <v>0.3875</v>
      </c>
      <c r="H235" s="123">
        <v>0.5277777777777778</v>
      </c>
      <c r="I235" s="124">
        <v>0.24</v>
      </c>
      <c r="J235" s="16">
        <v>0.0715</v>
      </c>
      <c r="K235" s="124">
        <v>-0.1685</v>
      </c>
      <c r="L235" s="124">
        <v>0.203</v>
      </c>
      <c r="M235" s="122">
        <v>0.276</v>
      </c>
      <c r="N235" s="16">
        <v>-0.1685</v>
      </c>
      <c r="O235" s="16">
        <v>0.073</v>
      </c>
    </row>
    <row r="236" ht="15.75" customHeight="1">
      <c r="A236" s="13"/>
      <c r="B236" s="13"/>
      <c r="C236" s="13" t="s">
        <v>137</v>
      </c>
      <c r="D236" s="13"/>
      <c r="E236" s="13"/>
      <c r="F236" s="13"/>
      <c r="G236" s="123">
        <v>0.3875</v>
      </c>
      <c r="H236" s="123">
        <v>0.5277777777777778</v>
      </c>
      <c r="I236" s="124">
        <v>0.25</v>
      </c>
      <c r="J236" s="16">
        <v>0.1036</v>
      </c>
      <c r="K236" s="124">
        <v>-0.1464</v>
      </c>
      <c r="L236" s="124">
        <v>0.217</v>
      </c>
      <c r="M236" s="122">
        <v>0.314</v>
      </c>
      <c r="N236" s="16">
        <v>-0.1464</v>
      </c>
      <c r="O236" s="16">
        <v>0.097</v>
      </c>
    </row>
    <row r="237" ht="15.75" customHeight="1">
      <c r="A237" s="74">
        <v>44721.0</v>
      </c>
      <c r="B237" s="75" t="s">
        <v>43</v>
      </c>
      <c r="C237" s="76">
        <v>4.0</v>
      </c>
      <c r="D237" s="75"/>
      <c r="E237" s="75"/>
      <c r="F237" s="75"/>
      <c r="G237" s="75"/>
      <c r="H237" s="75"/>
      <c r="I237" s="125"/>
      <c r="J237" s="75"/>
      <c r="K237" s="125"/>
      <c r="L237" s="125"/>
      <c r="M237" s="127"/>
      <c r="N237" s="75"/>
      <c r="O237" s="75"/>
      <c r="P237" s="77"/>
      <c r="Q237" s="77"/>
      <c r="R237" s="77"/>
      <c r="S237" s="77"/>
      <c r="T237" s="77"/>
      <c r="U237" s="77"/>
      <c r="V237" s="77"/>
      <c r="W237" s="77"/>
      <c r="X237" s="77"/>
      <c r="Y237" s="77"/>
    </row>
    <row r="238" ht="15.75" customHeight="1">
      <c r="A238" s="13"/>
      <c r="B238" s="13"/>
      <c r="C238" s="16">
        <v>2.0</v>
      </c>
      <c r="D238" s="13"/>
      <c r="E238" s="13"/>
      <c r="F238" s="13"/>
      <c r="G238" s="13"/>
      <c r="H238" s="13"/>
      <c r="I238" s="121"/>
      <c r="J238" s="13"/>
      <c r="K238" s="121"/>
      <c r="L238" s="121"/>
      <c r="M238" s="128"/>
      <c r="N238" s="13"/>
      <c r="O238" s="13"/>
    </row>
    <row r="239" ht="15.75" customHeight="1">
      <c r="A239" s="13"/>
      <c r="B239" s="13"/>
      <c r="C239" s="16">
        <v>1.0</v>
      </c>
      <c r="D239" s="13"/>
      <c r="E239" s="13"/>
      <c r="F239" s="13"/>
      <c r="G239" s="13"/>
      <c r="H239" s="13"/>
      <c r="I239" s="121"/>
      <c r="J239" s="13"/>
      <c r="K239" s="121"/>
      <c r="L239" s="121"/>
      <c r="M239" s="128"/>
      <c r="N239" s="13"/>
      <c r="O239" s="13"/>
    </row>
    <row r="240" ht="15.75" customHeight="1">
      <c r="A240" s="13"/>
      <c r="B240" s="13"/>
      <c r="C240" s="16">
        <v>0.5</v>
      </c>
      <c r="D240" s="13"/>
      <c r="E240" s="13"/>
      <c r="F240" s="13"/>
      <c r="G240" s="13"/>
      <c r="H240" s="13"/>
      <c r="I240" s="121"/>
      <c r="J240" s="13"/>
      <c r="K240" s="121"/>
      <c r="L240" s="121"/>
      <c r="M240" s="128"/>
      <c r="N240" s="13"/>
      <c r="O240" s="13"/>
    </row>
    <row r="241" ht="15.75" customHeight="1">
      <c r="A241" s="13"/>
      <c r="B241" s="13"/>
      <c r="C241" s="16">
        <v>0.25</v>
      </c>
      <c r="D241" s="13"/>
      <c r="E241" s="13"/>
      <c r="F241" s="13"/>
      <c r="G241" s="13"/>
      <c r="H241" s="13"/>
      <c r="I241" s="121"/>
      <c r="J241" s="13"/>
      <c r="K241" s="121"/>
      <c r="L241" s="121"/>
      <c r="M241" s="128"/>
      <c r="N241" s="13"/>
      <c r="O241" s="13"/>
    </row>
    <row r="242" ht="15.75" customHeight="1">
      <c r="A242" s="13"/>
      <c r="B242" s="13"/>
      <c r="C242" s="16">
        <v>0.125</v>
      </c>
      <c r="D242" s="13"/>
      <c r="E242" s="13"/>
      <c r="F242" s="13"/>
      <c r="G242" s="13"/>
      <c r="H242" s="13"/>
      <c r="I242" s="121"/>
      <c r="J242" s="13"/>
      <c r="K242" s="121"/>
      <c r="L242" s="121"/>
      <c r="M242" s="128"/>
      <c r="N242" s="13"/>
      <c r="O242" s="13"/>
    </row>
    <row r="243" ht="15.75" customHeight="1">
      <c r="A243" s="13"/>
      <c r="B243" s="13"/>
      <c r="C243" s="13" t="s">
        <v>138</v>
      </c>
      <c r="D243" s="13"/>
      <c r="E243" s="13"/>
      <c r="F243" s="13" t="s">
        <v>139</v>
      </c>
      <c r="G243" s="123">
        <v>0.4548611111111111</v>
      </c>
      <c r="H243" s="123">
        <v>0.5277777777777778</v>
      </c>
      <c r="I243" s="124">
        <v>0.261</v>
      </c>
      <c r="J243" s="16">
        <v>0.165</v>
      </c>
      <c r="K243" s="124">
        <v>-0.096</v>
      </c>
      <c r="L243" s="121"/>
      <c r="M243" s="128"/>
      <c r="N243" s="16">
        <v>-0.096</v>
      </c>
      <c r="O243" s="16">
        <v>0.0</v>
      </c>
    </row>
    <row r="244" ht="15.75" customHeight="1">
      <c r="A244" s="13"/>
      <c r="B244" s="13"/>
      <c r="C244" s="13" t="s">
        <v>140</v>
      </c>
      <c r="D244" s="13"/>
      <c r="E244" s="13"/>
      <c r="F244" s="13"/>
      <c r="G244" s="123">
        <v>0.4548611111111111</v>
      </c>
      <c r="H244" s="123">
        <v>0.5277777777777778</v>
      </c>
      <c r="I244" s="124">
        <v>0.235</v>
      </c>
      <c r="J244" s="16">
        <v>0.196</v>
      </c>
      <c r="K244" s="124">
        <v>-0.039</v>
      </c>
      <c r="L244" s="121"/>
      <c r="M244" s="128"/>
      <c r="N244" s="16">
        <v>-0.039</v>
      </c>
      <c r="O244" s="16">
        <v>0.0</v>
      </c>
    </row>
    <row r="245" ht="15.75" customHeight="1">
      <c r="A245" s="13"/>
      <c r="B245" s="13"/>
      <c r="C245" s="13" t="s">
        <v>141</v>
      </c>
      <c r="D245" s="13"/>
      <c r="E245" s="13"/>
      <c r="F245" s="13"/>
      <c r="G245" s="123">
        <v>0.4548611111111111</v>
      </c>
      <c r="H245" s="123">
        <v>0.5277777777777778</v>
      </c>
      <c r="I245" s="124">
        <v>0.67</v>
      </c>
      <c r="J245" s="16">
        <v>0.151</v>
      </c>
      <c r="K245" s="124">
        <v>-0.519</v>
      </c>
      <c r="L245" s="121"/>
      <c r="M245" s="128"/>
      <c r="N245" s="16">
        <v>-0.519</v>
      </c>
      <c r="O245" s="16">
        <v>0.0</v>
      </c>
    </row>
    <row r="246" ht="15.75" customHeight="1">
      <c r="A246" s="13"/>
      <c r="B246" s="13"/>
      <c r="C246" s="13" t="s">
        <v>142</v>
      </c>
      <c r="D246" s="13"/>
      <c r="E246" s="13"/>
      <c r="F246" s="13"/>
      <c r="G246" s="123">
        <v>0.4548611111111111</v>
      </c>
      <c r="H246" s="123">
        <v>0.5277777777777778</v>
      </c>
      <c r="I246" s="124">
        <v>0.245</v>
      </c>
      <c r="J246" s="16">
        <v>0.133</v>
      </c>
      <c r="K246" s="124">
        <v>-0.112</v>
      </c>
      <c r="L246" s="121"/>
      <c r="M246" s="128"/>
      <c r="N246" s="16">
        <v>-0.112</v>
      </c>
      <c r="O246" s="16">
        <v>0.0</v>
      </c>
    </row>
    <row r="247" ht="15.75" customHeight="1">
      <c r="A247" s="13"/>
      <c r="B247" s="13"/>
      <c r="C247" s="13" t="s">
        <v>143</v>
      </c>
      <c r="D247" s="13"/>
      <c r="E247" s="13"/>
      <c r="F247" s="13"/>
      <c r="G247" s="123">
        <v>0.4548611111111111</v>
      </c>
      <c r="H247" s="123">
        <v>0.5277777777777778</v>
      </c>
      <c r="I247" s="124">
        <v>0.41</v>
      </c>
      <c r="J247" s="16">
        <v>0.174</v>
      </c>
      <c r="K247" s="124">
        <v>-0.236</v>
      </c>
      <c r="L247" s="121"/>
      <c r="M247" s="128"/>
      <c r="N247" s="16">
        <v>-0.236</v>
      </c>
      <c r="O247" s="16">
        <v>0.0</v>
      </c>
    </row>
    <row r="248" ht="15.75" customHeight="1">
      <c r="A248" s="13"/>
      <c r="B248" s="13"/>
      <c r="C248" s="13" t="s">
        <v>144</v>
      </c>
      <c r="D248" s="13"/>
      <c r="E248" s="13"/>
      <c r="F248" s="13"/>
      <c r="G248" s="123">
        <v>0.4548611111111111</v>
      </c>
      <c r="H248" s="123">
        <v>0.5277777777777778</v>
      </c>
      <c r="I248" s="124">
        <v>0.38</v>
      </c>
      <c r="J248" s="16">
        <v>0.141</v>
      </c>
      <c r="K248" s="124">
        <v>-0.239</v>
      </c>
      <c r="L248" s="121"/>
      <c r="M248" s="128"/>
      <c r="N248" s="16">
        <v>-0.239</v>
      </c>
      <c r="O248" s="16">
        <v>0.0</v>
      </c>
    </row>
    <row r="249" ht="15.75" customHeight="1">
      <c r="A249" s="13"/>
      <c r="B249" s="13"/>
      <c r="C249" s="13" t="s">
        <v>145</v>
      </c>
      <c r="D249" s="13"/>
      <c r="E249" s="13"/>
      <c r="F249" s="13"/>
      <c r="G249" s="123">
        <v>0.4548611111111111</v>
      </c>
      <c r="H249" s="123">
        <v>0.5277777777777778</v>
      </c>
      <c r="I249" s="124">
        <v>0.36</v>
      </c>
      <c r="J249" s="16">
        <v>0.135</v>
      </c>
      <c r="K249" s="124">
        <v>-0.225</v>
      </c>
      <c r="L249" s="121"/>
      <c r="M249" s="128"/>
      <c r="N249" s="16">
        <v>-0.225</v>
      </c>
      <c r="O249" s="16">
        <v>0.0</v>
      </c>
    </row>
    <row r="250" ht="15.75" customHeight="1">
      <c r="A250" s="74">
        <v>44721.0</v>
      </c>
      <c r="B250" s="75" t="s">
        <v>43</v>
      </c>
      <c r="C250" s="76">
        <v>4.0</v>
      </c>
      <c r="D250" s="75"/>
      <c r="E250" s="75"/>
      <c r="F250" s="75"/>
      <c r="G250" s="75"/>
      <c r="H250" s="75"/>
      <c r="I250" s="125"/>
      <c r="J250" s="75"/>
      <c r="K250" s="125"/>
      <c r="L250" s="125"/>
      <c r="M250" s="126">
        <v>-0.009</v>
      </c>
      <c r="N250" s="75"/>
      <c r="O250" s="75"/>
      <c r="P250" s="77"/>
      <c r="Q250" s="77"/>
      <c r="R250" s="77"/>
      <c r="S250" s="77"/>
      <c r="T250" s="77"/>
      <c r="U250" s="77"/>
      <c r="V250" s="77"/>
      <c r="W250" s="77"/>
      <c r="X250" s="77"/>
      <c r="Y250" s="77"/>
    </row>
    <row r="251" ht="15.75" customHeight="1">
      <c r="A251" s="13"/>
      <c r="B251" s="13"/>
      <c r="C251" s="16">
        <v>2.0</v>
      </c>
      <c r="D251" s="13"/>
      <c r="E251" s="13"/>
      <c r="F251" s="13"/>
      <c r="G251" s="13"/>
      <c r="H251" s="13"/>
      <c r="I251" s="121"/>
      <c r="J251" s="13"/>
      <c r="K251" s="121"/>
      <c r="L251" s="121"/>
      <c r="M251" s="122">
        <v>0.997</v>
      </c>
      <c r="N251" s="13"/>
      <c r="O251" s="13"/>
    </row>
    <row r="252" ht="15.75" customHeight="1">
      <c r="A252" s="13"/>
      <c r="B252" s="13"/>
      <c r="C252" s="16">
        <v>1.0</v>
      </c>
      <c r="D252" s="13"/>
      <c r="E252" s="13"/>
      <c r="F252" s="13"/>
      <c r="G252" s="13"/>
      <c r="H252" s="13"/>
      <c r="I252" s="121"/>
      <c r="J252" s="13"/>
      <c r="K252" s="121"/>
      <c r="L252" s="121"/>
      <c r="M252" s="122">
        <v>0.711</v>
      </c>
      <c r="N252" s="13"/>
      <c r="O252" s="13"/>
    </row>
    <row r="253" ht="15.75" customHeight="1">
      <c r="A253" s="13"/>
      <c r="B253" s="13"/>
      <c r="C253" s="16">
        <v>0.5</v>
      </c>
      <c r="D253" s="13"/>
      <c r="E253" s="13"/>
      <c r="F253" s="13"/>
      <c r="G253" s="13"/>
      <c r="H253" s="13"/>
      <c r="I253" s="121"/>
      <c r="J253" s="13"/>
      <c r="K253" s="121"/>
      <c r="L253" s="121"/>
      <c r="M253" s="122">
        <v>0.862</v>
      </c>
      <c r="N253" s="13"/>
      <c r="O253" s="13"/>
    </row>
    <row r="254" ht="15.75" customHeight="1">
      <c r="A254" s="13"/>
      <c r="B254" s="13"/>
      <c r="C254" s="16">
        <v>0.25</v>
      </c>
      <c r="D254" s="13"/>
      <c r="E254" s="13"/>
      <c r="F254" s="13"/>
      <c r="G254" s="13"/>
      <c r="H254" s="13"/>
      <c r="I254" s="121"/>
      <c r="J254" s="13"/>
      <c r="K254" s="121"/>
      <c r="L254" s="121"/>
      <c r="M254" s="122">
        <v>0.672</v>
      </c>
      <c r="N254" s="13"/>
      <c r="O254" s="13"/>
    </row>
    <row r="255" ht="15.75" customHeight="1">
      <c r="A255" s="13"/>
      <c r="B255" s="13"/>
      <c r="C255" s="13" t="s">
        <v>90</v>
      </c>
      <c r="D255" s="13"/>
      <c r="E255" s="13"/>
      <c r="F255" s="13"/>
      <c r="G255" s="123">
        <v>0.46458333333333335</v>
      </c>
      <c r="H255" s="123">
        <v>0.5277777777777778</v>
      </c>
      <c r="I255" s="124">
        <v>0.246</v>
      </c>
      <c r="J255" s="16">
        <v>0.025</v>
      </c>
      <c r="K255" s="124">
        <v>-0.221</v>
      </c>
      <c r="L255" s="124">
        <v>0.247</v>
      </c>
      <c r="M255" s="122">
        <v>0.578</v>
      </c>
      <c r="N255" s="16">
        <v>-0.221</v>
      </c>
      <c r="O255" s="16">
        <v>0.331</v>
      </c>
    </row>
    <row r="256" ht="15.75" customHeight="1">
      <c r="A256" s="13"/>
      <c r="B256" s="13"/>
      <c r="C256" s="13" t="s">
        <v>93</v>
      </c>
      <c r="D256" s="13"/>
      <c r="E256" s="13"/>
      <c r="F256" s="13"/>
      <c r="G256" s="123">
        <v>0.46458333333333335</v>
      </c>
      <c r="H256" s="123">
        <v>0.5277777777777778</v>
      </c>
      <c r="I256" s="124">
        <v>0.252</v>
      </c>
      <c r="J256" s="16">
        <v>0.143</v>
      </c>
      <c r="K256" s="124">
        <v>-0.109</v>
      </c>
      <c r="L256" s="124">
        <v>0.238</v>
      </c>
      <c r="M256" s="122">
        <v>0.473</v>
      </c>
      <c r="N256" s="16">
        <v>-0.109</v>
      </c>
      <c r="O256" s="16">
        <v>0.235</v>
      </c>
    </row>
    <row r="257" ht="15.75" customHeight="1">
      <c r="A257" s="13"/>
      <c r="B257" s="13"/>
      <c r="C257" s="13" t="s">
        <v>95</v>
      </c>
      <c r="D257" s="13"/>
      <c r="E257" s="13"/>
      <c r="F257" s="13"/>
      <c r="G257" s="123">
        <v>0.46458333333333335</v>
      </c>
      <c r="H257" s="123">
        <v>0.5277777777777778</v>
      </c>
      <c r="I257" s="124">
        <v>0.256</v>
      </c>
      <c r="J257" s="16">
        <v>0.067</v>
      </c>
      <c r="K257" s="124">
        <v>-0.189</v>
      </c>
      <c r="L257" s="124">
        <v>0.244</v>
      </c>
      <c r="M257" s="122">
        <v>0.335</v>
      </c>
      <c r="N257" s="16">
        <v>-0.189</v>
      </c>
      <c r="O257" s="16">
        <v>0.091</v>
      </c>
    </row>
    <row r="258" ht="15.75" customHeight="1">
      <c r="A258" s="13"/>
      <c r="B258" s="13"/>
      <c r="C258" s="13" t="s">
        <v>96</v>
      </c>
      <c r="D258" s="13"/>
      <c r="E258" s="13"/>
      <c r="F258" s="13"/>
      <c r="G258" s="123">
        <v>0.46458333333333335</v>
      </c>
      <c r="H258" s="123">
        <v>0.5277777777777778</v>
      </c>
      <c r="I258" s="124">
        <v>0.239</v>
      </c>
      <c r="J258" s="16">
        <v>0.068</v>
      </c>
      <c r="K258" s="124">
        <v>-0.171</v>
      </c>
      <c r="L258" s="124">
        <v>0.248</v>
      </c>
      <c r="M258" s="122">
        <v>0.56</v>
      </c>
      <c r="N258" s="16">
        <v>-0.171</v>
      </c>
      <c r="O258" s="16">
        <v>0.312</v>
      </c>
    </row>
    <row r="259" ht="15.75" customHeight="1">
      <c r="A259" s="13"/>
      <c r="B259" s="13"/>
      <c r="C259" s="13" t="s">
        <v>97</v>
      </c>
      <c r="D259" s="13"/>
      <c r="E259" s="13"/>
      <c r="F259" s="13"/>
      <c r="G259" s="123">
        <v>0.46458333333333335</v>
      </c>
      <c r="H259" s="123">
        <v>0.5277777777777778</v>
      </c>
      <c r="I259" s="124">
        <v>0.258</v>
      </c>
      <c r="J259" s="16">
        <v>0.071</v>
      </c>
      <c r="K259" s="124">
        <v>-0.187</v>
      </c>
      <c r="L259" s="124">
        <v>0.241</v>
      </c>
      <c r="M259" s="122">
        <v>0.201</v>
      </c>
      <c r="N259" s="16">
        <v>-0.187</v>
      </c>
      <c r="O259" s="16">
        <v>-0.04</v>
      </c>
    </row>
    <row r="260" ht="15.75" customHeight="1">
      <c r="A260" s="13"/>
      <c r="B260" s="13"/>
      <c r="C260" s="13" t="s">
        <v>99</v>
      </c>
      <c r="D260" s="13"/>
      <c r="E260" s="13"/>
      <c r="F260" s="13"/>
      <c r="G260" s="123">
        <v>0.46458333333333335</v>
      </c>
      <c r="H260" s="123">
        <v>0.5277777777777778</v>
      </c>
      <c r="I260" s="124">
        <v>0.257</v>
      </c>
      <c r="J260" s="16">
        <v>0.0</v>
      </c>
      <c r="K260" s="124">
        <v>-0.257</v>
      </c>
      <c r="L260" s="124">
        <v>0.24</v>
      </c>
      <c r="M260" s="122">
        <v>0.357</v>
      </c>
      <c r="N260" s="16">
        <v>-0.257</v>
      </c>
      <c r="O260" s="16">
        <v>0.117</v>
      </c>
    </row>
    <row r="261" ht="15.75" customHeight="1">
      <c r="A261" s="13"/>
      <c r="B261" s="13"/>
      <c r="C261" s="13" t="s">
        <v>100</v>
      </c>
      <c r="D261" s="13"/>
      <c r="E261" s="13"/>
      <c r="F261" s="13"/>
      <c r="G261" s="123">
        <v>0.46458333333333335</v>
      </c>
      <c r="H261" s="123">
        <v>0.5277777777777778</v>
      </c>
      <c r="I261" s="124">
        <v>0.26</v>
      </c>
      <c r="J261" s="16">
        <v>0.097</v>
      </c>
      <c r="K261" s="124">
        <v>-0.163</v>
      </c>
      <c r="L261" s="124">
        <v>0.233</v>
      </c>
      <c r="M261" s="122">
        <v>0.256</v>
      </c>
      <c r="N261" s="16">
        <v>-0.163</v>
      </c>
      <c r="O261" s="16">
        <v>0.023</v>
      </c>
    </row>
    <row r="262" ht="15.75" customHeight="1">
      <c r="A262" s="74">
        <v>44721.0</v>
      </c>
      <c r="B262" s="75" t="s">
        <v>43</v>
      </c>
      <c r="C262" s="76">
        <v>4.0</v>
      </c>
      <c r="D262" s="75"/>
      <c r="E262" s="75"/>
      <c r="F262" s="75"/>
      <c r="G262" s="75"/>
      <c r="H262" s="75"/>
      <c r="I262" s="125"/>
      <c r="J262" s="75"/>
      <c r="K262" s="125"/>
      <c r="L262" s="125"/>
      <c r="M262" s="126">
        <v>1.136</v>
      </c>
      <c r="N262" s="75"/>
      <c r="O262" s="75"/>
      <c r="P262" s="77"/>
      <c r="Q262" s="77"/>
      <c r="R262" s="77"/>
      <c r="S262" s="77"/>
      <c r="T262" s="77"/>
      <c r="U262" s="77"/>
      <c r="V262" s="77"/>
      <c r="W262" s="77"/>
      <c r="X262" s="77"/>
      <c r="Y262" s="77"/>
    </row>
    <row r="263" ht="15.75" customHeight="1">
      <c r="A263" s="13"/>
      <c r="B263" s="13"/>
      <c r="C263" s="16">
        <v>2.0</v>
      </c>
      <c r="D263" s="13"/>
      <c r="E263" s="13"/>
      <c r="F263" s="13"/>
      <c r="G263" s="13"/>
      <c r="H263" s="13"/>
      <c r="I263" s="121"/>
      <c r="J263" s="13"/>
      <c r="K263" s="121"/>
      <c r="L263" s="121"/>
      <c r="M263" s="122">
        <v>0.941</v>
      </c>
      <c r="N263" s="13"/>
      <c r="O263" s="13"/>
    </row>
    <row r="264" ht="15.75" customHeight="1">
      <c r="A264" s="13"/>
      <c r="B264" s="13"/>
      <c r="C264" s="16">
        <v>1.0</v>
      </c>
      <c r="D264" s="13"/>
      <c r="E264" s="13"/>
      <c r="F264" s="13"/>
      <c r="G264" s="13"/>
      <c r="H264" s="13"/>
      <c r="I264" s="121"/>
      <c r="J264" s="13"/>
      <c r="K264" s="121"/>
      <c r="L264" s="121"/>
      <c r="M264" s="122">
        <v>0.473</v>
      </c>
      <c r="N264" s="13"/>
      <c r="O264" s="13"/>
    </row>
    <row r="265" ht="15.75" customHeight="1">
      <c r="A265" s="13"/>
      <c r="B265" s="13"/>
      <c r="C265" s="16">
        <v>0.5</v>
      </c>
      <c r="D265" s="13"/>
      <c r="E265" s="13"/>
      <c r="F265" s="13"/>
      <c r="G265" s="13"/>
      <c r="H265" s="13"/>
      <c r="I265" s="121"/>
      <c r="J265" s="13"/>
      <c r="K265" s="121"/>
      <c r="L265" s="121"/>
      <c r="M265" s="122">
        <v>0.193</v>
      </c>
      <c r="N265" s="13"/>
      <c r="O265" s="13"/>
    </row>
    <row r="266" ht="15.75" customHeight="1">
      <c r="A266" s="13"/>
      <c r="B266" s="13"/>
      <c r="C266" s="16">
        <v>0.25</v>
      </c>
      <c r="D266" s="13"/>
      <c r="E266" s="13"/>
      <c r="F266" s="13"/>
      <c r="G266" s="13"/>
      <c r="H266" s="13"/>
      <c r="I266" s="121"/>
      <c r="J266" s="13"/>
      <c r="K266" s="121"/>
      <c r="L266" s="121"/>
      <c r="M266" s="122">
        <v>0.06</v>
      </c>
      <c r="N266" s="13"/>
      <c r="O266" s="13"/>
    </row>
    <row r="267" ht="15.75" customHeight="1">
      <c r="A267" s="13"/>
      <c r="B267" s="13"/>
      <c r="C267" s="13" t="s">
        <v>111</v>
      </c>
      <c r="D267" s="13"/>
      <c r="E267" s="13"/>
      <c r="F267" s="13"/>
      <c r="G267" s="123">
        <v>0.46875</v>
      </c>
      <c r="H267" s="13"/>
      <c r="I267" s="124">
        <v>0.235</v>
      </c>
      <c r="J267" s="16">
        <v>0.115</v>
      </c>
      <c r="K267" s="124">
        <v>-0.12</v>
      </c>
      <c r="L267" s="124">
        <v>-0.006</v>
      </c>
      <c r="M267" s="122">
        <v>0.127</v>
      </c>
      <c r="N267" s="16">
        <v>-0.12</v>
      </c>
      <c r="O267" s="16">
        <v>0.133</v>
      </c>
    </row>
    <row r="268" ht="15.75" customHeight="1">
      <c r="A268" s="13"/>
      <c r="B268" s="13"/>
      <c r="C268" s="13" t="s">
        <v>113</v>
      </c>
      <c r="D268" s="13"/>
      <c r="E268" s="13"/>
      <c r="F268" s="13"/>
      <c r="G268" s="123">
        <v>0.46875</v>
      </c>
      <c r="H268" s="13"/>
      <c r="I268" s="124">
        <v>0.252</v>
      </c>
      <c r="J268" s="16">
        <v>0.269</v>
      </c>
      <c r="K268" s="124">
        <v>0.017</v>
      </c>
      <c r="L268" s="124">
        <v>-0.012</v>
      </c>
      <c r="M268" s="122">
        <v>0.175</v>
      </c>
      <c r="N268" s="16">
        <v>0.017</v>
      </c>
      <c r="O268" s="16">
        <v>0.187</v>
      </c>
    </row>
    <row r="269" ht="15.75" customHeight="1">
      <c r="A269" s="13"/>
      <c r="B269" s="13"/>
      <c r="C269" s="13" t="s">
        <v>115</v>
      </c>
      <c r="D269" s="13"/>
      <c r="E269" s="13"/>
      <c r="F269" s="13"/>
      <c r="G269" s="123">
        <v>0.46875</v>
      </c>
      <c r="H269" s="13"/>
      <c r="I269" s="124">
        <v>0.244</v>
      </c>
      <c r="J269" s="16">
        <v>0.029</v>
      </c>
      <c r="K269" s="124">
        <v>-0.215</v>
      </c>
      <c r="L269" s="124">
        <v>-0.004</v>
      </c>
      <c r="M269" s="122">
        <v>0.025</v>
      </c>
      <c r="N269" s="16">
        <v>-0.215</v>
      </c>
      <c r="O269" s="16">
        <v>0.029</v>
      </c>
    </row>
    <row r="270" ht="15.75" customHeight="1">
      <c r="A270" s="13"/>
      <c r="B270" s="13"/>
      <c r="C270" s="13" t="s">
        <v>116</v>
      </c>
      <c r="D270" s="13"/>
      <c r="E270" s="13"/>
      <c r="F270" s="13"/>
      <c r="G270" s="123">
        <v>0.46875</v>
      </c>
      <c r="H270" s="13"/>
      <c r="I270" s="124">
        <v>0.261</v>
      </c>
      <c r="J270" s="16">
        <v>0.185</v>
      </c>
      <c r="K270" s="124">
        <v>-0.076</v>
      </c>
      <c r="L270" s="124">
        <v>-0.004</v>
      </c>
      <c r="M270" s="122">
        <v>0.107</v>
      </c>
      <c r="N270" s="16">
        <v>-0.076</v>
      </c>
      <c r="O270" s="16">
        <v>0.111</v>
      </c>
    </row>
    <row r="271" ht="15.75" customHeight="1">
      <c r="A271" s="13"/>
      <c r="B271" s="13"/>
      <c r="C271" s="13" t="s">
        <v>117</v>
      </c>
      <c r="D271" s="13"/>
      <c r="E271" s="13"/>
      <c r="F271" s="13"/>
      <c r="G271" s="123">
        <v>0.46875</v>
      </c>
      <c r="H271" s="13"/>
      <c r="I271" s="124">
        <v>0.264</v>
      </c>
      <c r="J271" s="16">
        <v>0.21</v>
      </c>
      <c r="K271" s="124">
        <v>-0.054</v>
      </c>
      <c r="L271" s="124">
        <v>-0.02</v>
      </c>
      <c r="M271" s="122">
        <v>0.128</v>
      </c>
      <c r="N271" s="16">
        <v>-0.054</v>
      </c>
      <c r="O271" s="16">
        <v>0.148</v>
      </c>
    </row>
    <row r="272" ht="15.75" customHeight="1">
      <c r="A272" s="13"/>
      <c r="B272" s="13"/>
      <c r="C272" s="13" t="s">
        <v>119</v>
      </c>
      <c r="D272" s="13"/>
      <c r="E272" s="13"/>
      <c r="F272" s="13"/>
      <c r="G272" s="123">
        <v>0.46875</v>
      </c>
      <c r="H272" s="13"/>
      <c r="I272" s="124">
        <v>0.244</v>
      </c>
      <c r="J272" s="16">
        <v>0.156</v>
      </c>
      <c r="K272" s="124">
        <v>-0.088</v>
      </c>
      <c r="L272" s="124">
        <v>-0.017</v>
      </c>
      <c r="M272" s="122">
        <v>0.033</v>
      </c>
      <c r="N272" s="16">
        <v>-0.088</v>
      </c>
      <c r="O272" s="16">
        <v>0.05</v>
      </c>
    </row>
    <row r="273" ht="15.75" customHeight="1">
      <c r="A273" s="74">
        <v>44721.0</v>
      </c>
      <c r="B273" s="75" t="s">
        <v>43</v>
      </c>
      <c r="C273" s="76">
        <v>4.0</v>
      </c>
      <c r="D273" s="75"/>
      <c r="E273" s="75"/>
      <c r="F273" s="75"/>
      <c r="G273" s="75"/>
      <c r="H273" s="75"/>
      <c r="I273" s="125"/>
      <c r="J273" s="75"/>
      <c r="K273" s="125"/>
      <c r="L273" s="125"/>
      <c r="M273" s="126">
        <v>1.161</v>
      </c>
      <c r="N273" s="75"/>
      <c r="O273" s="75"/>
      <c r="P273" s="77"/>
      <c r="Q273" s="77"/>
      <c r="R273" s="77"/>
      <c r="S273" s="77"/>
      <c r="T273" s="77"/>
      <c r="U273" s="77"/>
      <c r="V273" s="77"/>
      <c r="W273" s="77"/>
      <c r="X273" s="77"/>
      <c r="Y273" s="77"/>
    </row>
    <row r="274" ht="15.75" customHeight="1">
      <c r="A274" s="13"/>
      <c r="B274" s="13"/>
      <c r="C274" s="16">
        <v>2.0</v>
      </c>
      <c r="D274" s="13"/>
      <c r="E274" s="13"/>
      <c r="F274" s="13"/>
      <c r="G274" s="13"/>
      <c r="H274" s="13"/>
      <c r="I274" s="121"/>
      <c r="J274" s="13"/>
      <c r="K274" s="121"/>
      <c r="L274" s="121"/>
      <c r="M274" s="122">
        <v>0.731</v>
      </c>
      <c r="N274" s="13"/>
      <c r="O274" s="13"/>
    </row>
    <row r="275" ht="15.75" customHeight="1">
      <c r="A275" s="13"/>
      <c r="B275" s="13"/>
      <c r="C275" s="16">
        <v>1.0</v>
      </c>
      <c r="D275" s="13"/>
      <c r="E275" s="13"/>
      <c r="F275" s="13"/>
      <c r="G275" s="13"/>
      <c r="H275" s="13"/>
      <c r="I275" s="121"/>
      <c r="J275" s="13"/>
      <c r="K275" s="121"/>
      <c r="L275" s="121"/>
      <c r="M275" s="122">
        <v>0.365</v>
      </c>
      <c r="N275" s="13"/>
      <c r="O275" s="13"/>
    </row>
    <row r="276" ht="15.75" customHeight="1">
      <c r="A276" s="13"/>
      <c r="B276" s="13"/>
      <c r="C276" s="16">
        <v>0.5</v>
      </c>
      <c r="D276" s="13"/>
      <c r="E276" s="13"/>
      <c r="F276" s="13"/>
      <c r="G276" s="13"/>
      <c r="H276" s="13"/>
      <c r="I276" s="121"/>
      <c r="J276" s="13"/>
      <c r="K276" s="121"/>
      <c r="L276" s="121"/>
      <c r="M276" s="122">
        <v>0.164</v>
      </c>
      <c r="N276" s="13"/>
      <c r="O276" s="13"/>
    </row>
    <row r="277" ht="15.75" customHeight="1">
      <c r="A277" s="13"/>
      <c r="B277" s="13"/>
      <c r="C277" s="16">
        <v>0.25</v>
      </c>
      <c r="D277" s="13"/>
      <c r="E277" s="13"/>
      <c r="F277" s="13"/>
      <c r="G277" s="13"/>
      <c r="H277" s="13"/>
      <c r="I277" s="121"/>
      <c r="J277" s="13"/>
      <c r="K277" s="121"/>
      <c r="L277" s="121"/>
      <c r="M277" s="122">
        <v>0.067</v>
      </c>
      <c r="N277" s="13"/>
      <c r="O277" s="13"/>
    </row>
    <row r="278" ht="15.75" customHeight="1">
      <c r="A278" s="13"/>
      <c r="B278" s="13"/>
      <c r="C278" s="13" t="s">
        <v>101</v>
      </c>
      <c r="D278" s="13"/>
      <c r="E278" s="13"/>
      <c r="F278" s="13"/>
      <c r="G278" s="123">
        <v>0.3784722222222222</v>
      </c>
      <c r="H278" s="123">
        <v>0.46041666666666664</v>
      </c>
      <c r="I278" s="124">
        <v>0.2601</v>
      </c>
      <c r="J278" s="16">
        <v>0.089</v>
      </c>
      <c r="K278" s="124">
        <v>-0.1711</v>
      </c>
      <c r="L278" s="124">
        <v>0.01</v>
      </c>
      <c r="M278" s="122">
        <v>0.031</v>
      </c>
      <c r="N278" s="16">
        <v>-0.1711</v>
      </c>
      <c r="O278" s="16">
        <v>0.021</v>
      </c>
    </row>
    <row r="279" ht="15.75" customHeight="1">
      <c r="A279" s="13"/>
      <c r="B279" s="13"/>
      <c r="C279" s="13" t="s">
        <v>104</v>
      </c>
      <c r="D279" s="13"/>
      <c r="E279" s="13"/>
      <c r="F279" s="13"/>
      <c r="G279" s="123">
        <v>0.3784722222222222</v>
      </c>
      <c r="H279" s="123">
        <v>0.46041666666666664</v>
      </c>
      <c r="I279" s="124">
        <v>0.2496</v>
      </c>
      <c r="J279" s="16">
        <v>0.0</v>
      </c>
      <c r="K279" s="124">
        <v>-0.2496</v>
      </c>
      <c r="L279" s="124">
        <v>0.007</v>
      </c>
      <c r="M279" s="122">
        <v>0.053</v>
      </c>
      <c r="N279" s="16">
        <v>-0.2496</v>
      </c>
      <c r="O279" s="16">
        <v>0.046</v>
      </c>
    </row>
    <row r="280" ht="15.75" customHeight="1">
      <c r="A280" s="13"/>
      <c r="B280" s="13"/>
      <c r="C280" s="13" t="s">
        <v>106</v>
      </c>
      <c r="D280" s="13"/>
      <c r="E280" s="13"/>
      <c r="F280" s="13"/>
      <c r="G280" s="123">
        <v>0.3784722222222222</v>
      </c>
      <c r="H280" s="123">
        <v>0.46041666666666664</v>
      </c>
      <c r="I280" s="124">
        <v>0.2478</v>
      </c>
      <c r="J280" s="16">
        <v>0.083</v>
      </c>
      <c r="K280" s="124">
        <v>-0.1648</v>
      </c>
      <c r="L280" s="124">
        <v>0.0</v>
      </c>
      <c r="M280" s="122">
        <v>0.033</v>
      </c>
      <c r="N280" s="16">
        <v>-0.1648</v>
      </c>
      <c r="O280" s="16">
        <v>0.033</v>
      </c>
    </row>
    <row r="281" ht="15.75" customHeight="1">
      <c r="A281" s="13"/>
      <c r="B281" s="13"/>
      <c r="C281" s="13" t="s">
        <v>107</v>
      </c>
      <c r="D281" s="13"/>
      <c r="E281" s="13"/>
      <c r="F281" s="13"/>
      <c r="G281" s="123">
        <v>0.3784722222222222</v>
      </c>
      <c r="H281" s="123">
        <v>0.46041666666666664</v>
      </c>
      <c r="I281" s="124">
        <v>0.25</v>
      </c>
      <c r="J281" s="16">
        <v>0.0262</v>
      </c>
      <c r="K281" s="124">
        <v>-0.2238</v>
      </c>
      <c r="L281" s="124">
        <v>0.006</v>
      </c>
      <c r="M281" s="122">
        <v>0.09</v>
      </c>
      <c r="N281" s="16">
        <v>-0.2238</v>
      </c>
      <c r="O281" s="16">
        <v>0.084</v>
      </c>
    </row>
    <row r="282" ht="15.75" customHeight="1">
      <c r="A282" s="13"/>
      <c r="B282" s="13"/>
      <c r="C282" s="13" t="s">
        <v>108</v>
      </c>
      <c r="D282" s="13"/>
      <c r="E282" s="13"/>
      <c r="F282" s="13"/>
      <c r="G282" s="123">
        <v>0.3784722222222222</v>
      </c>
      <c r="H282" s="123">
        <v>0.46041666666666664</v>
      </c>
      <c r="I282" s="124">
        <v>0.25</v>
      </c>
      <c r="J282" s="16">
        <v>0.1176</v>
      </c>
      <c r="K282" s="124">
        <v>-0.1324</v>
      </c>
      <c r="L282" s="124">
        <v>0.011</v>
      </c>
      <c r="M282" s="122">
        <v>0.133</v>
      </c>
      <c r="N282" s="16">
        <v>-0.1324</v>
      </c>
      <c r="O282" s="16">
        <v>0.122</v>
      </c>
    </row>
    <row r="283" ht="15.75" customHeight="1">
      <c r="A283" s="13"/>
      <c r="B283" s="13"/>
      <c r="C283" s="13" t="s">
        <v>110</v>
      </c>
      <c r="D283" s="13"/>
      <c r="E283" s="13"/>
      <c r="F283" s="13"/>
      <c r="G283" s="123">
        <v>0.3784722222222222</v>
      </c>
      <c r="H283" s="123">
        <v>0.46041666666666664</v>
      </c>
      <c r="I283" s="124">
        <v>0.244</v>
      </c>
      <c r="J283" s="16">
        <v>0.025</v>
      </c>
      <c r="K283" s="124">
        <v>-0.219</v>
      </c>
      <c r="L283" s="124">
        <v>0.006</v>
      </c>
      <c r="M283" s="122">
        <v>0.095</v>
      </c>
      <c r="N283" s="16">
        <v>-0.219</v>
      </c>
      <c r="O283" s="16">
        <v>0.089</v>
      </c>
    </row>
    <row r="284" ht="15.75" customHeight="1">
      <c r="A284" s="74">
        <v>44729.0</v>
      </c>
      <c r="B284" s="75" t="s">
        <v>44</v>
      </c>
      <c r="C284" s="76">
        <v>4.0</v>
      </c>
      <c r="D284" s="75"/>
      <c r="E284" s="75"/>
      <c r="F284" s="75"/>
      <c r="G284" s="75"/>
      <c r="H284" s="75"/>
      <c r="I284" s="125"/>
      <c r="J284" s="75"/>
      <c r="K284" s="125"/>
      <c r="L284" s="125"/>
      <c r="M284" s="127"/>
      <c r="N284" s="75"/>
      <c r="O284" s="75"/>
      <c r="P284" s="77"/>
      <c r="Q284" s="77"/>
      <c r="R284" s="77"/>
      <c r="S284" s="77"/>
      <c r="T284" s="77"/>
      <c r="U284" s="77"/>
      <c r="V284" s="77"/>
      <c r="W284" s="77"/>
      <c r="X284" s="77"/>
      <c r="Y284" s="77"/>
    </row>
    <row r="285" ht="15.75" customHeight="1">
      <c r="A285" s="13"/>
      <c r="B285" s="13"/>
      <c r="C285" s="16">
        <v>2.0</v>
      </c>
      <c r="D285" s="13"/>
      <c r="E285" s="13"/>
      <c r="F285" s="13"/>
      <c r="G285" s="13"/>
      <c r="H285" s="13"/>
      <c r="I285" s="121"/>
      <c r="J285" s="13"/>
      <c r="K285" s="121"/>
      <c r="L285" s="121"/>
      <c r="M285" s="128"/>
      <c r="N285" s="13"/>
      <c r="O285" s="13"/>
    </row>
    <row r="286" ht="15.75" customHeight="1">
      <c r="A286" s="13"/>
      <c r="B286" s="13"/>
      <c r="C286" s="16">
        <v>1.0</v>
      </c>
      <c r="D286" s="13"/>
      <c r="E286" s="13"/>
      <c r="F286" s="13"/>
      <c r="G286" s="13"/>
      <c r="H286" s="13"/>
      <c r="I286" s="121"/>
      <c r="J286" s="13"/>
      <c r="K286" s="121"/>
      <c r="L286" s="121"/>
      <c r="M286" s="128"/>
      <c r="N286" s="13"/>
      <c r="O286" s="13"/>
    </row>
    <row r="287" ht="15.75" customHeight="1">
      <c r="A287" s="13"/>
      <c r="B287" s="13"/>
      <c r="C287" s="16">
        <v>0.5</v>
      </c>
      <c r="D287" s="13"/>
      <c r="E287" s="13"/>
      <c r="F287" s="13"/>
      <c r="G287" s="13"/>
      <c r="H287" s="13"/>
      <c r="I287" s="121"/>
      <c r="J287" s="13"/>
      <c r="K287" s="121"/>
      <c r="L287" s="121"/>
      <c r="M287" s="128"/>
      <c r="N287" s="13"/>
      <c r="O287" s="13"/>
    </row>
    <row r="288" ht="15.75" customHeight="1">
      <c r="A288" s="13"/>
      <c r="B288" s="13"/>
      <c r="C288" s="16">
        <v>0.25</v>
      </c>
      <c r="D288" s="13"/>
      <c r="E288" s="13"/>
      <c r="F288" s="13"/>
      <c r="G288" s="13"/>
      <c r="H288" s="13"/>
      <c r="I288" s="121"/>
      <c r="J288" s="13"/>
      <c r="K288" s="121"/>
      <c r="L288" s="121"/>
      <c r="M288" s="128"/>
      <c r="N288" s="13"/>
      <c r="O288" s="13"/>
    </row>
    <row r="289" ht="15.75" customHeight="1">
      <c r="A289" s="13"/>
      <c r="B289" s="13"/>
      <c r="C289" s="13" t="s">
        <v>90</v>
      </c>
      <c r="D289" s="13"/>
      <c r="E289" s="13"/>
      <c r="F289" s="13" t="s">
        <v>146</v>
      </c>
      <c r="G289" s="123">
        <v>0.3541666666666667</v>
      </c>
      <c r="H289" s="123">
        <v>0.46875</v>
      </c>
      <c r="I289" s="124">
        <v>0.37</v>
      </c>
      <c r="J289" s="16">
        <v>0.244</v>
      </c>
      <c r="K289" s="124">
        <v>-0.126</v>
      </c>
      <c r="L289" s="124">
        <v>0.0</v>
      </c>
      <c r="M289" s="122">
        <v>0.104</v>
      </c>
      <c r="N289" s="16">
        <v>-0.126</v>
      </c>
      <c r="O289" s="16">
        <v>0.104</v>
      </c>
    </row>
    <row r="290" ht="15.75" customHeight="1">
      <c r="A290" s="13"/>
      <c r="B290" s="13"/>
      <c r="C290" s="13" t="s">
        <v>93</v>
      </c>
      <c r="D290" s="13"/>
      <c r="E290" s="13"/>
      <c r="F290" s="13"/>
      <c r="G290" s="123">
        <v>0.3541666666666667</v>
      </c>
      <c r="H290" s="123">
        <v>0.46875</v>
      </c>
      <c r="I290" s="124">
        <v>0.37</v>
      </c>
      <c r="J290" s="16">
        <v>0.59</v>
      </c>
      <c r="K290" s="124">
        <v>0.22</v>
      </c>
      <c r="L290" s="124">
        <v>-0.002</v>
      </c>
      <c r="M290" s="122">
        <v>0.101</v>
      </c>
      <c r="N290" s="16">
        <v>0.22</v>
      </c>
      <c r="O290" s="16">
        <v>0.103</v>
      </c>
    </row>
    <row r="291" ht="15.75" customHeight="1">
      <c r="A291" s="13"/>
      <c r="B291" s="13"/>
      <c r="C291" s="13" t="s">
        <v>95</v>
      </c>
      <c r="D291" s="13"/>
      <c r="E291" s="13"/>
      <c r="F291" s="13"/>
      <c r="G291" s="123">
        <v>0.3541666666666667</v>
      </c>
      <c r="H291" s="123">
        <v>0.46875</v>
      </c>
      <c r="I291" s="124">
        <v>0.261</v>
      </c>
      <c r="J291" s="16">
        <v>0.173</v>
      </c>
      <c r="K291" s="124">
        <v>-0.088</v>
      </c>
      <c r="L291" s="124">
        <v>-0.002</v>
      </c>
      <c r="M291" s="122">
        <v>0.073</v>
      </c>
      <c r="N291" s="16">
        <v>-0.088</v>
      </c>
      <c r="O291" s="16">
        <v>0.075</v>
      </c>
    </row>
    <row r="292" ht="15.75" customHeight="1">
      <c r="A292" s="13"/>
      <c r="B292" s="13"/>
      <c r="C292" s="13" t="s">
        <v>96</v>
      </c>
      <c r="D292" s="13"/>
      <c r="E292" s="13"/>
      <c r="F292" s="13"/>
      <c r="G292" s="123">
        <v>0.3541666666666667</v>
      </c>
      <c r="H292" s="123">
        <v>0.46875</v>
      </c>
      <c r="I292" s="124">
        <v>0.32</v>
      </c>
      <c r="J292" s="16">
        <v>0.193</v>
      </c>
      <c r="K292" s="124">
        <v>-0.127</v>
      </c>
      <c r="L292" s="124">
        <v>-0.003</v>
      </c>
      <c r="M292" s="122">
        <v>0.185</v>
      </c>
      <c r="N292" s="16">
        <v>-0.127</v>
      </c>
      <c r="O292" s="16">
        <v>0.188</v>
      </c>
    </row>
    <row r="293" ht="15.75" customHeight="1">
      <c r="A293" s="13"/>
      <c r="B293" s="13"/>
      <c r="C293" s="13" t="s">
        <v>97</v>
      </c>
      <c r="D293" s="13"/>
      <c r="E293" s="13"/>
      <c r="F293" s="13"/>
      <c r="G293" s="123">
        <v>0.3541666666666667</v>
      </c>
      <c r="H293" s="123">
        <v>0.46875</v>
      </c>
      <c r="I293" s="124">
        <v>0.37</v>
      </c>
      <c r="J293" s="16">
        <v>0.282</v>
      </c>
      <c r="K293" s="124">
        <v>-0.088</v>
      </c>
      <c r="L293" s="124">
        <v>-0.002</v>
      </c>
      <c r="M293" s="122">
        <v>0.082</v>
      </c>
      <c r="N293" s="16">
        <v>-0.088</v>
      </c>
      <c r="O293" s="16">
        <v>0.084</v>
      </c>
    </row>
    <row r="294" ht="15.75" customHeight="1">
      <c r="A294" s="13"/>
      <c r="B294" s="13"/>
      <c r="C294" s="13" t="s">
        <v>99</v>
      </c>
      <c r="D294" s="13"/>
      <c r="E294" s="13"/>
      <c r="F294" s="13"/>
      <c r="G294" s="123">
        <v>0.3541666666666667</v>
      </c>
      <c r="H294" s="123">
        <v>0.46875</v>
      </c>
      <c r="I294" s="124">
        <v>0.255</v>
      </c>
      <c r="J294" s="16">
        <v>0.113</v>
      </c>
      <c r="K294" s="124">
        <v>-0.142</v>
      </c>
      <c r="L294" s="124">
        <v>-0.006</v>
      </c>
      <c r="M294" s="122">
        <v>0.066</v>
      </c>
      <c r="N294" s="16">
        <v>-0.142</v>
      </c>
      <c r="O294" s="16">
        <v>0.072</v>
      </c>
    </row>
    <row r="295" ht="15.75" customHeight="1">
      <c r="A295" s="13"/>
      <c r="B295" s="13"/>
      <c r="C295" s="13" t="s">
        <v>100</v>
      </c>
      <c r="D295" s="13"/>
      <c r="E295" s="13"/>
      <c r="F295" s="13"/>
      <c r="G295" s="123">
        <v>0.3541666666666667</v>
      </c>
      <c r="H295" s="123">
        <v>0.46875</v>
      </c>
      <c r="I295" s="124">
        <v>0.36</v>
      </c>
      <c r="J295" s="16">
        <v>0.22</v>
      </c>
      <c r="K295" s="124">
        <v>-0.14</v>
      </c>
      <c r="L295" s="124">
        <v>-0.005</v>
      </c>
      <c r="M295" s="122">
        <v>0.052</v>
      </c>
      <c r="N295" s="16">
        <v>-0.14</v>
      </c>
      <c r="O295" s="16">
        <v>0.057</v>
      </c>
    </row>
    <row r="296" ht="15.75" customHeight="1">
      <c r="A296" s="74">
        <v>44729.0</v>
      </c>
      <c r="B296" s="75" t="s">
        <v>44</v>
      </c>
      <c r="C296" s="76">
        <v>4.0</v>
      </c>
      <c r="D296" s="75"/>
      <c r="E296" s="75"/>
      <c r="F296" s="75"/>
      <c r="G296" s="75"/>
      <c r="H296" s="75"/>
      <c r="I296" s="125"/>
      <c r="J296" s="75"/>
      <c r="K296" s="125"/>
      <c r="L296" s="125"/>
      <c r="M296" s="127"/>
      <c r="N296" s="75"/>
      <c r="O296" s="75"/>
      <c r="P296" s="77"/>
      <c r="Q296" s="77"/>
      <c r="R296" s="77"/>
      <c r="S296" s="77"/>
      <c r="T296" s="77"/>
      <c r="U296" s="77"/>
      <c r="V296" s="77"/>
      <c r="W296" s="77"/>
      <c r="X296" s="77"/>
      <c r="Y296" s="77"/>
    </row>
    <row r="297" ht="15.75" customHeight="1">
      <c r="A297" s="13"/>
      <c r="B297" s="13"/>
      <c r="C297" s="16">
        <v>2.0</v>
      </c>
      <c r="D297" s="13"/>
      <c r="E297" s="13"/>
      <c r="F297" s="13"/>
      <c r="G297" s="13"/>
      <c r="H297" s="13"/>
      <c r="I297" s="121"/>
      <c r="J297" s="13"/>
      <c r="K297" s="121"/>
      <c r="L297" s="121"/>
      <c r="M297" s="128"/>
      <c r="N297" s="13"/>
      <c r="O297" s="13"/>
    </row>
    <row r="298" ht="15.75" customHeight="1">
      <c r="A298" s="13"/>
      <c r="B298" s="13"/>
      <c r="C298" s="16">
        <v>1.0</v>
      </c>
      <c r="D298" s="13"/>
      <c r="E298" s="13"/>
      <c r="F298" s="13"/>
      <c r="G298" s="13"/>
      <c r="H298" s="13"/>
      <c r="I298" s="121"/>
      <c r="J298" s="13"/>
      <c r="K298" s="121"/>
      <c r="L298" s="121"/>
      <c r="M298" s="128"/>
      <c r="N298" s="13"/>
      <c r="O298" s="13"/>
    </row>
    <row r="299" ht="15.75" customHeight="1">
      <c r="A299" s="13"/>
      <c r="B299" s="13"/>
      <c r="C299" s="16">
        <v>0.5</v>
      </c>
      <c r="D299" s="13"/>
      <c r="E299" s="13"/>
      <c r="F299" s="13"/>
      <c r="G299" s="13"/>
      <c r="H299" s="13"/>
      <c r="I299" s="121"/>
      <c r="J299" s="13"/>
      <c r="K299" s="121"/>
      <c r="L299" s="121"/>
      <c r="M299" s="128"/>
      <c r="N299" s="13"/>
      <c r="O299" s="13"/>
    </row>
    <row r="300" ht="15.75" customHeight="1">
      <c r="A300" s="13"/>
      <c r="B300" s="13"/>
      <c r="C300" s="16">
        <v>0.25</v>
      </c>
      <c r="D300" s="13"/>
      <c r="E300" s="13"/>
      <c r="F300" s="13"/>
      <c r="G300" s="13"/>
      <c r="H300" s="13"/>
      <c r="I300" s="121"/>
      <c r="J300" s="13"/>
      <c r="K300" s="121"/>
      <c r="L300" s="121"/>
      <c r="M300" s="128"/>
      <c r="N300" s="13"/>
      <c r="O300" s="13"/>
    </row>
    <row r="301" ht="15.75" customHeight="1">
      <c r="A301" s="13"/>
      <c r="B301" s="13"/>
      <c r="C301" s="13" t="s">
        <v>101</v>
      </c>
      <c r="D301" s="13"/>
      <c r="E301" s="13"/>
      <c r="F301" s="13" t="s">
        <v>146</v>
      </c>
      <c r="G301" s="123">
        <v>0.3541666666666667</v>
      </c>
      <c r="H301" s="123">
        <v>0.46875</v>
      </c>
      <c r="I301" s="124">
        <v>0.244</v>
      </c>
      <c r="J301" s="16">
        <v>0.168</v>
      </c>
      <c r="K301" s="124">
        <v>-0.076</v>
      </c>
      <c r="L301" s="124">
        <v>0.361</v>
      </c>
      <c r="M301" s="122">
        <v>0.569</v>
      </c>
      <c r="N301" s="16">
        <v>-0.076</v>
      </c>
      <c r="O301" s="16">
        <v>0.208</v>
      </c>
    </row>
    <row r="302" ht="15.75" customHeight="1">
      <c r="A302" s="13"/>
      <c r="B302" s="13"/>
      <c r="C302" s="13" t="s">
        <v>104</v>
      </c>
      <c r="D302" s="13"/>
      <c r="E302" s="13"/>
      <c r="F302" s="13"/>
      <c r="G302" s="123">
        <v>0.3541666666666667</v>
      </c>
      <c r="H302" s="123">
        <v>0.46875</v>
      </c>
      <c r="I302" s="124">
        <v>0.223</v>
      </c>
      <c r="J302" s="16">
        <v>0.153</v>
      </c>
      <c r="K302" s="124">
        <v>-0.07</v>
      </c>
      <c r="L302" s="124">
        <v>0.362</v>
      </c>
      <c r="M302" s="122">
        <v>0.561</v>
      </c>
      <c r="N302" s="16">
        <v>-0.07</v>
      </c>
      <c r="O302" s="16">
        <v>0.199</v>
      </c>
    </row>
    <row r="303" ht="15.75" customHeight="1">
      <c r="A303" s="13"/>
      <c r="B303" s="13"/>
      <c r="C303" s="13" t="s">
        <v>106</v>
      </c>
      <c r="D303" s="13"/>
      <c r="E303" s="13"/>
      <c r="F303" s="13"/>
      <c r="G303" s="123">
        <v>0.3541666666666667</v>
      </c>
      <c r="H303" s="123">
        <v>0.46875</v>
      </c>
      <c r="I303" s="124">
        <v>0.233</v>
      </c>
      <c r="J303" s="16">
        <v>0.145</v>
      </c>
      <c r="K303" s="124">
        <v>-0.088</v>
      </c>
      <c r="L303" s="124">
        <v>0.361</v>
      </c>
      <c r="M303" s="122">
        <v>0.572</v>
      </c>
      <c r="N303" s="16">
        <v>-0.088</v>
      </c>
      <c r="O303" s="16">
        <v>0.211</v>
      </c>
    </row>
    <row r="304" ht="15.75" customHeight="1">
      <c r="A304" s="13"/>
      <c r="B304" s="13"/>
      <c r="C304" s="13" t="s">
        <v>108</v>
      </c>
      <c r="D304" s="13"/>
      <c r="E304" s="13"/>
      <c r="F304" s="13"/>
      <c r="G304" s="123">
        <v>0.3541666666666667</v>
      </c>
      <c r="H304" s="123">
        <v>0.46875</v>
      </c>
      <c r="I304" s="124">
        <v>0.25</v>
      </c>
      <c r="J304" s="16">
        <v>0.17</v>
      </c>
      <c r="K304" s="124">
        <v>-0.08</v>
      </c>
      <c r="L304" s="124">
        <v>0.476</v>
      </c>
      <c r="M304" s="122">
        <v>0.721</v>
      </c>
      <c r="N304" s="16">
        <v>-0.08</v>
      </c>
      <c r="O304" s="16">
        <v>0.245</v>
      </c>
    </row>
    <row r="305" ht="15.75" customHeight="1">
      <c r="A305" s="13"/>
      <c r="B305" s="13"/>
      <c r="D305" s="13"/>
      <c r="E305" s="13"/>
      <c r="F305" s="13"/>
      <c r="G305" s="123">
        <v>0.3541666666666667</v>
      </c>
      <c r="H305" s="123">
        <v>0.46875</v>
      </c>
      <c r="I305" s="124">
        <v>0.276</v>
      </c>
      <c r="J305" s="16">
        <v>0.199</v>
      </c>
      <c r="K305" s="124">
        <v>-0.077</v>
      </c>
      <c r="L305" s="124">
        <v>0.009</v>
      </c>
      <c r="M305" s="122">
        <v>0.624</v>
      </c>
      <c r="N305" s="16">
        <v>-0.077</v>
      </c>
      <c r="O305" s="16">
        <v>0.615</v>
      </c>
    </row>
    <row r="306" ht="15.75" customHeight="1">
      <c r="A306" s="13"/>
      <c r="B306" s="13"/>
      <c r="C306" s="13" t="s">
        <v>110</v>
      </c>
      <c r="D306" s="13"/>
      <c r="E306" s="13"/>
      <c r="F306" s="13"/>
      <c r="G306" s="123">
        <v>0.3541666666666667</v>
      </c>
      <c r="H306" s="123">
        <v>0.46875</v>
      </c>
      <c r="I306" s="124">
        <v>0.27</v>
      </c>
      <c r="J306" s="16">
        <v>0.179</v>
      </c>
      <c r="K306" s="124">
        <v>-0.091</v>
      </c>
      <c r="L306" s="124">
        <v>0.347</v>
      </c>
      <c r="M306" s="122">
        <v>0.586</v>
      </c>
      <c r="N306" s="16">
        <v>-0.091</v>
      </c>
      <c r="O306" s="16">
        <v>0.239</v>
      </c>
    </row>
    <row r="307" ht="15.75" customHeight="1">
      <c r="A307" s="74">
        <v>44729.0</v>
      </c>
      <c r="B307" s="75" t="s">
        <v>44</v>
      </c>
      <c r="C307" s="76">
        <v>4.0</v>
      </c>
      <c r="D307" s="75"/>
      <c r="E307" s="75"/>
      <c r="F307" s="75"/>
      <c r="G307" s="75"/>
      <c r="H307" s="75"/>
      <c r="I307" s="125"/>
      <c r="J307" s="75"/>
      <c r="K307" s="125"/>
      <c r="L307" s="125"/>
      <c r="M307" s="127"/>
      <c r="N307" s="75"/>
      <c r="O307" s="75"/>
      <c r="P307" s="77"/>
      <c r="Q307" s="77"/>
      <c r="R307" s="77"/>
      <c r="S307" s="77"/>
      <c r="T307" s="77"/>
      <c r="U307" s="77"/>
      <c r="V307" s="77"/>
      <c r="W307" s="77"/>
      <c r="X307" s="77"/>
      <c r="Y307" s="77"/>
    </row>
    <row r="308" ht="15.75" customHeight="1">
      <c r="A308" s="13"/>
      <c r="B308" s="13"/>
      <c r="C308" s="16">
        <v>2.0</v>
      </c>
      <c r="D308" s="13"/>
      <c r="E308" s="13"/>
      <c r="F308" s="13"/>
      <c r="G308" s="13"/>
      <c r="H308" s="13"/>
      <c r="I308" s="121"/>
      <c r="J308" s="13"/>
      <c r="K308" s="121"/>
      <c r="L308" s="121"/>
      <c r="M308" s="128"/>
      <c r="N308" s="13"/>
      <c r="O308" s="13"/>
    </row>
    <row r="309" ht="15.75" customHeight="1">
      <c r="A309" s="13"/>
      <c r="B309" s="13"/>
      <c r="C309" s="16">
        <v>1.0</v>
      </c>
      <c r="D309" s="13"/>
      <c r="E309" s="13"/>
      <c r="F309" s="13"/>
      <c r="G309" s="13"/>
      <c r="H309" s="13"/>
      <c r="I309" s="121"/>
      <c r="J309" s="13"/>
      <c r="K309" s="121"/>
      <c r="L309" s="121"/>
      <c r="M309" s="128"/>
      <c r="N309" s="13"/>
      <c r="O309" s="13"/>
    </row>
    <row r="310" ht="15.75" customHeight="1">
      <c r="A310" s="13"/>
      <c r="B310" s="13"/>
      <c r="C310" s="16">
        <v>0.5</v>
      </c>
      <c r="D310" s="13"/>
      <c r="E310" s="13"/>
      <c r="F310" s="13"/>
      <c r="G310" s="13"/>
      <c r="H310" s="13"/>
      <c r="I310" s="121"/>
      <c r="J310" s="13"/>
      <c r="K310" s="121"/>
      <c r="L310" s="121"/>
      <c r="M310" s="128"/>
      <c r="N310" s="13"/>
      <c r="O310" s="13"/>
    </row>
    <row r="311" ht="15.75" customHeight="1">
      <c r="A311" s="13"/>
      <c r="B311" s="13"/>
      <c r="C311" s="16">
        <v>0.25</v>
      </c>
      <c r="D311" s="13"/>
      <c r="E311" s="13"/>
      <c r="F311" s="13"/>
      <c r="G311" s="13"/>
      <c r="H311" s="13"/>
      <c r="I311" s="121"/>
      <c r="J311" s="13"/>
      <c r="K311" s="121"/>
      <c r="L311" s="121"/>
      <c r="M311" s="128"/>
      <c r="N311" s="13"/>
      <c r="O311" s="13"/>
    </row>
    <row r="312" ht="15.75" customHeight="1">
      <c r="A312" s="13"/>
      <c r="B312" s="13"/>
      <c r="C312" s="13" t="s">
        <v>138</v>
      </c>
      <c r="D312" s="13"/>
      <c r="E312" s="13"/>
      <c r="F312" s="13" t="s">
        <v>146</v>
      </c>
      <c r="G312" s="123">
        <v>0.3541666666666667</v>
      </c>
      <c r="H312" s="123">
        <v>0.46875</v>
      </c>
      <c r="I312" s="124">
        <v>0.1678</v>
      </c>
      <c r="J312" s="16">
        <v>0.0141</v>
      </c>
      <c r="K312" s="124">
        <v>-0.1537</v>
      </c>
      <c r="L312" s="124">
        <v>-0.22</v>
      </c>
      <c r="M312" s="122">
        <v>0.119</v>
      </c>
      <c r="N312" s="16">
        <v>-0.1537</v>
      </c>
      <c r="O312" s="16">
        <v>0.339</v>
      </c>
    </row>
    <row r="313" ht="15.75" customHeight="1">
      <c r="A313" s="13"/>
      <c r="B313" s="13"/>
      <c r="C313" s="13" t="s">
        <v>140</v>
      </c>
      <c r="D313" s="13"/>
      <c r="E313" s="13"/>
      <c r="F313" s="13"/>
      <c r="G313" s="123">
        <v>0.3541666666666667</v>
      </c>
      <c r="H313" s="123">
        <v>0.46875</v>
      </c>
      <c r="I313" s="124">
        <v>0.2659</v>
      </c>
      <c r="J313" s="16">
        <v>0.244</v>
      </c>
      <c r="K313" s="124">
        <v>-0.0219</v>
      </c>
      <c r="L313" s="124">
        <v>-0.301</v>
      </c>
      <c r="M313" s="122">
        <v>0.297</v>
      </c>
      <c r="N313" s="16">
        <v>-0.0219</v>
      </c>
      <c r="O313" s="16">
        <v>0.598</v>
      </c>
    </row>
    <row r="314" ht="15.75" customHeight="1">
      <c r="A314" s="13"/>
      <c r="B314" s="13"/>
      <c r="C314" s="13" t="s">
        <v>141</v>
      </c>
      <c r="D314" s="13"/>
      <c r="E314" s="13"/>
      <c r="F314" s="13"/>
      <c r="G314" s="123">
        <v>0.3541666666666667</v>
      </c>
      <c r="H314" s="123">
        <v>0.46875</v>
      </c>
      <c r="I314" s="124">
        <v>0.2408</v>
      </c>
      <c r="J314" s="16">
        <v>0.1645</v>
      </c>
      <c r="K314" s="124">
        <v>-0.0763</v>
      </c>
      <c r="L314" s="124">
        <v>-0.024</v>
      </c>
      <c r="M314" s="122">
        <v>0.168</v>
      </c>
      <c r="N314" s="16">
        <v>-0.0763</v>
      </c>
      <c r="O314" s="16">
        <v>0.192</v>
      </c>
    </row>
    <row r="315" ht="15.75" customHeight="1">
      <c r="A315" s="13"/>
      <c r="B315" s="13"/>
      <c r="C315" s="13" t="s">
        <v>142</v>
      </c>
      <c r="D315" s="13"/>
      <c r="E315" s="13"/>
      <c r="F315" s="13"/>
      <c r="G315" s="123">
        <v>0.3541666666666667</v>
      </c>
      <c r="H315" s="123">
        <v>0.46875</v>
      </c>
      <c r="I315" s="124">
        <v>0.2304</v>
      </c>
      <c r="J315" s="16">
        <v>0.1697</v>
      </c>
      <c r="K315" s="124">
        <v>-0.0607</v>
      </c>
      <c r="L315" s="124">
        <v>-0.024</v>
      </c>
      <c r="M315" s="122">
        <v>0.164</v>
      </c>
      <c r="N315" s="16">
        <v>-0.0607</v>
      </c>
      <c r="O315" s="16">
        <v>0.188</v>
      </c>
    </row>
    <row r="316" ht="15.75" customHeight="1">
      <c r="A316" s="13"/>
      <c r="B316" s="13"/>
      <c r="C316" s="13" t="s">
        <v>143</v>
      </c>
      <c r="D316" s="13"/>
      <c r="E316" s="13"/>
      <c r="F316" s="13"/>
      <c r="G316" s="123">
        <v>0.3541666666666667</v>
      </c>
      <c r="H316" s="123">
        <v>0.46875</v>
      </c>
      <c r="I316" s="124">
        <v>0.2786</v>
      </c>
      <c r="J316" s="16">
        <v>0.0</v>
      </c>
      <c r="K316" s="124">
        <v>-0.2786</v>
      </c>
      <c r="L316" s="124">
        <v>-0.031</v>
      </c>
      <c r="M316" s="122">
        <v>0.366</v>
      </c>
      <c r="N316" s="16">
        <v>-0.2786</v>
      </c>
      <c r="O316" s="16">
        <v>0.397</v>
      </c>
    </row>
    <row r="317" ht="15.75" customHeight="1">
      <c r="A317" s="13"/>
      <c r="B317" s="13"/>
      <c r="C317" s="13" t="s">
        <v>144</v>
      </c>
      <c r="D317" s="13"/>
      <c r="E317" s="13"/>
      <c r="F317" s="13"/>
      <c r="G317" s="123">
        <v>0.3541666666666667</v>
      </c>
      <c r="H317" s="123">
        <v>0.46875</v>
      </c>
      <c r="I317" s="124">
        <v>0.2805</v>
      </c>
      <c r="J317" s="16">
        <v>0.1389</v>
      </c>
      <c r="K317" s="124">
        <v>-0.1416</v>
      </c>
      <c r="L317" s="124">
        <v>-0.026</v>
      </c>
      <c r="M317" s="122">
        <v>0.146</v>
      </c>
      <c r="N317" s="16">
        <v>-0.1416</v>
      </c>
      <c r="O317" s="16">
        <v>0.172</v>
      </c>
    </row>
    <row r="318" ht="15.75" customHeight="1">
      <c r="A318" s="32"/>
      <c r="B318" s="32"/>
      <c r="C318" s="32" t="s">
        <v>145</v>
      </c>
      <c r="D318" s="32"/>
      <c r="E318" s="32"/>
      <c r="F318" s="32"/>
      <c r="G318" s="129">
        <v>0.3541666666666667</v>
      </c>
      <c r="H318" s="129">
        <v>0.46875</v>
      </c>
      <c r="I318" s="130">
        <v>0.2701</v>
      </c>
      <c r="J318" s="33">
        <v>0.375</v>
      </c>
      <c r="K318" s="130">
        <v>0.1049</v>
      </c>
      <c r="L318" s="130">
        <v>-0.035</v>
      </c>
      <c r="M318" s="131">
        <v>0.575</v>
      </c>
      <c r="N318" s="33">
        <v>0.1049</v>
      </c>
      <c r="O318" s="33">
        <v>0.61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5.75" customHeight="1">
      <c r="A319" s="37">
        <v>45454.0</v>
      </c>
      <c r="B319" s="39" t="s">
        <v>46</v>
      </c>
      <c r="C319" s="76">
        <v>4.0</v>
      </c>
      <c r="D319" s="75"/>
      <c r="E319" s="75"/>
      <c r="F319" s="75"/>
      <c r="G319" s="75"/>
      <c r="H319" s="75"/>
      <c r="I319" s="125"/>
      <c r="J319" s="75"/>
      <c r="K319" s="125"/>
      <c r="L319" s="125"/>
      <c r="M319" s="132">
        <v>0.3779</v>
      </c>
      <c r="N319" s="75"/>
      <c r="O319" s="75"/>
    </row>
    <row r="320" ht="15.75" customHeight="1">
      <c r="B320" s="5"/>
      <c r="C320" s="16">
        <v>2.0</v>
      </c>
      <c r="D320" s="13"/>
      <c r="E320" s="13"/>
      <c r="F320" s="13"/>
      <c r="G320" s="13"/>
      <c r="H320" s="13"/>
      <c r="I320" s="121"/>
      <c r="J320" s="13"/>
      <c r="K320" s="121"/>
      <c r="L320" s="121"/>
      <c r="M320" s="133">
        <v>0.214</v>
      </c>
      <c r="N320" s="13"/>
      <c r="O320" s="13"/>
    </row>
    <row r="321" ht="15.75" customHeight="1">
      <c r="B321" s="5"/>
      <c r="C321" s="16">
        <v>1.0</v>
      </c>
      <c r="D321" s="13"/>
      <c r="E321" s="13"/>
      <c r="F321" s="13"/>
      <c r="G321" s="13"/>
      <c r="H321" s="13"/>
      <c r="I321" s="121"/>
      <c r="J321" s="13"/>
      <c r="K321" s="121"/>
      <c r="L321" s="121"/>
      <c r="M321" s="133">
        <v>0.067</v>
      </c>
      <c r="N321" s="13"/>
      <c r="O321" s="13"/>
    </row>
    <row r="322" ht="15.75" customHeight="1">
      <c r="B322" s="5"/>
      <c r="C322" s="16">
        <v>0.5</v>
      </c>
      <c r="D322" s="13"/>
      <c r="E322" s="13"/>
      <c r="F322" s="13"/>
      <c r="G322" s="13"/>
      <c r="H322" s="13"/>
      <c r="I322" s="121"/>
      <c r="J322" s="13"/>
      <c r="K322" s="121"/>
      <c r="L322" s="121"/>
      <c r="M322" s="133">
        <v>0.012</v>
      </c>
      <c r="N322" s="13"/>
      <c r="O322" s="13"/>
    </row>
    <row r="323" ht="15.75" customHeight="1">
      <c r="B323" s="5"/>
      <c r="C323" s="16">
        <v>0.25</v>
      </c>
      <c r="D323" s="13"/>
      <c r="E323" s="13"/>
      <c r="F323" s="13"/>
      <c r="G323" s="13"/>
      <c r="H323" s="13"/>
      <c r="I323" s="121"/>
      <c r="J323" s="13"/>
      <c r="K323" s="121"/>
      <c r="L323" s="121"/>
      <c r="M323" s="133">
        <v>0.001</v>
      </c>
      <c r="N323" s="13"/>
      <c r="O323" s="13"/>
    </row>
    <row r="324" ht="15.75" customHeight="1">
      <c r="B324" s="5"/>
      <c r="C324" s="134">
        <v>0.125</v>
      </c>
      <c r="D324" s="13"/>
      <c r="E324" s="134"/>
      <c r="F324" s="134"/>
      <c r="G324" s="135"/>
      <c r="H324" s="135"/>
      <c r="I324" s="136"/>
      <c r="J324" s="137"/>
      <c r="K324" s="124"/>
      <c r="L324" s="136"/>
      <c r="M324" s="138">
        <v>-0.007</v>
      </c>
      <c r="N324" s="16"/>
      <c r="O324" s="16"/>
    </row>
    <row r="325" ht="15.75" customHeight="1">
      <c r="B325" s="5"/>
      <c r="C325" s="13" t="s">
        <v>90</v>
      </c>
      <c r="D325" s="13"/>
      <c r="E325" s="134">
        <v>6.34</v>
      </c>
      <c r="F325" s="134" t="s">
        <v>147</v>
      </c>
      <c r="G325" s="135">
        <v>0.4666666666666667</v>
      </c>
      <c r="H325" s="135">
        <v>0.5298611111111111</v>
      </c>
      <c r="I325" s="136">
        <v>287.8</v>
      </c>
      <c r="J325" s="137">
        <v>14.2</v>
      </c>
      <c r="K325" s="124">
        <f t="shared" ref="K325:K331" si="50">L325-M325</f>
        <v>-0.215</v>
      </c>
      <c r="L325" s="136">
        <v>-0.03</v>
      </c>
      <c r="M325" s="138">
        <v>0.185</v>
      </c>
      <c r="N325" s="16"/>
      <c r="O325" s="16"/>
    </row>
    <row r="326" ht="15.75" customHeight="1">
      <c r="B326" s="5"/>
      <c r="C326" s="13" t="s">
        <v>93</v>
      </c>
      <c r="D326" s="13"/>
      <c r="E326" s="134">
        <v>1.99</v>
      </c>
      <c r="F326" s="134" t="s">
        <v>148</v>
      </c>
      <c r="G326" s="135">
        <v>0.4666666666666667</v>
      </c>
      <c r="H326" s="135">
        <v>0.5298611111111111</v>
      </c>
      <c r="I326" s="136">
        <v>255.5</v>
      </c>
      <c r="J326" s="137">
        <v>244.0</v>
      </c>
      <c r="K326" s="124">
        <f t="shared" si="50"/>
        <v>-0.026</v>
      </c>
      <c r="L326" s="136">
        <v>-0.006</v>
      </c>
      <c r="M326" s="138">
        <v>0.02</v>
      </c>
      <c r="N326" s="16"/>
      <c r="O326" s="16"/>
    </row>
    <row r="327" ht="15.75" customHeight="1">
      <c r="B327" s="5"/>
      <c r="C327" s="13" t="s">
        <v>95</v>
      </c>
      <c r="D327" s="13"/>
      <c r="E327" s="134">
        <v>1.65</v>
      </c>
      <c r="F327" s="13"/>
      <c r="G327" s="135">
        <v>0.4666666666666667</v>
      </c>
      <c r="H327" s="135">
        <v>0.5298611111111111</v>
      </c>
      <c r="I327" s="136">
        <v>241.3</v>
      </c>
      <c r="J327" s="137">
        <v>3.7</v>
      </c>
      <c r="K327" s="124">
        <f t="shared" si="50"/>
        <v>-0.048</v>
      </c>
      <c r="L327" s="136">
        <v>-0.007</v>
      </c>
      <c r="M327" s="138">
        <v>0.041</v>
      </c>
      <c r="N327" s="16"/>
      <c r="O327" s="16"/>
    </row>
    <row r="328" ht="15.75" customHeight="1">
      <c r="B328" s="5"/>
      <c r="C328" s="13" t="s">
        <v>96</v>
      </c>
      <c r="D328" s="13"/>
      <c r="E328" s="134">
        <v>5.68</v>
      </c>
      <c r="F328" s="13"/>
      <c r="G328" s="135">
        <v>0.4666666666666667</v>
      </c>
      <c r="H328" s="135">
        <v>0.5298611111111111</v>
      </c>
      <c r="I328" s="136">
        <v>273.5</v>
      </c>
      <c r="J328" s="137">
        <v>109.9</v>
      </c>
      <c r="K328" s="124">
        <f t="shared" si="50"/>
        <v>-0.162</v>
      </c>
      <c r="L328" s="136">
        <v>-0.005</v>
      </c>
      <c r="M328" s="138">
        <v>0.157</v>
      </c>
      <c r="N328" s="16"/>
      <c r="O328" s="16"/>
    </row>
    <row r="329" ht="15.75" customHeight="1">
      <c r="B329" s="5"/>
      <c r="C329" s="13" t="s">
        <v>97</v>
      </c>
      <c r="D329" s="13"/>
      <c r="E329" s="134">
        <v>5.83</v>
      </c>
      <c r="F329" s="13"/>
      <c r="G329" s="135">
        <v>0.4666666666666667</v>
      </c>
      <c r="H329" s="135">
        <v>0.5298611111111111</v>
      </c>
      <c r="I329" s="136">
        <v>259.0</v>
      </c>
      <c r="J329" s="137">
        <v>13.0</v>
      </c>
      <c r="K329" s="124">
        <f t="shared" si="50"/>
        <v>-0.051</v>
      </c>
      <c r="L329" s="136">
        <v>-0.004</v>
      </c>
      <c r="M329" s="138">
        <v>0.047</v>
      </c>
      <c r="N329" s="16"/>
      <c r="O329" s="16"/>
    </row>
    <row r="330" ht="15.75" customHeight="1">
      <c r="B330" s="5"/>
      <c r="C330" s="13" t="s">
        <v>99</v>
      </c>
      <c r="D330" s="13"/>
      <c r="E330" s="134">
        <v>6.16</v>
      </c>
      <c r="F330" s="13"/>
      <c r="G330" s="135">
        <v>0.4666666666666667</v>
      </c>
      <c r="H330" s="135">
        <v>0.5298611111111111</v>
      </c>
      <c r="I330" s="136">
        <v>245.0</v>
      </c>
      <c r="J330" s="137">
        <v>35.9</v>
      </c>
      <c r="K330" s="124">
        <f t="shared" si="50"/>
        <v>-0.141</v>
      </c>
      <c r="L330" s="136">
        <v>-0.006</v>
      </c>
      <c r="M330" s="138">
        <v>0.135</v>
      </c>
      <c r="N330" s="16"/>
      <c r="O330" s="16"/>
    </row>
    <row r="331" ht="15.75" customHeight="1">
      <c r="B331" s="5"/>
      <c r="C331" s="13" t="s">
        <v>100</v>
      </c>
      <c r="D331" s="13"/>
      <c r="E331" s="134">
        <v>6.09</v>
      </c>
      <c r="F331" s="13"/>
      <c r="G331" s="135">
        <v>0.4666666666666667</v>
      </c>
      <c r="H331" s="135">
        <v>0.5298611111111111</v>
      </c>
      <c r="I331" s="136">
        <v>285.6</v>
      </c>
      <c r="J331" s="137">
        <v>0.0</v>
      </c>
      <c r="K331" s="124">
        <f t="shared" si="50"/>
        <v>-0.111</v>
      </c>
      <c r="L331" s="136">
        <v>-0.005</v>
      </c>
      <c r="M331" s="138">
        <v>0.106</v>
      </c>
      <c r="N331" s="16"/>
      <c r="O331" s="16"/>
    </row>
    <row r="332" ht="15.75" customHeight="1">
      <c r="A332" s="40">
        <v>45454.0</v>
      </c>
      <c r="B332" s="42" t="s">
        <v>46</v>
      </c>
      <c r="C332" s="76">
        <v>4.0</v>
      </c>
      <c r="D332" s="75"/>
      <c r="E332" s="75"/>
      <c r="F332" s="75"/>
      <c r="G332" s="75"/>
      <c r="H332" s="75"/>
      <c r="I332" s="139"/>
      <c r="J332" s="75"/>
      <c r="K332" s="125"/>
      <c r="L332" s="125"/>
      <c r="M332" s="132">
        <v>0.884</v>
      </c>
      <c r="N332" s="75"/>
      <c r="O332" s="75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B333" s="5"/>
      <c r="C333" s="16">
        <v>2.0</v>
      </c>
      <c r="D333" s="13"/>
      <c r="E333" s="13"/>
      <c r="F333" s="13"/>
      <c r="G333" s="13"/>
      <c r="H333" s="13"/>
      <c r="I333" s="140"/>
      <c r="J333" s="13"/>
      <c r="K333" s="121"/>
      <c r="L333" s="121"/>
      <c r="M333" s="133">
        <v>0.627</v>
      </c>
      <c r="N333" s="13"/>
      <c r="O333" s="13"/>
    </row>
    <row r="334" ht="15.75" customHeight="1">
      <c r="B334" s="5"/>
      <c r="C334" s="16">
        <v>1.0</v>
      </c>
      <c r="D334" s="13"/>
      <c r="E334" s="13"/>
      <c r="F334" s="13"/>
      <c r="G334" s="13"/>
      <c r="H334" s="13"/>
      <c r="I334" s="140"/>
      <c r="J334" s="13"/>
      <c r="K334" s="121"/>
      <c r="L334" s="121"/>
      <c r="M334" s="133">
        <v>0.344</v>
      </c>
      <c r="N334" s="13"/>
      <c r="O334" s="13"/>
    </row>
    <row r="335" ht="15.75" customHeight="1">
      <c r="B335" s="5"/>
      <c r="C335" s="16">
        <v>0.5</v>
      </c>
      <c r="D335" s="13"/>
      <c r="E335" s="13"/>
      <c r="F335" s="13"/>
      <c r="G335" s="13"/>
      <c r="H335" s="13"/>
      <c r="I335" s="140"/>
      <c r="J335" s="13"/>
      <c r="K335" s="121"/>
      <c r="L335" s="121"/>
      <c r="M335" s="133">
        <v>0.122</v>
      </c>
      <c r="N335" s="13"/>
      <c r="O335" s="13"/>
    </row>
    <row r="336" ht="15.75" customHeight="1">
      <c r="B336" s="5"/>
      <c r="C336" s="16">
        <v>0.25</v>
      </c>
      <c r="D336" s="13"/>
      <c r="E336" s="13"/>
      <c r="F336" s="13"/>
      <c r="G336" s="13"/>
      <c r="H336" s="13"/>
      <c r="I336" s="140"/>
      <c r="J336" s="13"/>
      <c r="K336" s="121"/>
      <c r="L336" s="121"/>
      <c r="M336" s="133">
        <v>0.113</v>
      </c>
      <c r="N336" s="13"/>
      <c r="O336" s="13"/>
    </row>
    <row r="337" ht="15.75" customHeight="1">
      <c r="B337" s="5"/>
      <c r="C337" s="134">
        <v>0.125</v>
      </c>
      <c r="D337" s="13"/>
      <c r="E337" s="134"/>
      <c r="F337" s="134"/>
      <c r="G337" s="135"/>
      <c r="H337" s="135"/>
      <c r="I337" s="141"/>
      <c r="J337" s="137"/>
      <c r="K337" s="124"/>
      <c r="L337" s="136"/>
      <c r="M337" s="138">
        <v>-0.001</v>
      </c>
      <c r="N337" s="16"/>
      <c r="O337" s="16"/>
    </row>
    <row r="338" ht="15.75" customHeight="1">
      <c r="B338" s="5"/>
      <c r="C338" s="13" t="s">
        <v>101</v>
      </c>
      <c r="D338" s="13"/>
      <c r="E338" s="134">
        <v>5.65</v>
      </c>
      <c r="F338" s="134" t="s">
        <v>147</v>
      </c>
      <c r="G338" s="135">
        <v>0.4638888888888889</v>
      </c>
      <c r="H338" s="135">
        <v>0.5368055555555555</v>
      </c>
      <c r="I338" s="141">
        <v>275.7</v>
      </c>
      <c r="J338" s="137">
        <v>0.0</v>
      </c>
      <c r="K338" s="124">
        <f t="shared" ref="K338:K343" si="51">L338-M338</f>
        <v>-0.091</v>
      </c>
      <c r="L338" s="136">
        <v>0.001</v>
      </c>
      <c r="M338" s="138">
        <v>0.092</v>
      </c>
      <c r="N338" s="16"/>
      <c r="O338" s="16"/>
    </row>
    <row r="339" ht="15.75" customHeight="1">
      <c r="B339" s="5"/>
      <c r="C339" s="13" t="s">
        <v>104</v>
      </c>
      <c r="D339" s="13"/>
      <c r="E339" s="134">
        <v>1.43</v>
      </c>
      <c r="F339" s="134" t="s">
        <v>148</v>
      </c>
      <c r="G339" s="135">
        <v>0.4638888888888889</v>
      </c>
      <c r="H339" s="135">
        <v>0.5368055555555555</v>
      </c>
      <c r="I339" s="141">
        <v>265.5</v>
      </c>
      <c r="J339" s="137">
        <v>0.0</v>
      </c>
      <c r="K339" s="124">
        <f t="shared" si="51"/>
        <v>-0.11</v>
      </c>
      <c r="L339" s="136">
        <v>-0.011</v>
      </c>
      <c r="M339" s="138">
        <v>0.099</v>
      </c>
      <c r="N339" s="16"/>
      <c r="O339" s="16"/>
    </row>
    <row r="340" ht="15.75" customHeight="1">
      <c r="B340" s="5"/>
      <c r="C340" s="13" t="s">
        <v>106</v>
      </c>
      <c r="D340" s="13"/>
      <c r="E340" s="134">
        <v>2.6</v>
      </c>
      <c r="F340" s="13"/>
      <c r="G340" s="135">
        <v>0.4638888888888889</v>
      </c>
      <c r="H340" s="135">
        <v>0.5368055555555555</v>
      </c>
      <c r="I340" s="141">
        <v>270.3</v>
      </c>
      <c r="J340" s="137">
        <v>66.8</v>
      </c>
      <c r="K340" s="124">
        <f t="shared" si="51"/>
        <v>-0.085</v>
      </c>
      <c r="L340" s="136">
        <v>-0.015</v>
      </c>
      <c r="M340" s="138">
        <v>0.07</v>
      </c>
      <c r="N340" s="16"/>
      <c r="O340" s="16"/>
    </row>
    <row r="341" ht="15.75" customHeight="1">
      <c r="B341" s="5"/>
      <c r="C341" s="13" t="s">
        <v>108</v>
      </c>
      <c r="D341" s="13"/>
      <c r="E341" s="134">
        <v>4.92</v>
      </c>
      <c r="F341" s="13"/>
      <c r="G341" s="135">
        <v>0.4638888888888889</v>
      </c>
      <c r="H341" s="135">
        <v>0.5368055555555555</v>
      </c>
      <c r="I341" s="141">
        <v>298.0</v>
      </c>
      <c r="J341" s="137">
        <v>0.0</v>
      </c>
      <c r="K341" s="124">
        <f t="shared" si="51"/>
        <v>-0.204</v>
      </c>
      <c r="L341" s="136">
        <v>-0.01</v>
      </c>
      <c r="M341" s="138">
        <v>0.194</v>
      </c>
      <c r="N341" s="16"/>
      <c r="O341" s="16"/>
    </row>
    <row r="342" ht="15.75" customHeight="1">
      <c r="B342" s="5"/>
      <c r="C342" s="38" t="s">
        <v>107</v>
      </c>
      <c r="D342" s="13"/>
      <c r="E342" s="134">
        <v>5.35</v>
      </c>
      <c r="F342" s="13"/>
      <c r="G342" s="135">
        <v>0.4638888888888889</v>
      </c>
      <c r="H342" s="135">
        <v>0.5368055555555555</v>
      </c>
      <c r="I342" s="141">
        <v>284.0</v>
      </c>
      <c r="J342" s="137">
        <v>0.0</v>
      </c>
      <c r="K342" s="124">
        <f t="shared" si="51"/>
        <v>-0.073</v>
      </c>
      <c r="L342" s="136">
        <v>-0.003</v>
      </c>
      <c r="M342" s="138">
        <v>0.07</v>
      </c>
      <c r="N342" s="16"/>
      <c r="O342" s="16"/>
    </row>
    <row r="343" ht="15.75" customHeight="1">
      <c r="B343" s="5"/>
      <c r="C343" s="13" t="s">
        <v>110</v>
      </c>
      <c r="D343" s="13"/>
      <c r="E343" s="134">
        <v>5.49</v>
      </c>
      <c r="F343" s="13"/>
      <c r="G343" s="135">
        <v>0.4638888888888889</v>
      </c>
      <c r="H343" s="135">
        <v>0.5368055555555555</v>
      </c>
      <c r="I343" s="136">
        <v>238.2</v>
      </c>
      <c r="J343" s="137">
        <v>1.2</v>
      </c>
      <c r="K343" s="124">
        <f t="shared" si="51"/>
        <v>-0.17</v>
      </c>
      <c r="L343" s="136">
        <v>-0.014</v>
      </c>
      <c r="M343" s="138">
        <v>0.156</v>
      </c>
      <c r="N343" s="16"/>
      <c r="O343" s="16"/>
    </row>
    <row r="344" ht="15.75" customHeight="1">
      <c r="A344" s="40">
        <v>45454.0</v>
      </c>
      <c r="B344" s="42" t="s">
        <v>46</v>
      </c>
      <c r="C344" s="76">
        <v>4.0</v>
      </c>
      <c r="D344" s="75"/>
      <c r="E344" s="75"/>
      <c r="F344" s="75"/>
      <c r="G344" s="75"/>
      <c r="H344" s="75"/>
      <c r="I344" s="142"/>
      <c r="J344" s="143"/>
      <c r="K344" s="125"/>
      <c r="L344" s="125"/>
      <c r="M344" s="132">
        <v>0.848</v>
      </c>
      <c r="N344" s="75"/>
      <c r="O344" s="75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B345" s="5"/>
      <c r="C345" s="16">
        <v>2.0</v>
      </c>
      <c r="D345" s="13"/>
      <c r="E345" s="13"/>
      <c r="F345" s="13"/>
      <c r="G345" s="13"/>
      <c r="H345" s="13"/>
      <c r="I345" s="121"/>
      <c r="J345" s="13"/>
      <c r="K345" s="121"/>
      <c r="L345" s="121"/>
      <c r="M345" s="133">
        <v>0.74</v>
      </c>
      <c r="N345" s="13"/>
      <c r="O345" s="13"/>
    </row>
    <row r="346" ht="15.75" customHeight="1">
      <c r="B346" s="5"/>
      <c r="C346" s="16">
        <v>1.0</v>
      </c>
      <c r="D346" s="13"/>
      <c r="E346" s="13"/>
      <c r="F346" s="13"/>
      <c r="G346" s="13"/>
      <c r="H346" s="13"/>
      <c r="I346" s="121"/>
      <c r="J346" s="13"/>
      <c r="K346" s="121"/>
      <c r="L346" s="121"/>
      <c r="M346" s="133">
        <v>0.399</v>
      </c>
      <c r="N346" s="13"/>
      <c r="O346" s="13"/>
    </row>
    <row r="347" ht="15.75" customHeight="1">
      <c r="B347" s="5"/>
      <c r="C347" s="16">
        <v>0.5</v>
      </c>
      <c r="D347" s="13"/>
      <c r="E347" s="13"/>
      <c r="F347" s="13"/>
      <c r="G347" s="13"/>
      <c r="H347" s="13"/>
      <c r="I347" s="121"/>
      <c r="J347" s="13"/>
      <c r="K347" s="121"/>
      <c r="L347" s="121"/>
      <c r="M347" s="133">
        <v>0.273</v>
      </c>
      <c r="N347" s="13"/>
      <c r="O347" s="13"/>
    </row>
    <row r="348" ht="15.75" customHeight="1">
      <c r="B348" s="5"/>
      <c r="C348" s="16">
        <v>0.25</v>
      </c>
      <c r="D348" s="13"/>
      <c r="E348" s="13"/>
      <c r="F348" s="13"/>
      <c r="G348" s="13"/>
      <c r="H348" s="13"/>
      <c r="I348" s="121"/>
      <c r="J348" s="13"/>
      <c r="K348" s="121"/>
      <c r="L348" s="121"/>
      <c r="M348" s="133">
        <v>0.091</v>
      </c>
      <c r="N348" s="13"/>
      <c r="O348" s="13"/>
    </row>
    <row r="349" ht="15.75" customHeight="1">
      <c r="B349" s="5"/>
      <c r="C349" s="134">
        <v>0.125</v>
      </c>
      <c r="D349" s="13"/>
      <c r="E349" s="134"/>
      <c r="F349" s="134"/>
      <c r="G349" s="135"/>
      <c r="H349" s="135"/>
      <c r="I349" s="136"/>
      <c r="J349" s="137"/>
      <c r="K349" s="124"/>
      <c r="L349" s="136"/>
      <c r="M349" s="138">
        <v>0.006</v>
      </c>
      <c r="N349" s="16"/>
      <c r="O349" s="16"/>
    </row>
    <row r="350" ht="15.75" customHeight="1">
      <c r="B350" s="5"/>
      <c r="C350" s="134" t="s">
        <v>111</v>
      </c>
      <c r="D350" s="13"/>
      <c r="E350" s="134">
        <v>6.69</v>
      </c>
      <c r="F350" s="134" t="s">
        <v>147</v>
      </c>
      <c r="G350" s="135">
        <v>0.47152777777777777</v>
      </c>
      <c r="H350" s="135">
        <v>0.5298611111111111</v>
      </c>
      <c r="I350" s="136">
        <v>258.1</v>
      </c>
      <c r="J350" s="137">
        <v>51.6</v>
      </c>
      <c r="K350" s="124">
        <f t="shared" ref="K350:K355" si="52">L350-M350</f>
        <v>-0.011</v>
      </c>
      <c r="L350" s="136">
        <v>0.065</v>
      </c>
      <c r="M350" s="138">
        <v>0.076</v>
      </c>
      <c r="N350" s="16"/>
      <c r="O350" s="16"/>
    </row>
    <row r="351" ht="15.75" customHeight="1">
      <c r="B351" s="5"/>
      <c r="C351" s="134" t="s">
        <v>113</v>
      </c>
      <c r="D351" s="13"/>
      <c r="E351" s="134">
        <v>1.36</v>
      </c>
      <c r="F351" s="134" t="s">
        <v>148</v>
      </c>
      <c r="G351" s="135">
        <v>0.47152777777777777</v>
      </c>
      <c r="H351" s="135">
        <v>0.5368055555555555</v>
      </c>
      <c r="I351" s="136">
        <v>264.4</v>
      </c>
      <c r="J351" s="137">
        <v>184.8</v>
      </c>
      <c r="K351" s="124">
        <f t="shared" si="52"/>
        <v>-0.076</v>
      </c>
      <c r="L351" s="136">
        <v>-0.038</v>
      </c>
      <c r="M351" s="138">
        <v>0.038</v>
      </c>
      <c r="N351" s="16"/>
      <c r="O351" s="16"/>
    </row>
    <row r="352" ht="15.75" customHeight="1">
      <c r="B352" s="5"/>
      <c r="C352" s="134" t="s">
        <v>115</v>
      </c>
      <c r="D352" s="13"/>
      <c r="E352" s="134">
        <v>2.03</v>
      </c>
      <c r="F352" s="13"/>
      <c r="G352" s="135">
        <v>0.47152777777777777</v>
      </c>
      <c r="H352" s="135">
        <v>0.5368055555555555</v>
      </c>
      <c r="I352" s="136">
        <v>265.1</v>
      </c>
      <c r="J352" s="137">
        <v>40.5</v>
      </c>
      <c r="K352" s="124">
        <f t="shared" si="52"/>
        <v>-0.299</v>
      </c>
      <c r="L352" s="136">
        <v>-0.04</v>
      </c>
      <c r="M352" s="138">
        <v>0.259</v>
      </c>
      <c r="N352" s="16"/>
      <c r="O352" s="16"/>
    </row>
    <row r="353" ht="15.75" customHeight="1">
      <c r="B353" s="5"/>
      <c r="C353" s="134" t="s">
        <v>116</v>
      </c>
      <c r="D353" s="13"/>
      <c r="E353" s="134">
        <v>6.43</v>
      </c>
      <c r="F353" s="13"/>
      <c r="G353" s="135">
        <v>0.47152777777777777</v>
      </c>
      <c r="H353" s="135">
        <v>0.5368055555555555</v>
      </c>
      <c r="I353" s="136">
        <v>248.6</v>
      </c>
      <c r="J353" s="137">
        <v>29.0</v>
      </c>
      <c r="K353" s="124">
        <f t="shared" si="52"/>
        <v>-0.207</v>
      </c>
      <c r="L353" s="136">
        <v>-0.012</v>
      </c>
      <c r="M353" s="138">
        <v>0.195</v>
      </c>
      <c r="N353" s="16"/>
      <c r="O353" s="16"/>
    </row>
    <row r="354" ht="15.75" customHeight="1">
      <c r="B354" s="5"/>
      <c r="C354" s="134" t="s">
        <v>117</v>
      </c>
      <c r="D354" s="13"/>
      <c r="E354" s="134">
        <v>6.72</v>
      </c>
      <c r="F354" s="13"/>
      <c r="G354" s="135">
        <v>0.47152777777777777</v>
      </c>
      <c r="H354" s="135">
        <v>0.5368055555555555</v>
      </c>
      <c r="I354" s="136">
        <v>271.6</v>
      </c>
      <c r="J354" s="137">
        <v>47.0</v>
      </c>
      <c r="K354" s="124">
        <f t="shared" si="52"/>
        <v>-0.14</v>
      </c>
      <c r="L354" s="136">
        <v>-0.027</v>
      </c>
      <c r="M354" s="138">
        <v>0.113</v>
      </c>
      <c r="N354" s="16"/>
      <c r="O354" s="16"/>
    </row>
    <row r="355" ht="15.75" customHeight="1">
      <c r="B355" s="5"/>
      <c r="C355" s="134" t="s">
        <v>119</v>
      </c>
      <c r="D355" s="13"/>
      <c r="E355" s="134">
        <v>6.74</v>
      </c>
      <c r="F355" s="13"/>
      <c r="G355" s="135">
        <v>0.47152777777777777</v>
      </c>
      <c r="H355" s="135">
        <v>0.5368055555555555</v>
      </c>
      <c r="I355" s="141">
        <v>245.6</v>
      </c>
      <c r="J355" s="137">
        <v>0.0</v>
      </c>
      <c r="K355" s="124">
        <f t="shared" si="52"/>
        <v>-0.165</v>
      </c>
      <c r="L355" s="136">
        <v>-0.031</v>
      </c>
      <c r="M355" s="138">
        <v>0.134</v>
      </c>
      <c r="N355" s="16"/>
      <c r="O355" s="16"/>
    </row>
    <row r="356" ht="15.75" customHeight="1">
      <c r="A356" s="40">
        <v>45454.0</v>
      </c>
      <c r="B356" s="42" t="s">
        <v>46</v>
      </c>
      <c r="C356" s="76">
        <v>4.0</v>
      </c>
      <c r="D356" s="75"/>
      <c r="E356" s="75"/>
      <c r="F356" s="75"/>
      <c r="G356" s="75"/>
      <c r="H356" s="75"/>
      <c r="I356" s="142"/>
      <c r="J356" s="143"/>
      <c r="K356" s="125"/>
      <c r="L356" s="125"/>
      <c r="M356" s="132">
        <v>0.875</v>
      </c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B357" s="5"/>
      <c r="C357" s="16">
        <v>2.0</v>
      </c>
      <c r="D357" s="13"/>
      <c r="E357" s="13"/>
      <c r="F357" s="13"/>
      <c r="G357" s="13"/>
      <c r="H357" s="13"/>
      <c r="I357" s="121"/>
      <c r="J357" s="13"/>
      <c r="K357" s="121"/>
      <c r="L357" s="121"/>
      <c r="M357" s="133">
        <v>0.622</v>
      </c>
    </row>
    <row r="358" ht="15.75" customHeight="1">
      <c r="B358" s="5"/>
      <c r="C358" s="16">
        <v>1.0</v>
      </c>
      <c r="D358" s="13"/>
      <c r="E358" s="13"/>
      <c r="F358" s="13"/>
      <c r="G358" s="13"/>
      <c r="H358" s="13"/>
      <c r="I358" s="121"/>
      <c r="J358" s="13"/>
      <c r="K358" s="121"/>
      <c r="L358" s="121"/>
      <c r="M358" s="133">
        <v>0.324</v>
      </c>
    </row>
    <row r="359" ht="15.75" customHeight="1">
      <c r="B359" s="5"/>
      <c r="C359" s="16">
        <v>0.5</v>
      </c>
      <c r="D359" s="13"/>
      <c r="E359" s="13"/>
      <c r="F359" s="13"/>
      <c r="G359" s="13"/>
      <c r="H359" s="13"/>
      <c r="I359" s="121"/>
      <c r="J359" s="13"/>
      <c r="K359" s="121"/>
      <c r="L359" s="121"/>
      <c r="M359" s="133">
        <v>0.135</v>
      </c>
    </row>
    <row r="360" ht="15.75" customHeight="1">
      <c r="B360" s="5"/>
      <c r="C360" s="16">
        <v>0.25</v>
      </c>
      <c r="D360" s="13"/>
      <c r="E360" s="13"/>
      <c r="F360" s="13"/>
      <c r="G360" s="13"/>
      <c r="H360" s="13"/>
      <c r="I360" s="121"/>
      <c r="J360" s="13"/>
      <c r="K360" s="121"/>
      <c r="L360" s="121"/>
      <c r="M360" s="133">
        <v>0.053</v>
      </c>
    </row>
    <row r="361" ht="15.75" customHeight="1">
      <c r="B361" s="5"/>
      <c r="C361" s="134">
        <v>0.125</v>
      </c>
      <c r="D361" s="13"/>
      <c r="E361" s="134"/>
      <c r="F361" s="134"/>
      <c r="G361" s="135"/>
      <c r="H361" s="135"/>
      <c r="I361" s="136"/>
      <c r="J361" s="137"/>
      <c r="K361" s="124"/>
      <c r="L361" s="136"/>
      <c r="M361" s="138">
        <v>0.007</v>
      </c>
    </row>
    <row r="362" ht="15.75" customHeight="1">
      <c r="B362" s="5"/>
      <c r="C362" s="134" t="s">
        <v>126</v>
      </c>
      <c r="D362" s="134"/>
      <c r="E362" s="134">
        <v>6.42</v>
      </c>
      <c r="F362" s="134" t="s">
        <v>147</v>
      </c>
      <c r="G362" s="135">
        <v>0.4638888888888889</v>
      </c>
      <c r="H362" s="135">
        <v>0.53125</v>
      </c>
      <c r="I362" s="136">
        <v>244.0</v>
      </c>
      <c r="J362" s="137">
        <v>85.0</v>
      </c>
      <c r="K362" s="124">
        <f t="shared" ref="K362:K367" si="53">L362-M362</f>
        <v>-0.515</v>
      </c>
      <c r="L362" s="136">
        <v>-0.02</v>
      </c>
      <c r="M362" s="138">
        <v>0.495</v>
      </c>
    </row>
    <row r="363" ht="15.75" customHeight="1">
      <c r="B363" s="5"/>
      <c r="C363" s="134" t="s">
        <v>127</v>
      </c>
      <c r="D363" s="134"/>
      <c r="E363" s="134">
        <v>1.4</v>
      </c>
      <c r="F363" s="134" t="s">
        <v>148</v>
      </c>
      <c r="G363" s="135">
        <v>0.4638888888888889</v>
      </c>
      <c r="H363" s="135">
        <v>0.53125</v>
      </c>
      <c r="I363" s="136">
        <v>259.1</v>
      </c>
      <c r="J363" s="137">
        <v>206.9</v>
      </c>
      <c r="K363" s="124">
        <f t="shared" si="53"/>
        <v>-0.059</v>
      </c>
      <c r="L363" s="136">
        <v>-0.023</v>
      </c>
      <c r="M363" s="138">
        <v>0.036</v>
      </c>
    </row>
    <row r="364" ht="15.75" customHeight="1">
      <c r="B364" s="5"/>
      <c r="C364" s="134" t="s">
        <v>128</v>
      </c>
      <c r="D364" s="134"/>
      <c r="E364" s="134">
        <v>2.54</v>
      </c>
      <c r="F364" s="13"/>
      <c r="G364" s="135">
        <v>0.4638888888888889</v>
      </c>
      <c r="H364" s="135">
        <v>0.53125</v>
      </c>
      <c r="I364" s="136">
        <v>285.3</v>
      </c>
      <c r="J364" s="137">
        <v>170.4</v>
      </c>
      <c r="K364" s="124">
        <f t="shared" si="53"/>
        <v>0.014</v>
      </c>
      <c r="L364" s="136">
        <v>0.024</v>
      </c>
      <c r="M364" s="138">
        <v>0.01</v>
      </c>
    </row>
    <row r="365" ht="15.75" customHeight="1">
      <c r="B365" s="5"/>
      <c r="C365" s="134" t="s">
        <v>129</v>
      </c>
      <c r="D365" s="134"/>
      <c r="E365" s="134">
        <v>5.22</v>
      </c>
      <c r="F365" s="13"/>
      <c r="G365" s="135">
        <v>0.4638888888888889</v>
      </c>
      <c r="H365" s="135">
        <v>0.53125</v>
      </c>
      <c r="I365" s="136">
        <v>242.1</v>
      </c>
      <c r="J365" s="137">
        <v>96.2</v>
      </c>
      <c r="K365" s="124">
        <f t="shared" si="53"/>
        <v>-0.482</v>
      </c>
      <c r="L365" s="136">
        <v>-0.024</v>
      </c>
      <c r="M365" s="138">
        <v>0.458</v>
      </c>
    </row>
    <row r="366" ht="15.75" customHeight="1">
      <c r="B366" s="5"/>
      <c r="C366" s="134" t="s">
        <v>130</v>
      </c>
      <c r="D366" s="134"/>
      <c r="E366" s="134">
        <v>6.35</v>
      </c>
      <c r="F366" s="13"/>
      <c r="G366" s="135">
        <v>0.4638888888888889</v>
      </c>
      <c r="H366" s="135">
        <v>0.53125</v>
      </c>
      <c r="I366" s="136">
        <v>238.2</v>
      </c>
      <c r="J366" s="137">
        <v>0.0</v>
      </c>
      <c r="K366" s="124">
        <f t="shared" si="53"/>
        <v>-0.79</v>
      </c>
      <c r="L366" s="136">
        <v>0.001</v>
      </c>
      <c r="M366" s="138">
        <v>0.791</v>
      </c>
    </row>
    <row r="367" ht="15.75" customHeight="1">
      <c r="B367" s="5"/>
      <c r="C367" s="134" t="s">
        <v>131</v>
      </c>
      <c r="D367" s="134"/>
      <c r="E367" s="134">
        <v>6.64</v>
      </c>
      <c r="F367" s="13"/>
      <c r="G367" s="135">
        <v>0.4638888888888889</v>
      </c>
      <c r="H367" s="135">
        <v>0.53125</v>
      </c>
      <c r="I367" s="141">
        <v>240.0</v>
      </c>
      <c r="J367" s="137">
        <v>0.0</v>
      </c>
      <c r="K367" s="124">
        <f t="shared" si="53"/>
        <v>-0.239</v>
      </c>
      <c r="L367" s="136">
        <v>-0.022</v>
      </c>
      <c r="M367" s="138">
        <v>0.217</v>
      </c>
    </row>
    <row r="368" ht="15.75" customHeight="1">
      <c r="A368" s="40">
        <v>45454.0</v>
      </c>
      <c r="B368" s="42" t="s">
        <v>48</v>
      </c>
      <c r="C368" s="76">
        <v>4.0</v>
      </c>
      <c r="D368" s="75"/>
      <c r="E368" s="75"/>
      <c r="F368" s="75"/>
      <c r="G368" s="75"/>
      <c r="H368" s="75"/>
      <c r="I368" s="125"/>
      <c r="J368" s="75"/>
      <c r="K368" s="125"/>
      <c r="L368" s="125"/>
      <c r="M368" s="132">
        <v>0.2</v>
      </c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B369" s="5"/>
      <c r="C369" s="16">
        <v>2.0</v>
      </c>
      <c r="D369" s="13"/>
      <c r="E369" s="13"/>
      <c r="F369" s="13"/>
      <c r="G369" s="13"/>
      <c r="H369" s="13"/>
      <c r="I369" s="121"/>
      <c r="J369" s="13"/>
      <c r="K369" s="121"/>
      <c r="L369" s="121"/>
      <c r="M369" s="133">
        <v>0.08</v>
      </c>
    </row>
    <row r="370" ht="15.75" customHeight="1">
      <c r="B370" s="5"/>
      <c r="C370" s="16">
        <v>1.0</v>
      </c>
      <c r="D370" s="13"/>
      <c r="E370" s="13"/>
      <c r="F370" s="13"/>
      <c r="G370" s="13"/>
      <c r="H370" s="13"/>
      <c r="I370" s="121"/>
      <c r="J370" s="13"/>
      <c r="K370" s="121"/>
      <c r="L370" s="121"/>
      <c r="M370" s="133">
        <v>-0.005</v>
      </c>
    </row>
    <row r="371" ht="15.75" customHeight="1">
      <c r="B371" s="5"/>
      <c r="C371" s="16">
        <v>0.5</v>
      </c>
      <c r="D371" s="13"/>
      <c r="E371" s="13"/>
      <c r="F371" s="13"/>
      <c r="G371" s="13"/>
      <c r="H371" s="13"/>
      <c r="I371" s="121"/>
      <c r="J371" s="13"/>
      <c r="K371" s="121"/>
      <c r="L371" s="121"/>
      <c r="M371" s="133">
        <v>-0.103</v>
      </c>
    </row>
    <row r="372" ht="15.75" customHeight="1">
      <c r="B372" s="5"/>
      <c r="C372" s="16">
        <v>0.25</v>
      </c>
      <c r="D372" s="13"/>
      <c r="E372" s="13"/>
      <c r="F372" s="13"/>
      <c r="G372" s="13"/>
      <c r="H372" s="13"/>
      <c r="I372" s="121"/>
      <c r="J372" s="13"/>
      <c r="K372" s="121"/>
      <c r="L372" s="121"/>
      <c r="M372" s="133">
        <v>-0.141</v>
      </c>
    </row>
    <row r="373" ht="15.75" customHeight="1">
      <c r="B373" s="5"/>
      <c r="C373" s="134">
        <v>0.125</v>
      </c>
      <c r="D373" s="13"/>
      <c r="E373" s="134"/>
      <c r="F373" s="134"/>
      <c r="G373" s="135"/>
      <c r="H373" s="135"/>
      <c r="I373" s="136"/>
      <c r="J373" s="137"/>
      <c r="K373" s="124"/>
      <c r="L373" s="136"/>
      <c r="M373" s="138">
        <v>-0.003</v>
      </c>
    </row>
    <row r="374" ht="15.75" customHeight="1">
      <c r="B374" s="5"/>
      <c r="C374" s="13" t="s">
        <v>90</v>
      </c>
      <c r="D374" s="13"/>
      <c r="E374" s="134">
        <v>6.5</v>
      </c>
      <c r="F374" s="134" t="s">
        <v>147</v>
      </c>
      <c r="G374" s="135">
        <v>0.70625</v>
      </c>
      <c r="H374" s="135">
        <v>0.5298611111111111</v>
      </c>
      <c r="I374" s="136">
        <v>303.0</v>
      </c>
      <c r="J374" s="137">
        <v>280.0</v>
      </c>
      <c r="K374" s="124"/>
      <c r="L374" s="136">
        <v>-0.015</v>
      </c>
      <c r="M374" s="138">
        <v>-0.145</v>
      </c>
    </row>
    <row r="375" ht="15.75" customHeight="1">
      <c r="B375" s="5"/>
      <c r="C375" s="13" t="s">
        <v>93</v>
      </c>
      <c r="D375" s="13"/>
      <c r="E375" s="134">
        <v>1.4</v>
      </c>
      <c r="F375" s="134" t="s">
        <v>149</v>
      </c>
      <c r="G375" s="135">
        <v>0.70625</v>
      </c>
      <c r="H375" s="135">
        <v>0.5298611111111111</v>
      </c>
      <c r="I375" s="136">
        <v>293.0</v>
      </c>
      <c r="J375" s="137">
        <v>240.0</v>
      </c>
      <c r="K375" s="124"/>
      <c r="L375" s="136">
        <v>0.573</v>
      </c>
      <c r="M375" s="138">
        <v>-0.177</v>
      </c>
    </row>
    <row r="376" ht="15.75" customHeight="1">
      <c r="B376" s="5"/>
      <c r="C376" s="13" t="s">
        <v>95</v>
      </c>
      <c r="D376" s="13"/>
      <c r="E376" s="134">
        <v>2.0</v>
      </c>
      <c r="F376" s="13"/>
      <c r="G376" s="135">
        <v>0.70625</v>
      </c>
      <c r="H376" s="135">
        <v>0.5298611111111111</v>
      </c>
      <c r="I376" s="136">
        <v>276.0</v>
      </c>
      <c r="J376" s="137">
        <v>180.0</v>
      </c>
      <c r="K376" s="124"/>
      <c r="L376" s="136">
        <v>-0.015</v>
      </c>
      <c r="M376" s="138">
        <v>-0.188</v>
      </c>
    </row>
    <row r="377" ht="15.75" customHeight="1">
      <c r="B377" s="5"/>
      <c r="C377" s="13" t="s">
        <v>96</v>
      </c>
      <c r="D377" s="13"/>
      <c r="E377" s="134">
        <v>5.9</v>
      </c>
      <c r="F377" s="13"/>
      <c r="G377" s="135">
        <v>0.70625</v>
      </c>
      <c r="H377" s="135">
        <v>0.5298611111111111</v>
      </c>
      <c r="I377" s="136">
        <v>216.0</v>
      </c>
      <c r="J377" s="137">
        <v>0.0</v>
      </c>
      <c r="K377" s="124"/>
      <c r="L377" s="136">
        <v>-0.02</v>
      </c>
      <c r="M377" s="138">
        <v>0.357</v>
      </c>
    </row>
    <row r="378" ht="15.75" customHeight="1">
      <c r="B378" s="5"/>
      <c r="C378" s="13" t="s">
        <v>97</v>
      </c>
      <c r="D378" s="13"/>
      <c r="E378" s="134">
        <v>6.5</v>
      </c>
      <c r="F378" s="13"/>
      <c r="G378" s="135">
        <v>0.70625</v>
      </c>
      <c r="H378" s="135">
        <v>0.5298611111111111</v>
      </c>
      <c r="I378" s="136">
        <v>266.0</v>
      </c>
      <c r="J378" s="137">
        <v>110.0</v>
      </c>
      <c r="K378" s="124"/>
      <c r="L378" s="136">
        <v>-0.197</v>
      </c>
      <c r="M378" s="138">
        <v>-0.177</v>
      </c>
    </row>
    <row r="379" ht="15.75" customHeight="1">
      <c r="B379" s="5"/>
      <c r="C379" s="13" t="s">
        <v>99</v>
      </c>
      <c r="D379" s="13"/>
      <c r="E379" s="134">
        <v>6.4</v>
      </c>
      <c r="F379" s="13"/>
      <c r="G379" s="135">
        <v>0.70625</v>
      </c>
      <c r="H379" s="135">
        <v>0.5298611111111111</v>
      </c>
      <c r="I379" s="136">
        <v>279.0</v>
      </c>
      <c r="J379" s="137">
        <v>50.0</v>
      </c>
      <c r="K379" s="124"/>
      <c r="L379" s="136">
        <v>-0.199</v>
      </c>
      <c r="M379" s="138">
        <v>0.304</v>
      </c>
    </row>
    <row r="380" ht="15.75" customHeight="1">
      <c r="B380" s="5"/>
      <c r="C380" s="13" t="s">
        <v>100</v>
      </c>
      <c r="D380" s="13"/>
      <c r="E380" s="134">
        <v>6.4</v>
      </c>
      <c r="F380" s="13"/>
      <c r="G380" s="135">
        <v>0.70625</v>
      </c>
      <c r="H380" s="135">
        <v>0.5298611111111111</v>
      </c>
      <c r="I380" s="136">
        <v>203.0</v>
      </c>
      <c r="J380" s="137">
        <v>20.0</v>
      </c>
      <c r="K380" s="124"/>
      <c r="L380" s="136">
        <v>0.003</v>
      </c>
      <c r="M380" s="138">
        <v>0.075</v>
      </c>
    </row>
    <row r="381" ht="15.75" customHeight="1">
      <c r="A381" s="40">
        <v>45454.0</v>
      </c>
      <c r="B381" s="42" t="s">
        <v>48</v>
      </c>
      <c r="C381" s="76">
        <v>4.0</v>
      </c>
      <c r="D381" s="75"/>
      <c r="E381" s="143"/>
      <c r="F381" s="75"/>
      <c r="G381" s="75"/>
      <c r="H381" s="75"/>
      <c r="I381" s="144"/>
      <c r="J381" s="75"/>
      <c r="K381" s="125"/>
      <c r="L381" s="142"/>
      <c r="M381" s="132">
        <v>0.131</v>
      </c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B382" s="5"/>
      <c r="C382" s="16">
        <v>2.0</v>
      </c>
      <c r="D382" s="13"/>
      <c r="E382" s="134"/>
      <c r="F382" s="13"/>
      <c r="G382" s="13"/>
      <c r="H382" s="13"/>
      <c r="I382" s="145"/>
      <c r="J382" s="13"/>
      <c r="K382" s="121"/>
      <c r="L382" s="141"/>
      <c r="M382" s="133">
        <v>0.107</v>
      </c>
    </row>
    <row r="383" ht="15.75" customHeight="1">
      <c r="B383" s="5"/>
      <c r="C383" s="16">
        <v>1.0</v>
      </c>
      <c r="D383" s="13"/>
      <c r="E383" s="134"/>
      <c r="F383" s="13"/>
      <c r="G383" s="13"/>
      <c r="H383" s="13"/>
      <c r="I383" s="140"/>
      <c r="J383" s="13"/>
      <c r="K383" s="121"/>
      <c r="L383" s="141"/>
      <c r="M383" s="133">
        <v>-0.053</v>
      </c>
    </row>
    <row r="384" ht="15.75" customHeight="1">
      <c r="B384" s="5"/>
      <c r="C384" s="16">
        <v>0.5</v>
      </c>
      <c r="D384" s="13"/>
      <c r="E384" s="134"/>
      <c r="F384" s="13"/>
      <c r="G384" s="13"/>
      <c r="H384" s="13"/>
      <c r="I384" s="140"/>
      <c r="J384" s="13"/>
      <c r="K384" s="121"/>
      <c r="L384" s="141"/>
      <c r="M384" s="133">
        <v>-0.082</v>
      </c>
    </row>
    <row r="385" ht="15.75" customHeight="1">
      <c r="B385" s="5"/>
      <c r="C385" s="16">
        <v>0.25</v>
      </c>
      <c r="D385" s="13"/>
      <c r="E385" s="13"/>
      <c r="F385" s="13"/>
      <c r="G385" s="13"/>
      <c r="H385" s="13"/>
      <c r="I385" s="140"/>
      <c r="J385" s="13"/>
      <c r="K385" s="121"/>
      <c r="L385" s="141"/>
      <c r="M385" s="133">
        <v>-0.128</v>
      </c>
    </row>
    <row r="386" ht="15.75" customHeight="1">
      <c r="B386" s="5"/>
      <c r="C386" s="134">
        <v>0.125</v>
      </c>
      <c r="D386" s="13"/>
      <c r="E386" s="134"/>
      <c r="F386" s="134"/>
      <c r="G386" s="135"/>
      <c r="H386" s="135"/>
      <c r="I386" s="141"/>
      <c r="J386" s="137"/>
      <c r="K386" s="124"/>
      <c r="L386" s="136"/>
      <c r="M386" s="138">
        <v>-0.194</v>
      </c>
    </row>
    <row r="387" ht="15.75" customHeight="1">
      <c r="B387" s="5"/>
      <c r="C387" s="13" t="s">
        <v>101</v>
      </c>
      <c r="D387" s="13"/>
      <c r="E387" s="134">
        <v>6.06</v>
      </c>
      <c r="F387" s="134" t="s">
        <v>147</v>
      </c>
      <c r="G387" s="135">
        <v>0.7076388888888889</v>
      </c>
      <c r="H387" s="135">
        <v>0.5298611111111111</v>
      </c>
      <c r="I387" s="141">
        <v>240.0</v>
      </c>
      <c r="J387" s="137">
        <v>129.1</v>
      </c>
      <c r="K387" s="124"/>
      <c r="L387" s="141">
        <v>-0.201</v>
      </c>
      <c r="M387" s="138">
        <v>-0.131</v>
      </c>
    </row>
    <row r="388" ht="15.75" customHeight="1">
      <c r="B388" s="5"/>
      <c r="C388" s="13" t="s">
        <v>104</v>
      </c>
      <c r="D388" s="13"/>
      <c r="E388" s="134">
        <v>1.5</v>
      </c>
      <c r="F388" s="134" t="s">
        <v>148</v>
      </c>
      <c r="G388" s="135">
        <v>0.7076388888888889</v>
      </c>
      <c r="H388" s="135">
        <v>0.5298611111111111</v>
      </c>
      <c r="I388" s="141">
        <v>233.9</v>
      </c>
      <c r="J388" s="137">
        <v>0.8</v>
      </c>
      <c r="K388" s="124"/>
      <c r="L388" s="141">
        <v>-0.203</v>
      </c>
      <c r="M388" s="138">
        <v>0.232</v>
      </c>
    </row>
    <row r="389" ht="15.75" customHeight="1">
      <c r="B389" s="5"/>
      <c r="C389" s="13" t="s">
        <v>106</v>
      </c>
      <c r="D389" s="13"/>
      <c r="E389" s="134">
        <v>2.67</v>
      </c>
      <c r="F389" s="13"/>
      <c r="G389" s="135">
        <v>0.7076388888888889</v>
      </c>
      <c r="H389" s="135">
        <v>0.5298611111111111</v>
      </c>
      <c r="I389" s="141">
        <v>238.3</v>
      </c>
      <c r="J389" s="137">
        <v>169.8</v>
      </c>
      <c r="K389" s="124"/>
      <c r="L389" s="141">
        <v>-0.204</v>
      </c>
      <c r="M389" s="138">
        <v>-0.154</v>
      </c>
    </row>
    <row r="390" ht="15.75" customHeight="1">
      <c r="B390" s="5"/>
      <c r="C390" s="13" t="s">
        <v>108</v>
      </c>
      <c r="D390" s="13"/>
      <c r="E390" s="134">
        <v>5.9</v>
      </c>
      <c r="F390" s="13"/>
      <c r="G390" s="135">
        <v>0.7076388888888889</v>
      </c>
      <c r="H390" s="135">
        <v>0.5298611111111111</v>
      </c>
      <c r="I390" s="141">
        <v>259.3</v>
      </c>
      <c r="J390" s="137">
        <v>145.6</v>
      </c>
      <c r="K390" s="124"/>
      <c r="L390" s="141">
        <v>-0.21</v>
      </c>
      <c r="M390" s="138">
        <v>-0.131</v>
      </c>
    </row>
    <row r="391" ht="15.75" customHeight="1">
      <c r="B391" s="5"/>
      <c r="C391" s="38" t="s">
        <v>107</v>
      </c>
      <c r="D391" s="13"/>
      <c r="E391" s="134">
        <v>5.95</v>
      </c>
      <c r="F391" s="13"/>
      <c r="G391" s="135">
        <v>0.7076388888888889</v>
      </c>
      <c r="H391" s="135">
        <v>0.5298611111111111</v>
      </c>
      <c r="I391" s="141">
        <v>284.0</v>
      </c>
      <c r="J391" s="137">
        <v>9.3</v>
      </c>
      <c r="K391" s="124"/>
      <c r="L391" s="141">
        <v>-0.2</v>
      </c>
      <c r="M391" s="138">
        <v>-0.08</v>
      </c>
    </row>
    <row r="392" ht="15.75" customHeight="1">
      <c r="B392" s="5"/>
      <c r="C392" s="13" t="s">
        <v>110</v>
      </c>
      <c r="D392" s="13"/>
      <c r="E392" s="134">
        <v>5.94</v>
      </c>
      <c r="F392" s="13"/>
      <c r="G392" s="135">
        <v>0.7076388888888889</v>
      </c>
      <c r="H392" s="135">
        <v>0.5298611111111111</v>
      </c>
      <c r="I392" s="136">
        <v>216.7</v>
      </c>
      <c r="J392" s="137">
        <v>145.5</v>
      </c>
      <c r="K392" s="124"/>
      <c r="L392" s="136">
        <v>-0.202</v>
      </c>
      <c r="M392" s="138">
        <v>-0.141</v>
      </c>
    </row>
    <row r="393" ht="15.75" customHeight="1">
      <c r="A393" s="40">
        <v>45454.0</v>
      </c>
      <c r="B393" s="42" t="s">
        <v>48</v>
      </c>
      <c r="C393" s="76">
        <v>4.0</v>
      </c>
      <c r="D393" s="75"/>
      <c r="E393" s="75"/>
      <c r="F393" s="75"/>
      <c r="G393" s="75"/>
      <c r="H393" s="75"/>
      <c r="I393" s="142"/>
      <c r="J393" s="143"/>
      <c r="K393" s="125"/>
      <c r="L393" s="125"/>
      <c r="M393" s="132">
        <v>0.493</v>
      </c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B394" s="5"/>
      <c r="C394" s="16">
        <v>2.0</v>
      </c>
      <c r="D394" s="13"/>
      <c r="E394" s="13"/>
      <c r="F394" s="13"/>
      <c r="G394" s="13"/>
      <c r="H394" s="13"/>
      <c r="I394" s="141"/>
      <c r="J394" s="13"/>
      <c r="K394" s="121"/>
      <c r="L394" s="121"/>
      <c r="M394" s="133">
        <v>0.374</v>
      </c>
    </row>
    <row r="395" ht="15.75" customHeight="1">
      <c r="B395" s="5"/>
      <c r="C395" s="16">
        <v>1.0</v>
      </c>
      <c r="D395" s="13"/>
      <c r="E395" s="13"/>
      <c r="F395" s="13"/>
      <c r="G395" s="13"/>
      <c r="H395" s="13"/>
      <c r="I395" s="141"/>
      <c r="J395" s="13"/>
      <c r="K395" s="121"/>
      <c r="L395" s="121"/>
      <c r="M395" s="133">
        <v>0.233</v>
      </c>
    </row>
    <row r="396" ht="15.75" customHeight="1">
      <c r="B396" s="5"/>
      <c r="C396" s="16">
        <v>0.5</v>
      </c>
      <c r="D396" s="13"/>
      <c r="E396" s="13"/>
      <c r="F396" s="13"/>
      <c r="G396" s="13"/>
      <c r="H396" s="13"/>
      <c r="I396" s="141"/>
      <c r="J396" s="13"/>
      <c r="K396" s="121"/>
      <c r="L396" s="121"/>
      <c r="M396" s="133">
        <v>0.115</v>
      </c>
    </row>
    <row r="397" ht="15.75" customHeight="1">
      <c r="B397" s="5"/>
      <c r="C397" s="16">
        <v>0.25</v>
      </c>
      <c r="D397" s="13"/>
      <c r="E397" s="13"/>
      <c r="F397" s="13"/>
      <c r="G397" s="13"/>
      <c r="H397" s="13"/>
      <c r="I397" s="141"/>
      <c r="J397" s="13"/>
      <c r="K397" s="121"/>
      <c r="L397" s="121"/>
      <c r="M397" s="133">
        <v>0.033</v>
      </c>
    </row>
    <row r="398" ht="15.75" customHeight="1">
      <c r="B398" s="5"/>
      <c r="C398" s="134">
        <v>0.125</v>
      </c>
      <c r="D398" s="13"/>
      <c r="E398" s="134"/>
      <c r="F398" s="134"/>
      <c r="G398" s="135"/>
      <c r="H398" s="135"/>
      <c r="I398" s="136"/>
      <c r="J398" s="137"/>
      <c r="K398" s="124"/>
      <c r="L398" s="136"/>
      <c r="M398" s="138"/>
    </row>
    <row r="399" ht="15.75" customHeight="1">
      <c r="B399" s="5"/>
      <c r="C399" s="134" t="s">
        <v>111</v>
      </c>
      <c r="D399" s="13"/>
      <c r="E399" s="134">
        <v>6.5</v>
      </c>
      <c r="F399" s="134" t="s">
        <v>147</v>
      </c>
      <c r="G399" s="135">
        <v>0.7027777777777777</v>
      </c>
      <c r="H399" s="135">
        <v>0.5</v>
      </c>
      <c r="I399" s="141">
        <v>223.2</v>
      </c>
      <c r="J399" s="137">
        <v>2.4</v>
      </c>
      <c r="K399" s="124"/>
      <c r="L399" s="136">
        <v>-0.009</v>
      </c>
      <c r="M399" s="138">
        <v>0.824</v>
      </c>
    </row>
    <row r="400" ht="15.75" customHeight="1">
      <c r="B400" s="5"/>
      <c r="C400" s="134" t="s">
        <v>113</v>
      </c>
      <c r="D400" s="13"/>
      <c r="E400" s="134">
        <v>1.34</v>
      </c>
      <c r="F400" s="134" t="s">
        <v>149</v>
      </c>
      <c r="G400" s="135">
        <v>0.7027777777777777</v>
      </c>
      <c r="H400" s="135">
        <v>0.5</v>
      </c>
      <c r="I400" s="141">
        <v>250.8</v>
      </c>
      <c r="J400" s="137">
        <v>197.4</v>
      </c>
      <c r="K400" s="124"/>
      <c r="L400" s="136">
        <v>0.003</v>
      </c>
      <c r="M400" s="138">
        <v>0.103</v>
      </c>
    </row>
    <row r="401" ht="15.75" customHeight="1">
      <c r="B401" s="5"/>
      <c r="C401" s="134" t="s">
        <v>115</v>
      </c>
      <c r="D401" s="13"/>
      <c r="E401" s="134">
        <v>2.55</v>
      </c>
      <c r="F401" s="13"/>
      <c r="G401" s="135">
        <v>0.7027777777777777</v>
      </c>
      <c r="H401" s="135">
        <v>0.5</v>
      </c>
      <c r="I401" s="141">
        <v>237.1</v>
      </c>
      <c r="J401" s="137">
        <v>26.4</v>
      </c>
      <c r="K401" s="124"/>
      <c r="L401" s="136">
        <v>0.008</v>
      </c>
      <c r="M401" s="138">
        <v>0.885</v>
      </c>
    </row>
    <row r="402" ht="15.75" customHeight="1">
      <c r="B402" s="5"/>
      <c r="C402" s="134" t="s">
        <v>116</v>
      </c>
      <c r="D402" s="13"/>
      <c r="E402" s="134">
        <v>6.4</v>
      </c>
      <c r="F402" s="13"/>
      <c r="G402" s="135">
        <v>0.7027777777777777</v>
      </c>
      <c r="H402" s="135">
        <v>0.5</v>
      </c>
      <c r="I402" s="141">
        <v>243.9</v>
      </c>
      <c r="J402" s="137">
        <v>0.0</v>
      </c>
      <c r="K402" s="124"/>
      <c r="L402" s="136">
        <v>0.006</v>
      </c>
      <c r="M402" s="138">
        <v>0.649</v>
      </c>
    </row>
    <row r="403" ht="15.75" customHeight="1">
      <c r="B403" s="5"/>
      <c r="C403" s="134" t="s">
        <v>117</v>
      </c>
      <c r="D403" s="13"/>
      <c r="E403" s="134">
        <v>6.8</v>
      </c>
      <c r="F403" s="13"/>
      <c r="G403" s="135">
        <v>0.7027777777777777</v>
      </c>
      <c r="H403" s="135">
        <v>0.5</v>
      </c>
      <c r="I403" s="141">
        <v>253.0</v>
      </c>
      <c r="J403" s="137">
        <v>125.4</v>
      </c>
      <c r="K403" s="124"/>
      <c r="L403" s="136">
        <v>0.008</v>
      </c>
      <c r="M403" s="138">
        <v>0.801</v>
      </c>
    </row>
    <row r="404" ht="15.75" customHeight="1">
      <c r="B404" s="5"/>
      <c r="C404" s="134" t="s">
        <v>119</v>
      </c>
      <c r="D404" s="13"/>
      <c r="E404" s="134">
        <v>6.7</v>
      </c>
      <c r="F404" s="13"/>
      <c r="G404" s="135">
        <v>0.7027777777777777</v>
      </c>
      <c r="H404" s="135">
        <v>0.5</v>
      </c>
      <c r="I404" s="136">
        <v>248.3</v>
      </c>
      <c r="J404" s="137">
        <v>205.0</v>
      </c>
      <c r="K404" s="124"/>
      <c r="L404" s="136">
        <v>-0.002</v>
      </c>
      <c r="M404" s="138">
        <v>0.32</v>
      </c>
    </row>
    <row r="405" ht="15.75" customHeight="1">
      <c r="A405" s="40">
        <v>45454.0</v>
      </c>
      <c r="B405" s="42" t="s">
        <v>48</v>
      </c>
      <c r="C405" s="76">
        <v>4.0</v>
      </c>
      <c r="D405" s="75"/>
      <c r="E405" s="75"/>
      <c r="F405" s="75"/>
      <c r="G405" s="75"/>
      <c r="H405" s="75"/>
      <c r="I405" s="142"/>
      <c r="J405" s="143"/>
      <c r="K405" s="125"/>
      <c r="L405" s="125"/>
      <c r="M405" s="132">
        <v>0.71</v>
      </c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B406" s="5"/>
      <c r="C406" s="16">
        <v>2.0</v>
      </c>
      <c r="D406" s="13"/>
      <c r="E406" s="13"/>
      <c r="F406" s="13"/>
      <c r="G406" s="13"/>
      <c r="H406" s="13"/>
      <c r="I406" s="121"/>
      <c r="J406" s="13"/>
      <c r="K406" s="121"/>
      <c r="L406" s="121"/>
      <c r="M406" s="133">
        <v>0.39</v>
      </c>
    </row>
    <row r="407" ht="15.75" customHeight="1">
      <c r="B407" s="5"/>
      <c r="C407" s="16">
        <v>1.0</v>
      </c>
      <c r="D407" s="13"/>
      <c r="E407" s="13"/>
      <c r="F407" s="13"/>
      <c r="G407" s="13"/>
      <c r="H407" s="13"/>
      <c r="I407" s="121"/>
      <c r="J407" s="13"/>
      <c r="K407" s="121"/>
      <c r="L407" s="121"/>
      <c r="M407" s="133">
        <v>0.19</v>
      </c>
    </row>
    <row r="408" ht="15.75" customHeight="1">
      <c r="B408" s="5"/>
      <c r="C408" s="16">
        <v>0.5</v>
      </c>
      <c r="D408" s="13"/>
      <c r="E408" s="13"/>
      <c r="F408" s="13"/>
      <c r="G408" s="13"/>
      <c r="H408" s="13"/>
      <c r="I408" s="121"/>
      <c r="J408" s="13"/>
      <c r="K408" s="121"/>
      <c r="L408" s="121"/>
      <c r="M408" s="133">
        <v>0.054</v>
      </c>
    </row>
    <row r="409" ht="15.75" customHeight="1">
      <c r="B409" s="5"/>
      <c r="C409" s="16">
        <v>0.25</v>
      </c>
      <c r="D409" s="13"/>
      <c r="E409" s="13"/>
      <c r="F409" s="13"/>
      <c r="G409" s="13"/>
      <c r="H409" s="13"/>
      <c r="I409" s="121"/>
      <c r="J409" s="13"/>
      <c r="K409" s="121"/>
      <c r="L409" s="121"/>
      <c r="M409" s="133">
        <v>-0.01</v>
      </c>
    </row>
    <row r="410" ht="15.75" customHeight="1">
      <c r="B410" s="5"/>
      <c r="C410" s="134">
        <v>0.125</v>
      </c>
      <c r="D410" s="13"/>
      <c r="E410" s="134"/>
      <c r="F410" s="134"/>
      <c r="G410" s="135"/>
      <c r="H410" s="146"/>
      <c r="I410" s="136"/>
      <c r="J410" s="137"/>
      <c r="K410" s="124"/>
      <c r="L410" s="136"/>
      <c r="M410" s="138">
        <v>-0.035</v>
      </c>
    </row>
    <row r="411" ht="15.75" customHeight="1">
      <c r="B411" s="5"/>
      <c r="C411" s="134" t="s">
        <v>132</v>
      </c>
      <c r="D411" s="134"/>
      <c r="E411" s="134">
        <v>5.75</v>
      </c>
      <c r="F411" s="134" t="s">
        <v>147</v>
      </c>
      <c r="G411" s="135">
        <v>0.7104166666666667</v>
      </c>
      <c r="H411" s="146">
        <v>0.5298611111111111</v>
      </c>
      <c r="I411" s="137">
        <v>752.0</v>
      </c>
      <c r="J411" s="137">
        <v>183.0</v>
      </c>
      <c r="K411" s="124"/>
      <c r="L411" s="136">
        <v>-0.06</v>
      </c>
      <c r="M411" s="138">
        <v>-0.014</v>
      </c>
    </row>
    <row r="412" ht="15.75" customHeight="1">
      <c r="B412" s="5"/>
      <c r="C412" s="134" t="s">
        <v>133</v>
      </c>
      <c r="D412" s="134"/>
      <c r="E412" s="134">
        <v>1.5</v>
      </c>
      <c r="F412" s="134" t="s">
        <v>149</v>
      </c>
      <c r="G412" s="135">
        <v>0.7104166666666667</v>
      </c>
      <c r="H412" s="146">
        <v>0.5298611111111111</v>
      </c>
      <c r="I412" s="137">
        <v>270.0</v>
      </c>
      <c r="J412" s="137">
        <v>129.0</v>
      </c>
      <c r="K412" s="124"/>
      <c r="L412" s="136">
        <v>-0.04</v>
      </c>
      <c r="M412" s="138">
        <v>-0.04</v>
      </c>
    </row>
    <row r="413" ht="15.75" customHeight="1">
      <c r="B413" s="5"/>
      <c r="C413" s="134" t="s">
        <v>134</v>
      </c>
      <c r="D413" s="134"/>
      <c r="E413" s="134">
        <v>2.95</v>
      </c>
      <c r="F413" s="13"/>
      <c r="G413" s="135">
        <v>0.7104166666666667</v>
      </c>
      <c r="H413" s="146">
        <v>0.5298611111111111</v>
      </c>
      <c r="I413" s="137">
        <v>495.0</v>
      </c>
      <c r="J413" s="137">
        <v>412.0</v>
      </c>
      <c r="K413" s="124"/>
      <c r="L413" s="136">
        <v>-0.04</v>
      </c>
      <c r="M413" s="138">
        <v>-0.017</v>
      </c>
    </row>
    <row r="414" ht="15.75" customHeight="1">
      <c r="B414" s="5"/>
      <c r="C414" s="134" t="s">
        <v>135</v>
      </c>
      <c r="D414" s="134"/>
      <c r="E414" s="134">
        <v>4.97</v>
      </c>
      <c r="F414" s="13"/>
      <c r="G414" s="135">
        <v>0.7104166666666667</v>
      </c>
      <c r="H414" s="146">
        <v>0.5298611111111111</v>
      </c>
      <c r="I414" s="137">
        <v>202.0</v>
      </c>
      <c r="J414" s="137">
        <v>0.0</v>
      </c>
      <c r="K414" s="124"/>
      <c r="L414" s="136">
        <v>-0.06</v>
      </c>
      <c r="M414" s="138">
        <v>0.078</v>
      </c>
    </row>
    <row r="415" ht="15.75" customHeight="1">
      <c r="B415" s="5"/>
      <c r="C415" s="134" t="s">
        <v>136</v>
      </c>
      <c r="D415" s="134"/>
      <c r="E415" s="134">
        <v>5.73</v>
      </c>
      <c r="F415" s="13"/>
      <c r="G415" s="135">
        <v>0.7104166666666667</v>
      </c>
      <c r="H415" s="146">
        <v>0.5298611111111111</v>
      </c>
      <c r="I415" s="137">
        <v>498.0</v>
      </c>
      <c r="J415" s="137">
        <v>93.0</v>
      </c>
      <c r="K415" s="124"/>
      <c r="L415" s="136">
        <v>-0.06</v>
      </c>
      <c r="M415" s="138">
        <v>0.037</v>
      </c>
    </row>
    <row r="416" ht="15.75" customHeight="1">
      <c r="B416" s="5"/>
      <c r="C416" s="134" t="s">
        <v>137</v>
      </c>
      <c r="D416" s="134"/>
      <c r="E416" s="147">
        <v>5.86</v>
      </c>
      <c r="F416" s="13"/>
      <c r="G416" s="135">
        <v>0.7104166666666667</v>
      </c>
      <c r="H416" s="146">
        <v>0.5298611111111111</v>
      </c>
      <c r="I416" s="137">
        <v>441.0</v>
      </c>
      <c r="J416" s="137">
        <v>0.0</v>
      </c>
      <c r="K416" s="124"/>
      <c r="L416" s="141">
        <v>-0.04</v>
      </c>
      <c r="M416" s="138">
        <v>-0.032</v>
      </c>
    </row>
    <row r="417" ht="15.75" customHeight="1">
      <c r="A417" s="40">
        <v>45812.0</v>
      </c>
      <c r="B417" s="42" t="s">
        <v>49</v>
      </c>
      <c r="C417" s="76">
        <v>4.0</v>
      </c>
      <c r="D417" s="42">
        <v>1.296</v>
      </c>
      <c r="F417" s="43"/>
      <c r="G417" s="148"/>
      <c r="H417" s="120"/>
      <c r="I417" s="149"/>
      <c r="J417" s="120"/>
      <c r="K417" s="150"/>
      <c r="L417" s="149"/>
      <c r="M417" s="120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B418" s="5"/>
      <c r="C418" s="16">
        <v>2.0</v>
      </c>
      <c r="D418" s="39">
        <v>0.956</v>
      </c>
      <c r="H418" s="52"/>
      <c r="I418" s="91"/>
      <c r="J418" s="52"/>
      <c r="K418" s="90"/>
      <c r="L418" s="91"/>
      <c r="M418" s="52"/>
    </row>
    <row r="419" ht="15.75" customHeight="1">
      <c r="B419" s="5"/>
      <c r="C419" s="16">
        <v>1.0</v>
      </c>
      <c r="D419" s="39">
        <v>0.508</v>
      </c>
      <c r="H419" s="52"/>
      <c r="I419" s="91"/>
      <c r="J419" s="52"/>
      <c r="K419" s="90"/>
      <c r="L419" s="91"/>
      <c r="M419" s="52"/>
    </row>
    <row r="420" ht="15.75" customHeight="1">
      <c r="B420" s="5"/>
      <c r="C420" s="16">
        <v>0.5</v>
      </c>
      <c r="D420" s="39">
        <v>0.192</v>
      </c>
      <c r="H420" s="52"/>
      <c r="I420" s="91"/>
      <c r="J420" s="52"/>
      <c r="K420" s="90"/>
      <c r="L420" s="91"/>
      <c r="M420" s="52"/>
    </row>
    <row r="421" ht="15.75" customHeight="1">
      <c r="B421" s="5"/>
      <c r="C421" s="16">
        <v>0.25</v>
      </c>
      <c r="D421" s="39">
        <v>0.144</v>
      </c>
      <c r="H421" s="52"/>
      <c r="I421" s="91"/>
      <c r="J421" s="52"/>
      <c r="K421" s="90"/>
      <c r="L421" s="91"/>
      <c r="M421" s="52"/>
    </row>
    <row r="422" ht="15.75" customHeight="1">
      <c r="B422" s="5"/>
      <c r="C422" s="134"/>
      <c r="D422" s="5"/>
      <c r="F422" s="38" t="s">
        <v>150</v>
      </c>
      <c r="H422" s="52"/>
      <c r="I422" s="91"/>
      <c r="J422" s="52"/>
      <c r="K422" s="90"/>
      <c r="L422" s="91"/>
      <c r="M422" s="52"/>
    </row>
    <row r="423" ht="15.75" customHeight="1">
      <c r="B423" s="5"/>
      <c r="C423" s="13" t="s">
        <v>90</v>
      </c>
      <c r="D423" s="5"/>
      <c r="E423" s="38">
        <v>7.3</v>
      </c>
      <c r="G423" s="151">
        <v>0.4618055555555556</v>
      </c>
      <c r="H423" s="152">
        <v>0.5395833333333333</v>
      </c>
      <c r="I423" s="145">
        <v>268.0</v>
      </c>
      <c r="J423" s="153">
        <v>184.3</v>
      </c>
      <c r="K423" s="90"/>
      <c r="L423" s="145">
        <v>-0.042</v>
      </c>
      <c r="M423" s="153">
        <v>0.143</v>
      </c>
    </row>
    <row r="424" ht="15.75" customHeight="1">
      <c r="B424" s="5"/>
      <c r="C424" s="13" t="s">
        <v>93</v>
      </c>
      <c r="D424" s="5"/>
      <c r="E424" s="38">
        <v>4.0</v>
      </c>
      <c r="G424" s="151">
        <v>0.4618055555555556</v>
      </c>
      <c r="H424" s="152">
        <v>0.5395833333333333</v>
      </c>
      <c r="I424" s="145">
        <v>262.0</v>
      </c>
      <c r="J424" s="153">
        <v>216.0</v>
      </c>
      <c r="K424" s="90"/>
      <c r="L424" s="145">
        <v>-0.033</v>
      </c>
      <c r="M424" s="153">
        <v>0.044</v>
      </c>
    </row>
    <row r="425" ht="15.75" customHeight="1">
      <c r="B425" s="5"/>
      <c r="C425" s="13" t="s">
        <v>95</v>
      </c>
      <c r="D425" s="5"/>
      <c r="E425" s="38">
        <v>6.0</v>
      </c>
      <c r="G425" s="151">
        <v>0.4618055555555556</v>
      </c>
      <c r="H425" s="152">
        <v>0.5395833333333333</v>
      </c>
      <c r="I425" s="145">
        <v>251.0</v>
      </c>
      <c r="J425" s="153">
        <v>186.3</v>
      </c>
      <c r="K425" s="90"/>
      <c r="L425" s="145">
        <v>-0.034</v>
      </c>
      <c r="M425" s="153">
        <v>0.176</v>
      </c>
    </row>
    <row r="426" ht="15.75" customHeight="1">
      <c r="B426" s="5"/>
      <c r="C426" s="13" t="s">
        <v>96</v>
      </c>
      <c r="D426" s="5"/>
      <c r="E426" s="38">
        <v>7.12</v>
      </c>
      <c r="F426" s="38" t="s">
        <v>151</v>
      </c>
      <c r="G426" s="151">
        <v>0.4618055555555556</v>
      </c>
      <c r="H426" s="152">
        <v>0.5395833333333333</v>
      </c>
      <c r="I426" s="145">
        <v>264.0</v>
      </c>
      <c r="J426" s="153">
        <v>54.4</v>
      </c>
      <c r="K426" s="90"/>
      <c r="L426" s="145">
        <v>-0.029</v>
      </c>
      <c r="M426" s="153">
        <v>0.194</v>
      </c>
    </row>
    <row r="427" ht="15.75" customHeight="1">
      <c r="B427" s="5"/>
      <c r="C427" s="13" t="s">
        <v>97</v>
      </c>
      <c r="D427" s="5"/>
      <c r="E427" s="38">
        <v>10.0</v>
      </c>
      <c r="G427" s="151">
        <v>0.4618055555555556</v>
      </c>
      <c r="H427" s="152">
        <v>0.5395833333333333</v>
      </c>
      <c r="I427" s="145">
        <v>254.0</v>
      </c>
      <c r="J427" s="153">
        <v>290.0</v>
      </c>
      <c r="K427" s="90"/>
      <c r="L427" s="145">
        <v>-0.04</v>
      </c>
      <c r="M427" s="153">
        <v>0.054</v>
      </c>
    </row>
    <row r="428" ht="15.75" customHeight="1">
      <c r="B428" s="5"/>
      <c r="C428" s="13" t="s">
        <v>99</v>
      </c>
      <c r="D428" s="5"/>
      <c r="E428" s="38">
        <v>8.0</v>
      </c>
      <c r="G428" s="151">
        <v>0.4618055555555556</v>
      </c>
      <c r="H428" s="152">
        <v>0.5395833333333333</v>
      </c>
      <c r="I428" s="145">
        <v>260.0</v>
      </c>
      <c r="J428" s="153">
        <v>37.0</v>
      </c>
      <c r="K428" s="90"/>
      <c r="L428" s="145">
        <v>-0.038</v>
      </c>
      <c r="M428" s="153">
        <v>0.307</v>
      </c>
    </row>
    <row r="429" ht="15.75" customHeight="1">
      <c r="A429" s="47"/>
      <c r="B429" s="2"/>
      <c r="C429" s="32" t="s">
        <v>100</v>
      </c>
      <c r="D429" s="2"/>
      <c r="E429" s="45">
        <v>7.4</v>
      </c>
      <c r="F429" s="47"/>
      <c r="G429" s="154">
        <v>0.4618055555555556</v>
      </c>
      <c r="H429" s="155">
        <v>0.5395833333333333</v>
      </c>
      <c r="I429" s="156">
        <v>262.0</v>
      </c>
      <c r="J429" s="157">
        <v>242.0</v>
      </c>
      <c r="K429" s="96"/>
      <c r="L429" s="156">
        <v>-0.033</v>
      </c>
      <c r="M429" s="157">
        <v>0.172</v>
      </c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0">
        <v>45812.0</v>
      </c>
      <c r="B430" s="42" t="s">
        <v>49</v>
      </c>
      <c r="C430" s="76">
        <v>4.0</v>
      </c>
      <c r="D430" s="39">
        <v>1.272</v>
      </c>
      <c r="G430" s="151"/>
      <c r="H430" s="52"/>
      <c r="I430" s="91"/>
      <c r="J430" s="52"/>
      <c r="K430" s="90"/>
      <c r="L430" s="91"/>
      <c r="M430" s="52"/>
    </row>
    <row r="431" ht="15.75" customHeight="1">
      <c r="B431" s="5"/>
      <c r="C431" s="16">
        <v>2.0</v>
      </c>
      <c r="D431" s="39">
        <v>0.871</v>
      </c>
      <c r="H431" s="52"/>
      <c r="I431" s="91"/>
      <c r="J431" s="52"/>
      <c r="K431" s="90"/>
      <c r="L431" s="91"/>
      <c r="M431" s="52"/>
    </row>
    <row r="432" ht="15.75" customHeight="1">
      <c r="B432" s="5"/>
      <c r="C432" s="16">
        <v>1.0</v>
      </c>
      <c r="D432" s="39">
        <v>0.452</v>
      </c>
      <c r="H432" s="52"/>
      <c r="I432" s="91"/>
      <c r="J432" s="52"/>
      <c r="K432" s="90"/>
      <c r="L432" s="91"/>
      <c r="M432" s="52"/>
    </row>
    <row r="433" ht="15.75" customHeight="1">
      <c r="B433" s="5"/>
      <c r="C433" s="16">
        <v>0.5</v>
      </c>
      <c r="D433" s="39">
        <v>0.194</v>
      </c>
      <c r="H433" s="52"/>
      <c r="I433" s="91"/>
      <c r="J433" s="52"/>
      <c r="K433" s="90"/>
      <c r="L433" s="91"/>
      <c r="M433" s="52"/>
    </row>
    <row r="434" ht="15.75" customHeight="1">
      <c r="B434" s="5"/>
      <c r="C434" s="16">
        <v>0.25</v>
      </c>
      <c r="D434" s="39">
        <v>0.117</v>
      </c>
      <c r="H434" s="52"/>
      <c r="I434" s="91"/>
      <c r="J434" s="52"/>
      <c r="K434" s="90"/>
      <c r="L434" s="91"/>
      <c r="M434" s="52"/>
    </row>
    <row r="435" ht="15.75" customHeight="1">
      <c r="B435" s="5"/>
      <c r="C435" s="134"/>
      <c r="D435" s="5"/>
      <c r="F435" s="38" t="s">
        <v>150</v>
      </c>
      <c r="H435" s="52"/>
      <c r="I435" s="91"/>
      <c r="J435" s="52"/>
      <c r="K435" s="90"/>
      <c r="L435" s="91"/>
      <c r="M435" s="52"/>
    </row>
    <row r="436" ht="15.75" customHeight="1">
      <c r="B436" s="5"/>
      <c r="C436" s="13" t="s">
        <v>101</v>
      </c>
      <c r="D436" s="5"/>
      <c r="E436" s="38">
        <v>6.95</v>
      </c>
      <c r="G436" s="151">
        <v>0.4583333333333333</v>
      </c>
      <c r="H436" s="152">
        <v>0.5430555555555555</v>
      </c>
      <c r="I436" s="145">
        <v>261.0</v>
      </c>
      <c r="J436" s="153">
        <v>208.5</v>
      </c>
      <c r="L436" s="158">
        <v>-0.019</v>
      </c>
      <c r="M436" s="153">
        <v>0.162</v>
      </c>
    </row>
    <row r="437" ht="15.75" customHeight="1">
      <c r="B437" s="5"/>
      <c r="C437" s="13" t="s">
        <v>104</v>
      </c>
      <c r="D437" s="5"/>
      <c r="E437" s="38">
        <v>2.33</v>
      </c>
      <c r="G437" s="151">
        <v>0.4583333333333333</v>
      </c>
      <c r="H437" s="152">
        <v>0.5430555555555555</v>
      </c>
      <c r="I437" s="145">
        <v>218.0</v>
      </c>
      <c r="J437" s="52"/>
      <c r="L437" s="158">
        <v>0.018</v>
      </c>
      <c r="M437" s="153">
        <v>0.076</v>
      </c>
    </row>
    <row r="438" ht="15.75" customHeight="1">
      <c r="B438" s="5"/>
      <c r="C438" s="13" t="s">
        <v>106</v>
      </c>
      <c r="D438" s="5"/>
      <c r="E438" s="38">
        <v>6.4</v>
      </c>
      <c r="G438" s="151">
        <v>0.4583333333333333</v>
      </c>
      <c r="H438" s="152">
        <v>0.5430555555555555</v>
      </c>
      <c r="I438" s="145">
        <v>269.0</v>
      </c>
      <c r="J438" s="153">
        <v>229.3</v>
      </c>
      <c r="L438" s="158">
        <v>-0.001</v>
      </c>
      <c r="M438" s="153">
        <v>0.094</v>
      </c>
    </row>
    <row r="439" ht="15.75" customHeight="1">
      <c r="B439" s="5"/>
      <c r="C439" s="13" t="s">
        <v>108</v>
      </c>
      <c r="D439" s="5"/>
      <c r="E439" s="38">
        <v>4.4</v>
      </c>
      <c r="G439" s="151">
        <v>0.4583333333333333</v>
      </c>
      <c r="H439" s="152">
        <v>0.5430555555555555</v>
      </c>
      <c r="I439" s="145">
        <v>270.0</v>
      </c>
      <c r="J439" s="153">
        <v>152.2</v>
      </c>
      <c r="L439" s="158">
        <v>-0.02</v>
      </c>
      <c r="M439" s="153">
        <v>0.072</v>
      </c>
    </row>
    <row r="440" ht="15.75" customHeight="1">
      <c r="B440" s="5"/>
      <c r="C440" s="38" t="s">
        <v>107</v>
      </c>
      <c r="D440" s="5"/>
      <c r="E440" s="38">
        <v>5.7</v>
      </c>
      <c r="G440" s="151">
        <v>0.4583333333333333</v>
      </c>
      <c r="H440" s="152">
        <v>0.5430555555555555</v>
      </c>
      <c r="I440" s="145">
        <v>283.0</v>
      </c>
      <c r="J440" s="153">
        <v>114.6</v>
      </c>
      <c r="L440" s="158">
        <v>-0.019</v>
      </c>
      <c r="M440" s="153">
        <v>-0.013</v>
      </c>
    </row>
    <row r="441" ht="15.75" customHeight="1">
      <c r="A441" s="47"/>
      <c r="B441" s="2"/>
      <c r="C441" s="32" t="s">
        <v>110</v>
      </c>
      <c r="D441" s="2"/>
      <c r="E441" s="45">
        <v>6.2</v>
      </c>
      <c r="F441" s="47"/>
      <c r="G441" s="154">
        <v>0.4583333333333333</v>
      </c>
      <c r="H441" s="155">
        <v>0.5430555555555555</v>
      </c>
      <c r="I441" s="156">
        <v>280.0</v>
      </c>
      <c r="J441" s="157">
        <v>142.8</v>
      </c>
      <c r="K441" s="47"/>
      <c r="L441" s="159">
        <v>0.065</v>
      </c>
      <c r="M441" s="157">
        <v>-0.013</v>
      </c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0">
        <v>45812.0</v>
      </c>
      <c r="B442" s="42" t="s">
        <v>49</v>
      </c>
      <c r="C442" s="76">
        <v>4.0</v>
      </c>
      <c r="D442" s="39">
        <v>1.115</v>
      </c>
      <c r="H442" s="52"/>
      <c r="I442" s="91"/>
      <c r="J442" s="52"/>
      <c r="K442" s="90"/>
      <c r="L442" s="91"/>
      <c r="M442" s="52"/>
    </row>
    <row r="443" ht="15.75" customHeight="1">
      <c r="B443" s="5"/>
      <c r="C443" s="16">
        <v>2.0</v>
      </c>
      <c r="D443" s="39">
        <v>0.602</v>
      </c>
      <c r="H443" s="52"/>
      <c r="I443" s="91"/>
      <c r="J443" s="52"/>
      <c r="K443" s="90"/>
      <c r="L443" s="91"/>
      <c r="M443" s="52"/>
    </row>
    <row r="444" ht="15.75" customHeight="1">
      <c r="B444" s="5"/>
      <c r="C444" s="16">
        <v>1.0</v>
      </c>
      <c r="D444" s="39">
        <v>0.465</v>
      </c>
      <c r="H444" s="52"/>
      <c r="I444" s="91"/>
      <c r="J444" s="52"/>
      <c r="K444" s="90"/>
      <c r="L444" s="91"/>
      <c r="M444" s="52"/>
    </row>
    <row r="445" ht="15.75" customHeight="1">
      <c r="B445" s="5"/>
      <c r="C445" s="16">
        <v>0.5</v>
      </c>
      <c r="D445" s="39">
        <v>0.221</v>
      </c>
      <c r="H445" s="52"/>
      <c r="I445" s="91"/>
      <c r="J445" s="52"/>
      <c r="K445" s="90"/>
      <c r="L445" s="91"/>
      <c r="M445" s="52"/>
    </row>
    <row r="446" ht="15.75" customHeight="1">
      <c r="B446" s="5"/>
      <c r="C446" s="16">
        <v>0.25</v>
      </c>
      <c r="D446" s="39">
        <v>0.095</v>
      </c>
      <c r="H446" s="52"/>
      <c r="I446" s="91"/>
      <c r="J446" s="52"/>
      <c r="K446" s="90"/>
      <c r="L446" s="91"/>
      <c r="M446" s="52"/>
    </row>
    <row r="447" ht="15.75" customHeight="1">
      <c r="B447" s="5"/>
      <c r="C447" s="134"/>
      <c r="D447" s="5"/>
      <c r="F447" s="38" t="s">
        <v>150</v>
      </c>
      <c r="H447" s="52"/>
      <c r="I447" s="91"/>
      <c r="J447" s="52"/>
      <c r="K447" s="90"/>
      <c r="L447" s="91"/>
      <c r="M447" s="52"/>
    </row>
    <row r="448" ht="15.75" customHeight="1">
      <c r="B448" s="5"/>
      <c r="C448" s="134" t="s">
        <v>111</v>
      </c>
      <c r="D448" s="5"/>
      <c r="E448" s="38">
        <v>7.04</v>
      </c>
      <c r="G448" s="151">
        <v>0.45555555555555555</v>
      </c>
      <c r="H448" s="152">
        <v>0.65</v>
      </c>
      <c r="I448" s="145">
        <v>256.0</v>
      </c>
      <c r="J448" s="153">
        <v>16.1</v>
      </c>
      <c r="K448" s="90"/>
      <c r="L448" s="145">
        <v>0.429</v>
      </c>
      <c r="M448" s="153">
        <v>1.124</v>
      </c>
    </row>
    <row r="449" ht="15.75" customHeight="1">
      <c r="B449" s="5"/>
      <c r="C449" s="134" t="s">
        <v>113</v>
      </c>
      <c r="D449" s="5"/>
      <c r="E449" s="38">
        <v>2.56</v>
      </c>
      <c r="G449" s="151">
        <v>0.45555555555555555</v>
      </c>
      <c r="H449" s="152">
        <v>0.65</v>
      </c>
      <c r="I449" s="145">
        <v>252.0</v>
      </c>
      <c r="J449" s="153">
        <v>215.3</v>
      </c>
      <c r="K449" s="90"/>
      <c r="L449" s="145">
        <v>0.138</v>
      </c>
      <c r="M449" s="153">
        <v>0.124</v>
      </c>
    </row>
    <row r="450" ht="15.75" customHeight="1">
      <c r="B450" s="5"/>
      <c r="C450" s="134" t="s">
        <v>115</v>
      </c>
      <c r="D450" s="5"/>
      <c r="E450" s="38">
        <v>4.96</v>
      </c>
      <c r="G450" s="151">
        <v>0.45555555555555555</v>
      </c>
      <c r="H450" s="152">
        <v>0.65</v>
      </c>
      <c r="I450" s="145">
        <v>288.0</v>
      </c>
      <c r="J450" s="153">
        <v>89.9</v>
      </c>
      <c r="K450" s="90"/>
      <c r="L450" s="145">
        <v>0.304</v>
      </c>
      <c r="M450" s="153">
        <v>1.152</v>
      </c>
    </row>
    <row r="451" ht="15.75" customHeight="1">
      <c r="B451" s="5"/>
      <c r="C451" s="134" t="s">
        <v>116</v>
      </c>
      <c r="D451" s="5"/>
      <c r="E451" s="38">
        <v>6.91</v>
      </c>
      <c r="G451" s="151">
        <v>0.45555555555555555</v>
      </c>
      <c r="H451" s="152">
        <v>0.65</v>
      </c>
      <c r="I451" s="145">
        <v>246.0</v>
      </c>
      <c r="J451" s="153">
        <v>140.8</v>
      </c>
      <c r="K451" s="90"/>
      <c r="L451" s="145">
        <v>0.478</v>
      </c>
      <c r="M451" s="153">
        <v>0.948</v>
      </c>
    </row>
    <row r="452" ht="15.75" customHeight="1">
      <c r="B452" s="5"/>
      <c r="C452" s="134" t="s">
        <v>117</v>
      </c>
      <c r="D452" s="5"/>
      <c r="E452" s="38">
        <v>7.24</v>
      </c>
      <c r="G452" s="151">
        <v>0.45555555555555555</v>
      </c>
      <c r="H452" s="152">
        <v>0.65</v>
      </c>
      <c r="I452" s="145">
        <v>286.0</v>
      </c>
      <c r="J452" s="153">
        <v>56.1</v>
      </c>
      <c r="K452" s="90"/>
      <c r="L452" s="145">
        <v>0.232</v>
      </c>
      <c r="M452" s="153">
        <v>0.937</v>
      </c>
    </row>
    <row r="453" ht="15.75" customHeight="1">
      <c r="A453" s="47"/>
      <c r="B453" s="2"/>
      <c r="C453" s="147" t="s">
        <v>119</v>
      </c>
      <c r="D453" s="2"/>
      <c r="E453" s="45">
        <v>7.89</v>
      </c>
      <c r="F453" s="47"/>
      <c r="G453" s="154">
        <v>0.45555555555555555</v>
      </c>
      <c r="H453" s="155">
        <v>0.65</v>
      </c>
      <c r="I453" s="156">
        <v>250.0</v>
      </c>
      <c r="J453" s="157">
        <v>207.5</v>
      </c>
      <c r="K453" s="96"/>
      <c r="L453" s="156">
        <v>0.192</v>
      </c>
      <c r="M453" s="157">
        <v>0.228</v>
      </c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0">
        <v>45812.0</v>
      </c>
      <c r="B454" s="42" t="s">
        <v>49</v>
      </c>
      <c r="C454" s="76">
        <v>4.0</v>
      </c>
      <c r="D454" s="39">
        <v>1.383</v>
      </c>
      <c r="H454" s="52"/>
      <c r="I454" s="91"/>
      <c r="J454" s="52"/>
      <c r="K454" s="90"/>
      <c r="L454" s="91"/>
      <c r="M454" s="52"/>
    </row>
    <row r="455" ht="15.75" customHeight="1">
      <c r="B455" s="5"/>
      <c r="C455" s="16">
        <v>2.0</v>
      </c>
      <c r="D455" s="39">
        <v>0.479</v>
      </c>
      <c r="H455" s="52"/>
      <c r="I455" s="91"/>
      <c r="J455" s="52"/>
      <c r="K455" s="90"/>
      <c r="L455" s="91"/>
      <c r="M455" s="52"/>
    </row>
    <row r="456" ht="15.75" customHeight="1">
      <c r="B456" s="5"/>
      <c r="C456" s="16">
        <v>1.0</v>
      </c>
      <c r="D456" s="39">
        <v>0.248</v>
      </c>
      <c r="H456" s="52"/>
      <c r="I456" s="91"/>
      <c r="J456" s="52"/>
      <c r="K456" s="90"/>
      <c r="L456" s="91"/>
      <c r="M456" s="52"/>
    </row>
    <row r="457" ht="15.75" customHeight="1">
      <c r="B457" s="5"/>
      <c r="C457" s="16">
        <v>0.5</v>
      </c>
      <c r="D457" s="39">
        <v>0.121</v>
      </c>
      <c r="H457" s="52"/>
      <c r="I457" s="91"/>
      <c r="J457" s="52"/>
      <c r="K457" s="90"/>
      <c r="L457" s="91"/>
      <c r="M457" s="52"/>
    </row>
    <row r="458" ht="15.75" customHeight="1">
      <c r="B458" s="5"/>
      <c r="C458" s="16">
        <v>0.25</v>
      </c>
      <c r="D458" s="39">
        <v>0.051</v>
      </c>
      <c r="H458" s="52"/>
      <c r="I458" s="91"/>
      <c r="J458" s="52"/>
      <c r="K458" s="90"/>
      <c r="L458" s="91"/>
      <c r="M458" s="52"/>
    </row>
    <row r="459" ht="15.75" customHeight="1">
      <c r="B459" s="5"/>
      <c r="C459" s="134"/>
      <c r="D459" s="5"/>
      <c r="F459" s="38" t="s">
        <v>150</v>
      </c>
      <c r="H459" s="52"/>
      <c r="I459" s="91"/>
      <c r="J459" s="52"/>
      <c r="K459" s="90"/>
      <c r="L459" s="91"/>
      <c r="M459" s="52"/>
    </row>
    <row r="460" ht="15.75" customHeight="1">
      <c r="B460" s="5"/>
      <c r="C460" s="134" t="s">
        <v>132</v>
      </c>
      <c r="D460" s="5"/>
      <c r="E460" s="38">
        <v>5.2</v>
      </c>
      <c r="G460" s="151">
        <v>0.4548611111111111</v>
      </c>
      <c r="H460" s="52"/>
      <c r="I460" s="145">
        <v>219.0</v>
      </c>
      <c r="J460" s="153">
        <v>134.0</v>
      </c>
      <c r="K460" s="90"/>
      <c r="L460" s="145">
        <v>-0.245</v>
      </c>
      <c r="M460" s="153">
        <v>0.058</v>
      </c>
    </row>
    <row r="461" ht="15.75" customHeight="1">
      <c r="B461" s="5"/>
      <c r="C461" s="134" t="s">
        <v>133</v>
      </c>
      <c r="D461" s="5"/>
      <c r="E461" s="38">
        <v>2.49</v>
      </c>
      <c r="G461" s="151">
        <v>0.4548611111111111</v>
      </c>
      <c r="H461" s="52"/>
      <c r="I461" s="145">
        <v>292.0</v>
      </c>
      <c r="J461" s="153">
        <v>0.0</v>
      </c>
      <c r="K461" s="90"/>
      <c r="L461" s="145">
        <v>0.01</v>
      </c>
      <c r="M461" s="153">
        <v>0.409</v>
      </c>
    </row>
    <row r="462" ht="15.75" customHeight="1">
      <c r="B462" s="5"/>
      <c r="C462" s="134" t="s">
        <v>134</v>
      </c>
      <c r="D462" s="5"/>
      <c r="E462" s="38">
        <v>6.42</v>
      </c>
      <c r="G462" s="151">
        <v>0.4548611111111111</v>
      </c>
      <c r="H462" s="52"/>
      <c r="I462" s="145">
        <v>265.0</v>
      </c>
      <c r="J462" s="153">
        <v>92.0</v>
      </c>
      <c r="K462" s="90"/>
      <c r="L462" s="145">
        <v>0.015</v>
      </c>
      <c r="M462" s="153">
        <v>0.301</v>
      </c>
    </row>
    <row r="463" ht="15.75" customHeight="1">
      <c r="B463" s="5"/>
      <c r="C463" s="134" t="s">
        <v>135</v>
      </c>
      <c r="D463" s="5"/>
      <c r="E463" s="38">
        <v>6.88</v>
      </c>
      <c r="G463" s="151">
        <v>0.4548611111111111</v>
      </c>
      <c r="H463" s="52"/>
      <c r="I463" s="145">
        <v>268.0</v>
      </c>
      <c r="J463" s="153">
        <v>212.0</v>
      </c>
      <c r="K463" s="90"/>
      <c r="L463" s="145">
        <v>0.16</v>
      </c>
      <c r="M463" s="153">
        <v>0.096</v>
      </c>
    </row>
    <row r="464" ht="15.75" customHeight="1">
      <c r="B464" s="5"/>
      <c r="C464" s="134" t="s">
        <v>136</v>
      </c>
      <c r="D464" s="5"/>
      <c r="E464" s="38">
        <v>6.12</v>
      </c>
      <c r="G464" s="151">
        <v>0.4548611111111111</v>
      </c>
      <c r="H464" s="52"/>
      <c r="I464" s="145">
        <v>246.0</v>
      </c>
      <c r="J464" s="153">
        <v>90.0</v>
      </c>
      <c r="K464" s="90"/>
      <c r="L464" s="145">
        <v>0.006</v>
      </c>
      <c r="M464" s="153">
        <v>0.106</v>
      </c>
    </row>
    <row r="465" ht="15.75" customHeight="1">
      <c r="A465" s="47"/>
      <c r="B465" s="2"/>
      <c r="C465" s="147" t="s">
        <v>137</v>
      </c>
      <c r="D465" s="2"/>
      <c r="E465" s="45">
        <v>7.4</v>
      </c>
      <c r="F465" s="47"/>
      <c r="G465" s="154">
        <v>0.4548611111111111</v>
      </c>
      <c r="H465" s="54"/>
      <c r="I465" s="156">
        <v>252.0</v>
      </c>
      <c r="J465" s="157">
        <v>209.0</v>
      </c>
      <c r="K465" s="96"/>
      <c r="L465" s="156">
        <v>0.112</v>
      </c>
      <c r="M465" s="157">
        <v>0.154</v>
      </c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0">
        <v>45812.0</v>
      </c>
      <c r="B466" s="42" t="s">
        <v>49</v>
      </c>
      <c r="C466" s="76">
        <v>4.0</v>
      </c>
      <c r="D466" s="39">
        <v>1.185</v>
      </c>
      <c r="H466" s="52"/>
      <c r="I466" s="91"/>
      <c r="J466" s="52"/>
      <c r="K466" s="90"/>
      <c r="L466" s="91"/>
      <c r="M466" s="52"/>
    </row>
    <row r="467" ht="15.75" customHeight="1">
      <c r="B467" s="5"/>
      <c r="C467" s="16">
        <v>2.0</v>
      </c>
      <c r="D467" s="39">
        <v>0.677</v>
      </c>
      <c r="H467" s="52"/>
      <c r="I467" s="91"/>
      <c r="J467" s="52"/>
      <c r="K467" s="90"/>
      <c r="L467" s="91"/>
      <c r="M467" s="52"/>
    </row>
    <row r="468" ht="15.75" customHeight="1">
      <c r="B468" s="5"/>
      <c r="C468" s="16">
        <v>1.0</v>
      </c>
      <c r="D468" s="39">
        <v>0.344</v>
      </c>
      <c r="H468" s="52"/>
      <c r="I468" s="91"/>
      <c r="J468" s="52"/>
      <c r="K468" s="90"/>
      <c r="L468" s="91"/>
      <c r="M468" s="52"/>
    </row>
    <row r="469" ht="15.75" customHeight="1">
      <c r="B469" s="5"/>
      <c r="C469" s="16">
        <v>0.5</v>
      </c>
      <c r="D469" s="39">
        <v>0.075</v>
      </c>
      <c r="H469" s="52"/>
      <c r="I469" s="91"/>
      <c r="J469" s="52"/>
      <c r="K469" s="90"/>
      <c r="L469" s="91"/>
      <c r="M469" s="52"/>
    </row>
    <row r="470" ht="15.75" customHeight="1">
      <c r="B470" s="5"/>
      <c r="C470" s="16">
        <v>0.25</v>
      </c>
      <c r="D470" s="39">
        <v>0.035</v>
      </c>
      <c r="H470" s="52"/>
      <c r="I470" s="91"/>
      <c r="J470" s="52"/>
      <c r="K470" s="90"/>
      <c r="L470" s="91"/>
      <c r="M470" s="52"/>
    </row>
    <row r="471" ht="15.75" customHeight="1">
      <c r="B471" s="5"/>
      <c r="C471" s="134"/>
      <c r="D471" s="5"/>
      <c r="F471" s="38" t="s">
        <v>150</v>
      </c>
      <c r="H471" s="52"/>
      <c r="I471" s="91"/>
      <c r="J471" s="52"/>
      <c r="K471" s="90"/>
      <c r="L471" s="91"/>
      <c r="M471" s="52"/>
    </row>
    <row r="472" ht="15.75" customHeight="1">
      <c r="B472" s="5"/>
      <c r="C472" s="134" t="s">
        <v>126</v>
      </c>
      <c r="D472" s="5"/>
      <c r="E472" s="38">
        <v>6.73</v>
      </c>
      <c r="G472" s="151">
        <v>0.4534722222222222</v>
      </c>
      <c r="H472" s="152">
        <v>0.5659722222222222</v>
      </c>
      <c r="I472" s="145">
        <v>254.0</v>
      </c>
      <c r="J472" s="153">
        <v>0.0</v>
      </c>
      <c r="K472" s="90"/>
      <c r="L472" s="145">
        <v>-0.013</v>
      </c>
      <c r="M472" s="153">
        <v>0.161</v>
      </c>
    </row>
    <row r="473" ht="15.75" customHeight="1">
      <c r="B473" s="5"/>
      <c r="C473" s="134" t="s">
        <v>127</v>
      </c>
      <c r="D473" s="5"/>
      <c r="E473" s="38">
        <v>1.84</v>
      </c>
      <c r="G473" s="151">
        <v>0.4534722222222222</v>
      </c>
      <c r="H473" s="152">
        <v>0.5659722222222222</v>
      </c>
      <c r="I473" s="145">
        <v>259.0</v>
      </c>
      <c r="J473" s="153">
        <v>130.1</v>
      </c>
      <c r="K473" s="90"/>
      <c r="L473" s="145">
        <v>-0.024</v>
      </c>
      <c r="M473" s="153">
        <v>0.141</v>
      </c>
    </row>
    <row r="474" ht="15.75" customHeight="1">
      <c r="B474" s="5"/>
      <c r="C474" s="134" t="s">
        <v>128</v>
      </c>
      <c r="D474" s="5"/>
      <c r="E474" s="38">
        <v>5.84</v>
      </c>
      <c r="G474" s="151">
        <v>0.4534722222222222</v>
      </c>
      <c r="H474" s="152">
        <v>0.5659722222222222</v>
      </c>
      <c r="I474" s="145">
        <v>247.0</v>
      </c>
      <c r="J474" s="153">
        <v>71.5</v>
      </c>
      <c r="K474" s="90"/>
      <c r="L474" s="145">
        <v>-0.012</v>
      </c>
      <c r="M474" s="153">
        <v>0.121</v>
      </c>
    </row>
    <row r="475" ht="15.75" customHeight="1">
      <c r="B475" s="5"/>
      <c r="C475" s="134" t="s">
        <v>129</v>
      </c>
      <c r="D475" s="5"/>
      <c r="E475" s="38">
        <v>6.9</v>
      </c>
      <c r="G475" s="151">
        <v>0.4534722222222222</v>
      </c>
      <c r="H475" s="152">
        <v>0.5659722222222222</v>
      </c>
      <c r="I475" s="145">
        <v>250.0</v>
      </c>
      <c r="J475" s="153">
        <v>45.1</v>
      </c>
      <c r="K475" s="90"/>
      <c r="L475" s="145">
        <v>0.016</v>
      </c>
      <c r="M475" s="153">
        <v>0.226</v>
      </c>
    </row>
    <row r="476" ht="15.75" customHeight="1">
      <c r="B476" s="5"/>
      <c r="C476" s="134" t="s">
        <v>130</v>
      </c>
      <c r="D476" s="5"/>
      <c r="E476" s="38">
        <v>7.43</v>
      </c>
      <c r="G476" s="151">
        <v>0.4534722222222222</v>
      </c>
      <c r="H476" s="152">
        <v>0.5659722222222222</v>
      </c>
      <c r="I476" s="145">
        <v>300.0</v>
      </c>
      <c r="J476" s="153">
        <v>137.4</v>
      </c>
      <c r="K476" s="90"/>
      <c r="L476" s="145">
        <v>-0.018</v>
      </c>
      <c r="M476" s="153">
        <v>0.157</v>
      </c>
    </row>
    <row r="477" ht="15.75" customHeight="1">
      <c r="A477" s="47"/>
      <c r="B477" s="2"/>
      <c r="C477" s="147" t="s">
        <v>131</v>
      </c>
      <c r="D477" s="2"/>
      <c r="E477" s="45">
        <v>7.06</v>
      </c>
      <c r="F477" s="47"/>
      <c r="G477" s="154">
        <v>0.4534722222222222</v>
      </c>
      <c r="H477" s="155">
        <v>0.5659722222222222</v>
      </c>
      <c r="I477" s="156">
        <v>251.0</v>
      </c>
      <c r="J477" s="157">
        <v>112.0</v>
      </c>
      <c r="K477" s="96"/>
      <c r="L477" s="156">
        <v>-0.018</v>
      </c>
      <c r="M477" s="157">
        <v>0.118</v>
      </c>
      <c r="N477" s="47"/>
      <c r="O477" s="47"/>
    </row>
    <row r="478" ht="15.75" customHeight="1">
      <c r="A478" s="40">
        <v>45813.0</v>
      </c>
      <c r="B478" s="42" t="s">
        <v>50</v>
      </c>
      <c r="C478" s="76">
        <v>4.0</v>
      </c>
      <c r="D478" s="39">
        <v>0.926</v>
      </c>
      <c r="H478" s="52"/>
      <c r="I478" s="91"/>
      <c r="J478" s="52"/>
      <c r="K478" s="90"/>
      <c r="L478" s="91"/>
      <c r="M478" s="52"/>
    </row>
    <row r="479" ht="15.75" customHeight="1">
      <c r="B479" s="5"/>
      <c r="C479" s="16">
        <v>2.0</v>
      </c>
      <c r="D479" s="39">
        <v>0.455</v>
      </c>
      <c r="H479" s="52"/>
      <c r="I479" s="91"/>
      <c r="J479" s="52"/>
      <c r="K479" s="90"/>
      <c r="L479" s="91"/>
      <c r="M479" s="52"/>
    </row>
    <row r="480" ht="15.75" customHeight="1">
      <c r="B480" s="5"/>
      <c r="C480" s="16">
        <v>1.0</v>
      </c>
      <c r="D480" s="39">
        <v>0.065</v>
      </c>
      <c r="H480" s="52"/>
      <c r="I480" s="91"/>
      <c r="J480" s="52"/>
      <c r="K480" s="90"/>
      <c r="L480" s="91"/>
      <c r="M480" s="52"/>
    </row>
    <row r="481" ht="15.75" customHeight="1">
      <c r="B481" s="5"/>
      <c r="C481" s="16">
        <v>0.5</v>
      </c>
      <c r="D481" s="39">
        <v>0.122</v>
      </c>
      <c r="H481" s="52"/>
      <c r="I481" s="91"/>
      <c r="J481" s="52"/>
      <c r="K481" s="90"/>
      <c r="L481" s="91"/>
      <c r="M481" s="52"/>
    </row>
    <row r="482" ht="15.75" customHeight="1">
      <c r="B482" s="5"/>
      <c r="C482" s="16">
        <v>0.25</v>
      </c>
      <c r="D482" s="39">
        <v>0.319</v>
      </c>
      <c r="H482" s="52"/>
      <c r="I482" s="91"/>
      <c r="J482" s="52"/>
      <c r="K482" s="90"/>
      <c r="L482" s="91"/>
      <c r="M482" s="52"/>
    </row>
    <row r="483" ht="15.75" customHeight="1">
      <c r="B483" s="5"/>
      <c r="C483" s="134"/>
      <c r="D483" s="5"/>
      <c r="F483" s="38" t="s">
        <v>152</v>
      </c>
      <c r="H483" s="52"/>
      <c r="I483" s="91"/>
      <c r="J483" s="52"/>
      <c r="K483" s="90"/>
      <c r="L483" s="91"/>
      <c r="M483" s="52"/>
    </row>
    <row r="484" ht="15.75" customHeight="1">
      <c r="B484" s="5"/>
      <c r="C484" s="13" t="s">
        <v>90</v>
      </c>
      <c r="D484" s="5"/>
      <c r="G484" s="151">
        <v>0.3888888888888889</v>
      </c>
      <c r="H484" s="52"/>
      <c r="I484" s="145">
        <v>257.0</v>
      </c>
      <c r="J484" s="153">
        <v>13.1</v>
      </c>
      <c r="K484" s="90"/>
      <c r="L484" s="145">
        <v>-0.008</v>
      </c>
      <c r="M484" s="153">
        <v>0.028</v>
      </c>
    </row>
    <row r="485" ht="15.75" customHeight="1">
      <c r="B485" s="5"/>
      <c r="C485" s="13" t="s">
        <v>93</v>
      </c>
      <c r="D485" s="5"/>
      <c r="G485" s="151">
        <v>0.3888888888888889</v>
      </c>
      <c r="H485" s="52"/>
      <c r="I485" s="145">
        <v>241.0</v>
      </c>
      <c r="J485" s="153">
        <v>159.7</v>
      </c>
      <c r="K485" s="90"/>
      <c r="L485" s="145">
        <v>-0.0017</v>
      </c>
      <c r="M485" s="153">
        <v>0.027</v>
      </c>
    </row>
    <row r="486" ht="15.75" customHeight="1">
      <c r="B486" s="5"/>
      <c r="C486" s="13" t="s">
        <v>95</v>
      </c>
      <c r="D486" s="5"/>
      <c r="G486" s="151">
        <v>0.3888888888888889</v>
      </c>
      <c r="H486" s="52"/>
      <c r="I486" s="145">
        <v>256.0</v>
      </c>
      <c r="J486" s="153">
        <v>9.8</v>
      </c>
      <c r="K486" s="90"/>
      <c r="L486" s="145">
        <v>-0.007</v>
      </c>
      <c r="M486" s="153">
        <v>0.32</v>
      </c>
    </row>
    <row r="487" ht="15.75" customHeight="1">
      <c r="B487" s="5"/>
      <c r="C487" s="13" t="s">
        <v>96</v>
      </c>
      <c r="D487" s="5"/>
      <c r="G487" s="151">
        <v>0.3888888888888889</v>
      </c>
      <c r="H487" s="52"/>
      <c r="I487" s="145">
        <v>253.0</v>
      </c>
      <c r="J487" s="153">
        <v>25.2</v>
      </c>
      <c r="K487" s="90"/>
      <c r="L487" s="145">
        <v>-0.005</v>
      </c>
      <c r="M487" s="153">
        <v>0.128</v>
      </c>
    </row>
    <row r="488" ht="15.75" customHeight="1">
      <c r="B488" s="5"/>
      <c r="C488" s="13" t="s">
        <v>97</v>
      </c>
      <c r="D488" s="5"/>
      <c r="G488" s="151">
        <v>0.3888888888888889</v>
      </c>
      <c r="H488" s="52"/>
      <c r="I488" s="145">
        <v>245.0</v>
      </c>
      <c r="J488" s="153">
        <v>204.6</v>
      </c>
      <c r="K488" s="90"/>
      <c r="L488" s="145">
        <v>-0.008</v>
      </c>
      <c r="M488" s="153">
        <v>0.203</v>
      </c>
    </row>
    <row r="489" ht="15.75" customHeight="1">
      <c r="B489" s="5"/>
      <c r="C489" s="13" t="s">
        <v>99</v>
      </c>
      <c r="D489" s="5"/>
      <c r="G489" s="151">
        <v>0.3888888888888889</v>
      </c>
      <c r="H489" s="52"/>
      <c r="I489" s="145">
        <v>259.0</v>
      </c>
      <c r="J489" s="153">
        <v>196.9</v>
      </c>
      <c r="K489" s="90"/>
      <c r="L489" s="145">
        <v>-0.0016</v>
      </c>
      <c r="M489" s="153">
        <v>0.176</v>
      </c>
    </row>
    <row r="490" ht="15.75" customHeight="1">
      <c r="A490" s="47"/>
      <c r="B490" s="2"/>
      <c r="C490" s="32" t="s">
        <v>100</v>
      </c>
      <c r="D490" s="2"/>
      <c r="E490" s="47"/>
      <c r="F490" s="47"/>
      <c r="G490" s="154">
        <v>0.3888888888888889</v>
      </c>
      <c r="H490" s="54"/>
      <c r="I490" s="156">
        <v>256.0</v>
      </c>
      <c r="J490" s="157">
        <v>8.6</v>
      </c>
      <c r="K490" s="96"/>
      <c r="L490" s="156">
        <v>-0.001</v>
      </c>
      <c r="M490" s="157">
        <v>0.109</v>
      </c>
    </row>
    <row r="491" ht="15.75" customHeight="1">
      <c r="A491" s="40">
        <v>45813.0</v>
      </c>
      <c r="B491" s="42" t="s">
        <v>50</v>
      </c>
      <c r="C491" s="76">
        <v>4.0</v>
      </c>
      <c r="D491" s="39">
        <v>0.999</v>
      </c>
      <c r="H491" s="52"/>
      <c r="I491" s="91"/>
      <c r="J491" s="52"/>
      <c r="K491" s="90"/>
      <c r="L491" s="91"/>
      <c r="M491" s="52"/>
    </row>
    <row r="492" ht="15.75" customHeight="1">
      <c r="B492" s="5"/>
      <c r="C492" s="16">
        <v>2.0</v>
      </c>
      <c r="D492" s="39">
        <v>0.155</v>
      </c>
      <c r="H492" s="52"/>
      <c r="I492" s="91"/>
      <c r="J492" s="52"/>
      <c r="K492" s="90"/>
      <c r="L492" s="91"/>
      <c r="M492" s="52"/>
    </row>
    <row r="493" ht="15.75" customHeight="1">
      <c r="B493" s="5"/>
      <c r="C493" s="16">
        <v>1.0</v>
      </c>
      <c r="D493" s="39">
        <v>0.148</v>
      </c>
      <c r="H493" s="52"/>
      <c r="I493" s="91"/>
      <c r="J493" s="52"/>
      <c r="K493" s="90"/>
      <c r="L493" s="91"/>
      <c r="M493" s="52"/>
    </row>
    <row r="494" ht="15.75" customHeight="1">
      <c r="B494" s="5"/>
      <c r="C494" s="16">
        <v>0.5</v>
      </c>
      <c r="D494" s="39">
        <v>0.145</v>
      </c>
      <c r="H494" s="52"/>
      <c r="I494" s="91"/>
      <c r="J494" s="52"/>
      <c r="K494" s="90"/>
      <c r="L494" s="91"/>
      <c r="M494" s="52"/>
    </row>
    <row r="495" ht="15.75" customHeight="1">
      <c r="B495" s="5"/>
      <c r="C495" s="16">
        <v>0.25</v>
      </c>
      <c r="D495" s="39">
        <v>0.072</v>
      </c>
      <c r="H495" s="52"/>
      <c r="I495" s="91"/>
      <c r="J495" s="52"/>
      <c r="K495" s="90"/>
      <c r="L495" s="91"/>
      <c r="M495" s="52"/>
    </row>
    <row r="496" ht="15.75" customHeight="1">
      <c r="B496" s="5"/>
      <c r="C496" s="134"/>
      <c r="D496" s="5"/>
      <c r="F496" s="38" t="s">
        <v>152</v>
      </c>
      <c r="H496" s="52"/>
      <c r="I496" s="91"/>
      <c r="J496" s="52"/>
      <c r="K496" s="90"/>
      <c r="L496" s="91"/>
      <c r="M496" s="52"/>
    </row>
    <row r="497" ht="15.75" customHeight="1">
      <c r="B497" s="5"/>
      <c r="C497" s="13" t="s">
        <v>101</v>
      </c>
      <c r="D497" s="5"/>
      <c r="G497" s="151">
        <v>0.39652777777777776</v>
      </c>
      <c r="H497" s="52"/>
      <c r="I497" s="145">
        <v>250.0</v>
      </c>
      <c r="J497" s="153">
        <v>0.0</v>
      </c>
      <c r="K497" s="90"/>
      <c r="L497" s="145">
        <v>0.01</v>
      </c>
      <c r="M497" s="153">
        <v>0.009</v>
      </c>
    </row>
    <row r="498" ht="15.75" customHeight="1">
      <c r="B498" s="5"/>
      <c r="C498" s="13" t="s">
        <v>104</v>
      </c>
      <c r="D498" s="5"/>
      <c r="G498" s="151">
        <v>0.39652777777777776</v>
      </c>
      <c r="H498" s="52"/>
      <c r="I498" s="145">
        <v>246.0</v>
      </c>
      <c r="J498" s="153">
        <v>0.0</v>
      </c>
      <c r="K498" s="90"/>
      <c r="L498" s="145">
        <v>0.004</v>
      </c>
      <c r="M498" s="153">
        <v>-0.006</v>
      </c>
    </row>
    <row r="499" ht="15.75" customHeight="1">
      <c r="B499" s="5"/>
      <c r="C499" s="13" t="s">
        <v>106</v>
      </c>
      <c r="D499" s="5"/>
      <c r="G499" s="151">
        <v>0.39652777777777776</v>
      </c>
      <c r="H499" s="52"/>
      <c r="I499" s="145">
        <v>233.0</v>
      </c>
      <c r="J499" s="153">
        <v>129.9</v>
      </c>
      <c r="K499" s="90"/>
      <c r="L499" s="145">
        <v>0.002</v>
      </c>
      <c r="M499" s="153">
        <v>0.02</v>
      </c>
    </row>
    <row r="500" ht="15.75" customHeight="1">
      <c r="B500" s="5"/>
      <c r="C500" s="13" t="s">
        <v>108</v>
      </c>
      <c r="D500" s="5"/>
      <c r="G500" s="151">
        <v>0.39652777777777776</v>
      </c>
      <c r="H500" s="52"/>
      <c r="I500" s="145">
        <v>247.0</v>
      </c>
      <c r="J500" s="153">
        <v>179.8</v>
      </c>
      <c r="K500" s="90"/>
      <c r="L500" s="145">
        <v>0.03</v>
      </c>
      <c r="M500" s="153">
        <v>0.034</v>
      </c>
    </row>
    <row r="501" ht="15.75" customHeight="1">
      <c r="B501" s="5"/>
      <c r="C501" s="38" t="s">
        <v>107</v>
      </c>
      <c r="D501" s="5"/>
      <c r="G501" s="151">
        <v>0.39652777777777776</v>
      </c>
      <c r="H501" s="52"/>
      <c r="I501" s="145">
        <v>257.0</v>
      </c>
      <c r="J501" s="153">
        <v>12.1</v>
      </c>
      <c r="K501" s="90"/>
      <c r="L501" s="145">
        <v>0.014</v>
      </c>
      <c r="M501" s="153">
        <v>0.021</v>
      </c>
    </row>
    <row r="502" ht="15.75" customHeight="1">
      <c r="A502" s="47"/>
      <c r="B502" s="2"/>
      <c r="C502" s="32" t="s">
        <v>110</v>
      </c>
      <c r="D502" s="2"/>
      <c r="E502" s="47"/>
      <c r="F502" s="47"/>
      <c r="G502" s="154">
        <v>0.39652777777777776</v>
      </c>
      <c r="H502" s="54"/>
      <c r="I502" s="156">
        <v>248.0</v>
      </c>
      <c r="J502" s="157">
        <v>117.0</v>
      </c>
      <c r="K502" s="96"/>
      <c r="L502" s="156">
        <v>0.047</v>
      </c>
      <c r="M502" s="157">
        <v>0.056</v>
      </c>
    </row>
    <row r="503" ht="15.75" customHeight="1">
      <c r="A503" s="40">
        <v>45813.0</v>
      </c>
      <c r="B503" s="42" t="s">
        <v>50</v>
      </c>
      <c r="C503" s="76">
        <v>4.0</v>
      </c>
      <c r="D503" s="39">
        <v>1.552</v>
      </c>
      <c r="H503" s="52"/>
      <c r="I503" s="91"/>
      <c r="J503" s="52"/>
      <c r="K503" s="90"/>
      <c r="L503" s="91"/>
      <c r="M503" s="52"/>
    </row>
    <row r="504" ht="15.75" customHeight="1">
      <c r="B504" s="5"/>
      <c r="C504" s="16">
        <v>2.0</v>
      </c>
      <c r="D504" s="39">
        <v>0.509</v>
      </c>
      <c r="H504" s="52"/>
      <c r="I504" s="91"/>
      <c r="J504" s="52"/>
      <c r="K504" s="90"/>
      <c r="L504" s="91"/>
      <c r="M504" s="52"/>
    </row>
    <row r="505" ht="15.75" customHeight="1">
      <c r="B505" s="5"/>
      <c r="C505" s="16">
        <v>1.0</v>
      </c>
      <c r="D505" s="39">
        <v>0.255</v>
      </c>
      <c r="H505" s="52"/>
      <c r="I505" s="91"/>
      <c r="J505" s="52"/>
      <c r="K505" s="90"/>
      <c r="L505" s="91"/>
      <c r="M505" s="52"/>
    </row>
    <row r="506" ht="15.75" customHeight="1">
      <c r="B506" s="5"/>
      <c r="C506" s="16">
        <v>0.5</v>
      </c>
      <c r="D506" s="39">
        <v>0.156</v>
      </c>
      <c r="H506" s="52"/>
      <c r="I506" s="91"/>
      <c r="J506" s="52"/>
      <c r="K506" s="90"/>
      <c r="L506" s="91"/>
      <c r="M506" s="52"/>
    </row>
    <row r="507" ht="15.75" customHeight="1">
      <c r="B507" s="5"/>
      <c r="C507" s="16">
        <v>0.25</v>
      </c>
      <c r="D507" s="39">
        <v>0.02</v>
      </c>
      <c r="H507" s="52"/>
      <c r="I507" s="91"/>
      <c r="J507" s="52"/>
      <c r="K507" s="90"/>
      <c r="L507" s="91"/>
      <c r="M507" s="52"/>
    </row>
    <row r="508" ht="15.75" customHeight="1">
      <c r="B508" s="5"/>
      <c r="C508" s="134"/>
      <c r="D508" s="5"/>
      <c r="F508" s="38" t="s">
        <v>152</v>
      </c>
      <c r="H508" s="52"/>
      <c r="I508" s="91"/>
      <c r="J508" s="52"/>
      <c r="K508" s="90"/>
      <c r="L508" s="91"/>
      <c r="M508" s="52"/>
    </row>
    <row r="509" ht="15.75" customHeight="1">
      <c r="B509" s="5"/>
      <c r="C509" s="134" t="s">
        <v>111</v>
      </c>
      <c r="D509" s="5"/>
      <c r="E509" s="38">
        <v>7.9</v>
      </c>
      <c r="G509" s="151">
        <v>0.39652777777777776</v>
      </c>
      <c r="H509" s="52"/>
      <c r="I509" s="145">
        <v>232.0</v>
      </c>
      <c r="J509" s="153">
        <v>78.8</v>
      </c>
      <c r="K509" s="90"/>
      <c r="L509" s="145">
        <v>0.023</v>
      </c>
      <c r="M509" s="153">
        <v>0.023</v>
      </c>
    </row>
    <row r="510" ht="15.75" customHeight="1">
      <c r="B510" s="5"/>
      <c r="C510" s="134" t="s">
        <v>113</v>
      </c>
      <c r="D510" s="5"/>
      <c r="E510" s="38">
        <v>1.8</v>
      </c>
      <c r="G510" s="151">
        <v>0.39652777777777776</v>
      </c>
      <c r="H510" s="52"/>
      <c r="I510" s="145">
        <v>258.0</v>
      </c>
      <c r="J510" s="153">
        <v>257.5</v>
      </c>
      <c r="K510" s="90"/>
      <c r="L510" s="145">
        <v>0.023</v>
      </c>
      <c r="M510" s="153">
        <v>0.027</v>
      </c>
    </row>
    <row r="511" ht="15.75" customHeight="1">
      <c r="B511" s="5"/>
      <c r="C511" s="134" t="s">
        <v>115</v>
      </c>
      <c r="D511" s="5"/>
      <c r="E511" s="38">
        <v>4.2</v>
      </c>
      <c r="G511" s="151">
        <v>0.39652777777777776</v>
      </c>
      <c r="H511" s="52"/>
      <c r="I511" s="145">
        <v>262.0</v>
      </c>
      <c r="J511" s="153">
        <v>25.9</v>
      </c>
      <c r="K511" s="90"/>
      <c r="L511" s="145">
        <v>0.021</v>
      </c>
      <c r="M511" s="153">
        <v>0.2</v>
      </c>
    </row>
    <row r="512" ht="15.75" customHeight="1">
      <c r="B512" s="5"/>
      <c r="C512" s="134" t="s">
        <v>116</v>
      </c>
      <c r="D512" s="5"/>
      <c r="E512" s="38">
        <v>2.5</v>
      </c>
      <c r="G512" s="151">
        <v>0.39652777777777776</v>
      </c>
      <c r="H512" s="52"/>
      <c r="I512" s="145">
        <v>232.0</v>
      </c>
      <c r="J512" s="153">
        <v>74.8</v>
      </c>
      <c r="K512" s="90"/>
      <c r="L512" s="145">
        <v>0.029</v>
      </c>
      <c r="M512" s="153">
        <v>0.022</v>
      </c>
    </row>
    <row r="513" ht="15.75" customHeight="1">
      <c r="B513" s="5"/>
      <c r="C513" s="134" t="s">
        <v>117</v>
      </c>
      <c r="D513" s="5"/>
      <c r="E513" s="38">
        <v>9.7</v>
      </c>
      <c r="G513" s="151">
        <v>0.39652777777777776</v>
      </c>
      <c r="H513" s="52"/>
      <c r="I513" s="145">
        <v>267.0</v>
      </c>
      <c r="J513" s="153">
        <v>166.3</v>
      </c>
      <c r="K513" s="90"/>
      <c r="L513" s="145">
        <v>0.025</v>
      </c>
      <c r="M513" s="153">
        <v>0.021</v>
      </c>
    </row>
    <row r="514" ht="15.75" customHeight="1">
      <c r="A514" s="47"/>
      <c r="B514" s="2"/>
      <c r="C514" s="147" t="s">
        <v>119</v>
      </c>
      <c r="D514" s="2"/>
      <c r="E514" s="45">
        <v>7.1</v>
      </c>
      <c r="F514" s="47"/>
      <c r="G514" s="154">
        <v>0.39652777777777776</v>
      </c>
      <c r="H514" s="54"/>
      <c r="I514" s="156">
        <v>247.0</v>
      </c>
      <c r="J514" s="157">
        <v>170.8</v>
      </c>
      <c r="K514" s="96"/>
      <c r="L514" s="156">
        <v>0.021</v>
      </c>
      <c r="M514" s="157">
        <v>0.023</v>
      </c>
    </row>
    <row r="515" ht="15.75" customHeight="1">
      <c r="A515" s="40">
        <v>45813.0</v>
      </c>
      <c r="B515" s="42" t="s">
        <v>49</v>
      </c>
      <c r="C515" s="76">
        <v>4.0</v>
      </c>
      <c r="D515" s="39">
        <v>1.144</v>
      </c>
      <c r="H515" s="52"/>
      <c r="I515" s="91"/>
      <c r="J515" s="52"/>
      <c r="K515" s="90"/>
      <c r="L515" s="91"/>
      <c r="M515" s="52"/>
    </row>
    <row r="516" ht="15.75" customHeight="1">
      <c r="B516" s="5"/>
      <c r="C516" s="16">
        <v>2.0</v>
      </c>
      <c r="D516" s="39">
        <v>1.069</v>
      </c>
      <c r="H516" s="52"/>
      <c r="I516" s="91"/>
      <c r="J516" s="52"/>
      <c r="K516" s="90"/>
      <c r="L516" s="91"/>
      <c r="M516" s="52"/>
    </row>
    <row r="517" ht="15.75" customHeight="1">
      <c r="B517" s="5"/>
      <c r="C517" s="16">
        <v>1.0</v>
      </c>
      <c r="D517" s="39">
        <v>0.302</v>
      </c>
      <c r="H517" s="52"/>
      <c r="I517" s="91"/>
      <c r="J517" s="52"/>
      <c r="K517" s="90"/>
      <c r="L517" s="91"/>
      <c r="M517" s="52"/>
    </row>
    <row r="518" ht="15.75" customHeight="1">
      <c r="B518" s="5"/>
      <c r="C518" s="16">
        <v>0.5</v>
      </c>
      <c r="D518" s="39">
        <v>0.09</v>
      </c>
      <c r="H518" s="52"/>
      <c r="I518" s="91"/>
      <c r="J518" s="52"/>
      <c r="K518" s="90"/>
      <c r="L518" s="91"/>
      <c r="M518" s="52"/>
    </row>
    <row r="519" ht="15.75" customHeight="1">
      <c r="B519" s="5"/>
      <c r="C519" s="16">
        <v>0.25</v>
      </c>
      <c r="D519" s="39">
        <v>0.039</v>
      </c>
      <c r="H519" s="52"/>
      <c r="I519" s="91"/>
      <c r="J519" s="52"/>
      <c r="K519" s="90"/>
      <c r="L519" s="91"/>
      <c r="M519" s="52"/>
    </row>
    <row r="520" ht="15.75" customHeight="1">
      <c r="B520" s="5"/>
      <c r="C520" s="134"/>
      <c r="D520" s="5"/>
      <c r="F520" s="38" t="s">
        <v>152</v>
      </c>
      <c r="H520" s="52"/>
      <c r="I520" s="91"/>
      <c r="J520" s="52"/>
      <c r="K520" s="90"/>
      <c r="L520" s="91"/>
      <c r="M520" s="52"/>
    </row>
    <row r="521" ht="15.75" customHeight="1">
      <c r="B521" s="5"/>
      <c r="C521" s="134" t="s">
        <v>138</v>
      </c>
      <c r="D521" s="5"/>
      <c r="E521" s="38">
        <v>7.3</v>
      </c>
      <c r="G521" s="151">
        <v>0.39652777777777776</v>
      </c>
      <c r="H521" s="152">
        <v>0.5243055555555556</v>
      </c>
      <c r="I521" s="145">
        <v>253.0</v>
      </c>
      <c r="J521" s="153">
        <v>0.0</v>
      </c>
      <c r="K521" s="90"/>
      <c r="L521" s="145">
        <v>-0.029</v>
      </c>
      <c r="M521" s="153">
        <v>0.066</v>
      </c>
    </row>
    <row r="522" ht="15.75" customHeight="1">
      <c r="B522" s="5"/>
      <c r="C522" s="134" t="s">
        <v>140</v>
      </c>
      <c r="E522" s="38">
        <v>1.77</v>
      </c>
      <c r="G522" s="151">
        <v>0.39652777777777776</v>
      </c>
      <c r="H522" s="152">
        <v>0.5243055555555556</v>
      </c>
      <c r="I522" s="145">
        <v>260.0</v>
      </c>
      <c r="J522" s="160">
        <v>213.0</v>
      </c>
      <c r="K522" s="161"/>
      <c r="L522" s="38">
        <v>-0.037</v>
      </c>
      <c r="M522" s="160">
        <v>0.121</v>
      </c>
    </row>
    <row r="523" ht="15.75" customHeight="1">
      <c r="B523" s="5"/>
      <c r="C523" s="134" t="s">
        <v>141</v>
      </c>
      <c r="E523" s="38">
        <v>4.17</v>
      </c>
      <c r="G523" s="151">
        <v>0.39652777777777776</v>
      </c>
      <c r="H523" s="152">
        <v>0.5243055555555556</v>
      </c>
      <c r="I523" s="145">
        <v>236.0</v>
      </c>
      <c r="J523" s="160">
        <v>151.0</v>
      </c>
      <c r="K523" s="161"/>
      <c r="L523" s="38">
        <v>-0.034</v>
      </c>
      <c r="M523" s="160">
        <v>0.033</v>
      </c>
    </row>
    <row r="524" ht="15.75" customHeight="1">
      <c r="B524" s="5"/>
      <c r="C524" s="134" t="s">
        <v>142</v>
      </c>
      <c r="E524" s="38">
        <v>6.24</v>
      </c>
      <c r="G524" s="151">
        <v>0.39652777777777776</v>
      </c>
      <c r="H524" s="152">
        <v>0.5243055555555556</v>
      </c>
      <c r="I524" s="145">
        <v>269.0</v>
      </c>
      <c r="J524" s="160">
        <v>55.0</v>
      </c>
      <c r="K524" s="161"/>
      <c r="L524" s="38">
        <v>-0.029</v>
      </c>
      <c r="M524" s="160">
        <v>0.096</v>
      </c>
    </row>
    <row r="525" ht="15.75" customHeight="1">
      <c r="B525" s="5"/>
      <c r="C525" s="134" t="s">
        <v>143</v>
      </c>
      <c r="E525" s="38">
        <v>12.5</v>
      </c>
      <c r="G525" s="151">
        <v>0.39652777777777776</v>
      </c>
      <c r="H525" s="152">
        <v>0.5243055555555556</v>
      </c>
      <c r="I525" s="145">
        <v>245.0</v>
      </c>
      <c r="J525" s="160">
        <v>0.0</v>
      </c>
      <c r="K525" s="161"/>
      <c r="L525" s="38">
        <v>-0.018</v>
      </c>
      <c r="M525" s="160">
        <v>1.883</v>
      </c>
    </row>
    <row r="526" ht="15.75" customHeight="1">
      <c r="B526" s="5"/>
      <c r="C526" s="134" t="s">
        <v>144</v>
      </c>
      <c r="E526" s="38">
        <v>4.98</v>
      </c>
      <c r="G526" s="151">
        <v>0.39652777777777776</v>
      </c>
      <c r="H526" s="152">
        <v>0.5243055555555556</v>
      </c>
      <c r="I526" s="145">
        <v>242.0</v>
      </c>
      <c r="J526" s="160">
        <v>314.0</v>
      </c>
      <c r="K526" s="161"/>
      <c r="L526" s="38">
        <v>-0.04</v>
      </c>
      <c r="M526" s="160">
        <v>0.216</v>
      </c>
    </row>
    <row r="527" ht="15.75" customHeight="1">
      <c r="A527" s="47"/>
      <c r="B527" s="47"/>
      <c r="C527" s="45" t="s">
        <v>145</v>
      </c>
      <c r="D527" s="47"/>
      <c r="E527" s="45">
        <v>7.12</v>
      </c>
      <c r="F527" s="47"/>
      <c r="G527" s="154">
        <v>0.39652777777777776</v>
      </c>
      <c r="H527" s="155">
        <v>0.5243055555555556</v>
      </c>
      <c r="I527" s="156">
        <v>265.0</v>
      </c>
      <c r="J527" s="45">
        <v>81.0</v>
      </c>
      <c r="K527" s="162"/>
      <c r="L527" s="45">
        <v>-0.038</v>
      </c>
      <c r="M527" s="163">
        <v>0.27</v>
      </c>
    </row>
    <row r="528" ht="15.75" customHeight="1">
      <c r="A528" s="37">
        <v>45813.0</v>
      </c>
      <c r="B528" s="39" t="s">
        <v>49</v>
      </c>
      <c r="C528" s="16">
        <v>4.0</v>
      </c>
      <c r="D528" s="38">
        <v>0.016</v>
      </c>
      <c r="I528" s="140"/>
      <c r="J528" s="161"/>
      <c r="K528" s="161"/>
      <c r="M528" s="161"/>
    </row>
    <row r="529" ht="15.75" customHeight="1">
      <c r="B529" s="5"/>
      <c r="C529" s="16">
        <v>2.0</v>
      </c>
      <c r="D529" s="38">
        <v>3.0</v>
      </c>
      <c r="I529" s="140"/>
      <c r="J529" s="161"/>
      <c r="K529" s="161"/>
      <c r="M529" s="161"/>
    </row>
    <row r="530" ht="15.75" customHeight="1">
      <c r="B530" s="5"/>
      <c r="C530" s="16">
        <v>1.0</v>
      </c>
      <c r="D530" s="38">
        <v>0.008</v>
      </c>
      <c r="I530" s="140"/>
      <c r="J530" s="161"/>
      <c r="K530" s="161"/>
      <c r="M530" s="161"/>
    </row>
    <row r="531" ht="15.75" customHeight="1">
      <c r="B531" s="5"/>
      <c r="C531" s="16">
        <v>0.5</v>
      </c>
      <c r="D531" s="38">
        <v>0.01</v>
      </c>
      <c r="I531" s="140"/>
      <c r="J531" s="161"/>
      <c r="K531" s="161"/>
      <c r="M531" s="161"/>
    </row>
    <row r="532" ht="15.75" customHeight="1">
      <c r="B532" s="5"/>
      <c r="C532" s="16">
        <v>0.25</v>
      </c>
      <c r="D532" s="38">
        <v>0.005</v>
      </c>
      <c r="I532" s="140"/>
      <c r="J532" s="161"/>
      <c r="K532" s="161"/>
      <c r="M532" s="161"/>
    </row>
    <row r="533" ht="15.75" customHeight="1">
      <c r="B533" s="5"/>
      <c r="C533" s="134"/>
      <c r="F533" s="38" t="s">
        <v>152</v>
      </c>
      <c r="I533" s="140"/>
      <c r="J533" s="161"/>
      <c r="K533" s="161"/>
      <c r="M533" s="161"/>
    </row>
    <row r="534" ht="15.75" customHeight="1">
      <c r="B534" s="5"/>
      <c r="C534" s="134" t="s">
        <v>132</v>
      </c>
      <c r="I534" s="145">
        <v>250.0</v>
      </c>
      <c r="J534" s="160">
        <v>65.4</v>
      </c>
      <c r="K534" s="161"/>
      <c r="L534" s="38">
        <v>0.013</v>
      </c>
      <c r="M534" s="160">
        <v>0.042</v>
      </c>
    </row>
    <row r="535" ht="15.75" customHeight="1">
      <c r="B535" s="5"/>
      <c r="C535" s="134" t="s">
        <v>133</v>
      </c>
      <c r="I535" s="145">
        <v>260.0</v>
      </c>
      <c r="J535" s="160">
        <v>0.0</v>
      </c>
      <c r="K535" s="161"/>
      <c r="L535" s="38">
        <v>0.008</v>
      </c>
      <c r="M535" s="160">
        <v>0.024</v>
      </c>
    </row>
    <row r="536" ht="15.75" customHeight="1">
      <c r="B536" s="5"/>
      <c r="C536" s="134" t="s">
        <v>134</v>
      </c>
      <c r="I536" s="145">
        <v>253.0</v>
      </c>
      <c r="J536" s="160">
        <v>140.3</v>
      </c>
      <c r="K536" s="161"/>
      <c r="L536" s="38">
        <v>0.011</v>
      </c>
      <c r="M536" s="160">
        <v>0.014</v>
      </c>
    </row>
    <row r="537" ht="15.75" customHeight="1">
      <c r="B537" s="5"/>
      <c r="C537" s="134" t="s">
        <v>135</v>
      </c>
      <c r="I537" s="145">
        <v>256.0</v>
      </c>
      <c r="J537" s="160">
        <v>96.9</v>
      </c>
      <c r="K537" s="161"/>
      <c r="L537" s="38">
        <v>0.013</v>
      </c>
      <c r="M537" s="160">
        <v>0.017</v>
      </c>
    </row>
    <row r="538" ht="15.75" customHeight="1">
      <c r="B538" s="5"/>
      <c r="C538" s="134" t="s">
        <v>136</v>
      </c>
      <c r="I538" s="145">
        <v>264.0</v>
      </c>
      <c r="J538" s="160">
        <v>10.5</v>
      </c>
      <c r="K538" s="161"/>
      <c r="L538" s="38">
        <v>0.016</v>
      </c>
      <c r="M538" s="160">
        <v>0.039</v>
      </c>
    </row>
    <row r="539" ht="15.75" customHeight="1">
      <c r="A539" s="47"/>
      <c r="B539" s="2"/>
      <c r="C539" s="147" t="s">
        <v>137</v>
      </c>
      <c r="D539" s="47"/>
      <c r="E539" s="47"/>
      <c r="F539" s="47"/>
      <c r="G539" s="47"/>
      <c r="H539" s="47"/>
      <c r="I539" s="156">
        <v>243.0</v>
      </c>
      <c r="J539" s="163">
        <v>109.1</v>
      </c>
      <c r="K539" s="164"/>
      <c r="L539" s="45">
        <v>0.031</v>
      </c>
      <c r="M539" s="163">
        <v>0.015</v>
      </c>
    </row>
    <row r="540" ht="15.75" customHeight="1">
      <c r="I540" s="140"/>
      <c r="J540" s="161"/>
      <c r="K540" s="161"/>
      <c r="M540" s="161"/>
    </row>
    <row r="541" ht="15.75" customHeight="1">
      <c r="I541" s="140"/>
      <c r="J541" s="161"/>
      <c r="K541" s="161"/>
      <c r="M541" s="161"/>
    </row>
    <row r="542" ht="15.75" customHeight="1">
      <c r="I542" s="140"/>
      <c r="J542" s="161"/>
      <c r="K542" s="161"/>
      <c r="M542" s="161"/>
    </row>
    <row r="543" ht="15.75" customHeight="1">
      <c r="I543" s="140"/>
      <c r="J543" s="161"/>
      <c r="K543" s="161"/>
      <c r="M543" s="161"/>
    </row>
    <row r="544" ht="15.75" customHeight="1">
      <c r="I544" s="140"/>
      <c r="J544" s="161"/>
      <c r="K544" s="161"/>
      <c r="M544" s="161"/>
    </row>
    <row r="545" ht="15.75" customHeight="1">
      <c r="I545" s="140"/>
      <c r="J545" s="161"/>
      <c r="K545" s="161"/>
      <c r="M545" s="161"/>
    </row>
    <row r="546" ht="15.75" customHeight="1">
      <c r="I546" s="140"/>
      <c r="J546" s="161"/>
      <c r="K546" s="161"/>
      <c r="M546" s="161"/>
    </row>
    <row r="547" ht="15.75" customHeight="1">
      <c r="I547" s="140"/>
      <c r="J547" s="161"/>
      <c r="K547" s="161"/>
      <c r="M547" s="161"/>
    </row>
    <row r="548" ht="15.75" customHeight="1">
      <c r="I548" s="140"/>
      <c r="J548" s="161"/>
      <c r="K548" s="161"/>
      <c r="M548" s="161"/>
    </row>
    <row r="549" ht="15.75" customHeight="1">
      <c r="I549" s="140"/>
      <c r="J549" s="161"/>
      <c r="K549" s="161"/>
      <c r="M549" s="161"/>
    </row>
    <row r="550" ht="15.75" customHeight="1">
      <c r="I550" s="140"/>
      <c r="J550" s="161"/>
      <c r="K550" s="161"/>
      <c r="M550" s="161"/>
    </row>
    <row r="551" ht="15.75" customHeight="1">
      <c r="I551" s="140"/>
      <c r="J551" s="161"/>
      <c r="K551" s="161"/>
      <c r="M551" s="161"/>
    </row>
    <row r="552" ht="15.75" customHeight="1">
      <c r="I552" s="140"/>
      <c r="J552" s="161"/>
      <c r="K552" s="161"/>
      <c r="M552" s="161"/>
    </row>
    <row r="553" ht="15.75" customHeight="1">
      <c r="I553" s="140"/>
      <c r="J553" s="161"/>
      <c r="K553" s="161"/>
      <c r="M553" s="161"/>
    </row>
    <row r="554" ht="15.75" customHeight="1">
      <c r="I554" s="140"/>
      <c r="J554" s="161"/>
      <c r="K554" s="161"/>
      <c r="M554" s="161"/>
    </row>
    <row r="555" ht="15.75" customHeight="1">
      <c r="I555" s="140"/>
      <c r="J555" s="161"/>
      <c r="K555" s="161"/>
      <c r="M555" s="161"/>
    </row>
    <row r="556" ht="15.75" customHeight="1">
      <c r="I556" s="140"/>
      <c r="J556" s="161"/>
      <c r="K556" s="161"/>
      <c r="M556" s="161"/>
    </row>
    <row r="557" ht="15.75" customHeight="1">
      <c r="I557" s="140"/>
      <c r="J557" s="161"/>
      <c r="K557" s="161"/>
      <c r="M557" s="161"/>
    </row>
    <row r="558" ht="15.75" customHeight="1">
      <c r="I558" s="140"/>
      <c r="J558" s="161"/>
      <c r="K558" s="161"/>
      <c r="M558" s="161"/>
    </row>
    <row r="559" ht="15.75" customHeight="1">
      <c r="I559" s="140"/>
      <c r="J559" s="161"/>
      <c r="K559" s="161"/>
      <c r="M559" s="161"/>
    </row>
    <row r="560" ht="15.75" customHeight="1">
      <c r="I560" s="140"/>
      <c r="J560" s="161"/>
      <c r="K560" s="161"/>
      <c r="M560" s="161"/>
    </row>
    <row r="561" ht="15.75" customHeight="1">
      <c r="I561" s="140"/>
      <c r="J561" s="161"/>
      <c r="K561" s="161"/>
      <c r="M561" s="161"/>
    </row>
    <row r="562" ht="15.75" customHeight="1">
      <c r="I562" s="140"/>
      <c r="J562" s="161"/>
      <c r="K562" s="161"/>
      <c r="M562" s="161"/>
    </row>
    <row r="563" ht="15.75" customHeight="1">
      <c r="I563" s="140"/>
      <c r="J563" s="161"/>
      <c r="K563" s="161"/>
      <c r="M563" s="161"/>
    </row>
    <row r="564" ht="15.75" customHeight="1">
      <c r="I564" s="140"/>
      <c r="J564" s="161"/>
      <c r="K564" s="161"/>
      <c r="M564" s="161"/>
    </row>
    <row r="565" ht="15.75" customHeight="1">
      <c r="I565" s="140"/>
      <c r="J565" s="161"/>
      <c r="K565" s="161"/>
      <c r="M565" s="161"/>
    </row>
    <row r="566" ht="15.75" customHeight="1">
      <c r="I566" s="140"/>
      <c r="J566" s="161"/>
      <c r="K566" s="161"/>
      <c r="M566" s="161"/>
    </row>
    <row r="567" ht="15.75" customHeight="1">
      <c r="I567" s="140"/>
      <c r="J567" s="161"/>
      <c r="K567" s="161"/>
      <c r="M567" s="161"/>
    </row>
    <row r="568" ht="15.75" customHeight="1">
      <c r="I568" s="140"/>
      <c r="J568" s="161"/>
      <c r="K568" s="161"/>
      <c r="M568" s="161"/>
    </row>
    <row r="569" ht="15.75" customHeight="1">
      <c r="I569" s="140"/>
      <c r="J569" s="161"/>
      <c r="K569" s="161"/>
      <c r="M569" s="161"/>
    </row>
    <row r="570" ht="15.75" customHeight="1">
      <c r="I570" s="140"/>
      <c r="J570" s="161"/>
      <c r="K570" s="161"/>
      <c r="M570" s="161"/>
    </row>
    <row r="571" ht="15.75" customHeight="1">
      <c r="I571" s="140"/>
      <c r="J571" s="161"/>
      <c r="K571" s="161"/>
      <c r="M571" s="161"/>
    </row>
    <row r="572" ht="15.75" customHeight="1">
      <c r="I572" s="140"/>
      <c r="J572" s="161"/>
      <c r="K572" s="161"/>
      <c r="M572" s="161"/>
    </row>
    <row r="573" ht="15.75" customHeight="1">
      <c r="I573" s="140"/>
      <c r="J573" s="161"/>
      <c r="K573" s="161"/>
      <c r="M573" s="161"/>
    </row>
    <row r="574" ht="15.75" customHeight="1">
      <c r="I574" s="140"/>
      <c r="J574" s="161"/>
      <c r="K574" s="161"/>
      <c r="M574" s="161"/>
    </row>
    <row r="575" ht="15.75" customHeight="1">
      <c r="I575" s="140"/>
      <c r="J575" s="161"/>
      <c r="K575" s="161"/>
      <c r="M575" s="161"/>
    </row>
    <row r="576" ht="15.75" customHeight="1">
      <c r="I576" s="140"/>
      <c r="J576" s="161"/>
      <c r="K576" s="161"/>
      <c r="M576" s="161"/>
    </row>
    <row r="577" ht="15.75" customHeight="1">
      <c r="I577" s="140"/>
      <c r="J577" s="161"/>
      <c r="K577" s="161"/>
      <c r="M577" s="161"/>
    </row>
    <row r="578" ht="15.75" customHeight="1">
      <c r="I578" s="140"/>
      <c r="J578" s="161"/>
      <c r="K578" s="161"/>
      <c r="M578" s="161"/>
    </row>
    <row r="579" ht="15.75" customHeight="1">
      <c r="I579" s="140"/>
      <c r="J579" s="161"/>
      <c r="K579" s="161"/>
      <c r="M579" s="161"/>
    </row>
    <row r="580" ht="15.75" customHeight="1">
      <c r="I580" s="140"/>
      <c r="J580" s="161"/>
      <c r="K580" s="161"/>
      <c r="M580" s="161"/>
    </row>
    <row r="581" ht="15.75" customHeight="1">
      <c r="I581" s="140"/>
      <c r="J581" s="161"/>
      <c r="K581" s="161"/>
      <c r="M581" s="161"/>
    </row>
    <row r="582" ht="15.75" customHeight="1">
      <c r="I582" s="140"/>
      <c r="J582" s="161"/>
      <c r="K582" s="161"/>
      <c r="M582" s="161"/>
    </row>
    <row r="583" ht="15.75" customHeight="1">
      <c r="I583" s="140"/>
      <c r="J583" s="161"/>
      <c r="K583" s="161"/>
      <c r="M583" s="161"/>
    </row>
    <row r="584" ht="15.75" customHeight="1">
      <c r="I584" s="140"/>
      <c r="J584" s="161"/>
      <c r="K584" s="161"/>
      <c r="M584" s="161"/>
    </row>
    <row r="585" ht="15.75" customHeight="1">
      <c r="I585" s="140"/>
      <c r="J585" s="161"/>
      <c r="K585" s="161"/>
      <c r="M585" s="161"/>
    </row>
    <row r="586" ht="15.75" customHeight="1">
      <c r="I586" s="140"/>
      <c r="J586" s="161"/>
      <c r="K586" s="161"/>
      <c r="M586" s="161"/>
    </row>
    <row r="587" ht="15.75" customHeight="1">
      <c r="I587" s="140"/>
      <c r="J587" s="161"/>
      <c r="K587" s="161"/>
      <c r="M587" s="161"/>
    </row>
    <row r="588" ht="15.75" customHeight="1">
      <c r="I588" s="140"/>
      <c r="J588" s="161"/>
      <c r="K588" s="161"/>
      <c r="M588" s="161"/>
    </row>
    <row r="589" ht="15.75" customHeight="1">
      <c r="I589" s="140"/>
      <c r="J589" s="161"/>
      <c r="K589" s="161"/>
      <c r="M589" s="161"/>
    </row>
    <row r="590" ht="15.75" customHeight="1">
      <c r="I590" s="140"/>
      <c r="J590" s="161"/>
      <c r="K590" s="161"/>
      <c r="M590" s="161"/>
    </row>
    <row r="591" ht="15.75" customHeight="1">
      <c r="I591" s="140"/>
      <c r="J591" s="161"/>
      <c r="K591" s="161"/>
      <c r="M591" s="161"/>
    </row>
    <row r="592" ht="15.75" customHeight="1">
      <c r="I592" s="140"/>
      <c r="J592" s="161"/>
      <c r="K592" s="161"/>
      <c r="M592" s="161"/>
    </row>
    <row r="593" ht="15.75" customHeight="1">
      <c r="I593" s="140"/>
      <c r="J593" s="161"/>
      <c r="K593" s="161"/>
      <c r="M593" s="161"/>
    </row>
    <row r="594" ht="15.75" customHeight="1">
      <c r="I594" s="140"/>
      <c r="J594" s="161"/>
      <c r="K594" s="161"/>
      <c r="M594" s="161"/>
    </row>
    <row r="595" ht="15.75" customHeight="1">
      <c r="I595" s="140"/>
      <c r="J595" s="161"/>
      <c r="K595" s="161"/>
      <c r="M595" s="161"/>
    </row>
    <row r="596" ht="15.75" customHeight="1">
      <c r="I596" s="140"/>
      <c r="J596" s="161"/>
      <c r="K596" s="161"/>
      <c r="M596" s="161"/>
    </row>
    <row r="597" ht="15.75" customHeight="1">
      <c r="I597" s="140"/>
      <c r="J597" s="161"/>
      <c r="K597" s="161"/>
      <c r="M597" s="161"/>
    </row>
    <row r="598" ht="15.75" customHeight="1">
      <c r="I598" s="140"/>
      <c r="J598" s="161"/>
      <c r="K598" s="161"/>
      <c r="M598" s="161"/>
    </row>
    <row r="599" ht="15.75" customHeight="1">
      <c r="I599" s="140"/>
      <c r="J599" s="161"/>
      <c r="K599" s="161"/>
      <c r="M599" s="161"/>
    </row>
    <row r="600" ht="15.75" customHeight="1">
      <c r="I600" s="140"/>
      <c r="J600" s="161"/>
      <c r="K600" s="161"/>
      <c r="M600" s="161"/>
    </row>
    <row r="601" ht="15.75" customHeight="1">
      <c r="I601" s="140"/>
      <c r="J601" s="161"/>
      <c r="K601" s="161"/>
      <c r="M601" s="161"/>
    </row>
    <row r="602" ht="15.75" customHeight="1">
      <c r="I602" s="140"/>
      <c r="J602" s="161"/>
      <c r="K602" s="161"/>
      <c r="M602" s="161"/>
    </row>
    <row r="603" ht="15.75" customHeight="1">
      <c r="I603" s="140"/>
      <c r="J603" s="161"/>
      <c r="K603" s="161"/>
      <c r="M603" s="161"/>
    </row>
    <row r="604" ht="15.75" customHeight="1">
      <c r="I604" s="140"/>
      <c r="J604" s="161"/>
      <c r="K604" s="161"/>
      <c r="M604" s="161"/>
    </row>
    <row r="605" ht="15.75" customHeight="1">
      <c r="I605" s="140"/>
      <c r="J605" s="161"/>
      <c r="K605" s="161"/>
      <c r="M605" s="161"/>
    </row>
    <row r="606" ht="15.75" customHeight="1">
      <c r="I606" s="140"/>
      <c r="J606" s="161"/>
      <c r="K606" s="161"/>
      <c r="M606" s="161"/>
    </row>
    <row r="607" ht="15.75" customHeight="1">
      <c r="I607" s="140"/>
      <c r="J607" s="161"/>
      <c r="K607" s="161"/>
      <c r="M607" s="161"/>
    </row>
    <row r="608" ht="15.75" customHeight="1">
      <c r="I608" s="140"/>
      <c r="J608" s="161"/>
      <c r="K608" s="161"/>
      <c r="M608" s="161"/>
    </row>
    <row r="609" ht="15.75" customHeight="1">
      <c r="I609" s="140"/>
      <c r="J609" s="161"/>
      <c r="K609" s="161"/>
      <c r="M609" s="161"/>
    </row>
    <row r="610" ht="15.75" customHeight="1">
      <c r="I610" s="140"/>
      <c r="J610" s="161"/>
      <c r="K610" s="161"/>
      <c r="M610" s="161"/>
    </row>
    <row r="611" ht="15.75" customHeight="1">
      <c r="I611" s="140"/>
      <c r="J611" s="161"/>
      <c r="K611" s="161"/>
      <c r="M611" s="161"/>
    </row>
    <row r="612" ht="15.75" customHeight="1">
      <c r="I612" s="140"/>
      <c r="J612" s="161"/>
      <c r="K612" s="161"/>
      <c r="M612" s="161"/>
    </row>
    <row r="613" ht="15.75" customHeight="1">
      <c r="I613" s="140"/>
      <c r="J613" s="161"/>
      <c r="K613" s="161"/>
      <c r="M613" s="161"/>
    </row>
    <row r="614" ht="15.75" customHeight="1">
      <c r="I614" s="140"/>
      <c r="J614" s="161"/>
      <c r="K614" s="161"/>
      <c r="M614" s="161"/>
    </row>
    <row r="615" ht="15.75" customHeight="1">
      <c r="I615" s="140"/>
      <c r="J615" s="161"/>
      <c r="K615" s="161"/>
      <c r="M615" s="161"/>
    </row>
    <row r="616" ht="15.75" customHeight="1">
      <c r="I616" s="140"/>
      <c r="J616" s="161"/>
      <c r="K616" s="161"/>
      <c r="M616" s="161"/>
    </row>
    <row r="617" ht="15.75" customHeight="1">
      <c r="I617" s="140"/>
      <c r="J617" s="161"/>
      <c r="K617" s="161"/>
      <c r="M617" s="161"/>
    </row>
    <row r="618" ht="15.75" customHeight="1">
      <c r="I618" s="140"/>
      <c r="J618" s="161"/>
      <c r="K618" s="161"/>
      <c r="M618" s="161"/>
    </row>
    <row r="619" ht="15.75" customHeight="1">
      <c r="I619" s="140"/>
      <c r="J619" s="161"/>
      <c r="K619" s="161"/>
      <c r="M619" s="161"/>
    </row>
    <row r="620" ht="15.75" customHeight="1">
      <c r="I620" s="140"/>
      <c r="J620" s="161"/>
      <c r="K620" s="161"/>
      <c r="M620" s="161"/>
    </row>
    <row r="621" ht="15.75" customHeight="1">
      <c r="I621" s="140"/>
      <c r="J621" s="161"/>
      <c r="K621" s="161"/>
      <c r="M621" s="161"/>
    </row>
    <row r="622" ht="15.75" customHeight="1">
      <c r="I622" s="140"/>
      <c r="J622" s="161"/>
      <c r="K622" s="161"/>
      <c r="M622" s="161"/>
    </row>
    <row r="623" ht="15.75" customHeight="1">
      <c r="I623" s="140"/>
      <c r="J623" s="161"/>
      <c r="K623" s="161"/>
      <c r="M623" s="161"/>
    </row>
    <row r="624" ht="15.75" customHeight="1">
      <c r="I624" s="140"/>
      <c r="J624" s="161"/>
      <c r="K624" s="161"/>
      <c r="M624" s="161"/>
    </row>
    <row r="625" ht="15.75" customHeight="1">
      <c r="I625" s="140"/>
      <c r="J625" s="161"/>
      <c r="K625" s="161"/>
      <c r="M625" s="161"/>
    </row>
    <row r="626" ht="15.75" customHeight="1">
      <c r="I626" s="140"/>
      <c r="J626" s="161"/>
      <c r="K626" s="161"/>
      <c r="M626" s="161"/>
    </row>
    <row r="627" ht="15.75" customHeight="1">
      <c r="I627" s="140"/>
      <c r="J627" s="161"/>
      <c r="K627" s="161"/>
      <c r="M627" s="161"/>
    </row>
    <row r="628" ht="15.75" customHeight="1">
      <c r="I628" s="140"/>
      <c r="J628" s="161"/>
      <c r="K628" s="161"/>
      <c r="M628" s="161"/>
    </row>
    <row r="629" ht="15.75" customHeight="1">
      <c r="I629" s="140"/>
      <c r="J629" s="161"/>
      <c r="K629" s="161"/>
      <c r="M629" s="161"/>
    </row>
    <row r="630" ht="15.75" customHeight="1">
      <c r="I630" s="140"/>
      <c r="J630" s="161"/>
      <c r="K630" s="161"/>
      <c r="M630" s="161"/>
    </row>
    <row r="631" ht="15.75" customHeight="1">
      <c r="I631" s="140"/>
      <c r="J631" s="161"/>
      <c r="K631" s="161"/>
      <c r="M631" s="161"/>
    </row>
    <row r="632" ht="15.75" customHeight="1">
      <c r="I632" s="140"/>
      <c r="J632" s="161"/>
      <c r="K632" s="161"/>
      <c r="M632" s="161"/>
    </row>
    <row r="633" ht="15.75" customHeight="1">
      <c r="I633" s="140"/>
      <c r="J633" s="161"/>
      <c r="K633" s="161"/>
      <c r="M633" s="161"/>
    </row>
    <row r="634" ht="15.75" customHeight="1">
      <c r="I634" s="140"/>
      <c r="J634" s="161"/>
      <c r="K634" s="161"/>
      <c r="M634" s="161"/>
    </row>
    <row r="635" ht="15.75" customHeight="1">
      <c r="I635" s="140"/>
      <c r="J635" s="161"/>
      <c r="K635" s="161"/>
      <c r="M635" s="161"/>
    </row>
    <row r="636" ht="15.75" customHeight="1">
      <c r="I636" s="140"/>
      <c r="J636" s="161"/>
      <c r="K636" s="161"/>
      <c r="M636" s="161"/>
    </row>
    <row r="637" ht="15.75" customHeight="1">
      <c r="I637" s="140"/>
      <c r="J637" s="161"/>
      <c r="K637" s="161"/>
      <c r="M637" s="161"/>
    </row>
    <row r="638" ht="15.75" customHeight="1">
      <c r="I638" s="140"/>
      <c r="J638" s="161"/>
      <c r="K638" s="161"/>
      <c r="M638" s="161"/>
    </row>
    <row r="639" ht="15.75" customHeight="1">
      <c r="I639" s="140"/>
      <c r="J639" s="161"/>
      <c r="K639" s="161"/>
      <c r="M639" s="161"/>
    </row>
    <row r="640" ht="15.75" customHeight="1">
      <c r="I640" s="140"/>
      <c r="J640" s="161"/>
      <c r="K640" s="161"/>
      <c r="M640" s="161"/>
    </row>
    <row r="641" ht="15.75" customHeight="1">
      <c r="I641" s="140"/>
      <c r="J641" s="161"/>
      <c r="K641" s="161"/>
      <c r="M641" s="161"/>
    </row>
    <row r="642" ht="15.75" customHeight="1">
      <c r="I642" s="140"/>
      <c r="J642" s="161"/>
      <c r="K642" s="161"/>
      <c r="M642" s="161"/>
    </row>
    <row r="643" ht="15.75" customHeight="1">
      <c r="I643" s="140"/>
      <c r="J643" s="161"/>
      <c r="K643" s="161"/>
      <c r="M643" s="161"/>
    </row>
    <row r="644" ht="15.75" customHeight="1">
      <c r="I644" s="140"/>
      <c r="J644" s="161"/>
      <c r="K644" s="161"/>
      <c r="M644" s="161"/>
    </row>
    <row r="645" ht="15.75" customHeight="1">
      <c r="I645" s="140"/>
      <c r="J645" s="161"/>
      <c r="K645" s="161"/>
      <c r="M645" s="161"/>
    </row>
    <row r="646" ht="15.75" customHeight="1">
      <c r="I646" s="140"/>
      <c r="J646" s="161"/>
      <c r="K646" s="161"/>
      <c r="M646" s="161"/>
    </row>
    <row r="647" ht="15.75" customHeight="1">
      <c r="I647" s="140"/>
      <c r="J647" s="161"/>
      <c r="K647" s="161"/>
      <c r="M647" s="161"/>
    </row>
    <row r="648" ht="15.75" customHeight="1">
      <c r="I648" s="140"/>
      <c r="J648" s="161"/>
      <c r="K648" s="161"/>
      <c r="M648" s="161"/>
    </row>
    <row r="649" ht="15.75" customHeight="1">
      <c r="I649" s="140"/>
      <c r="J649" s="161"/>
      <c r="K649" s="161"/>
      <c r="M649" s="161"/>
    </row>
    <row r="650" ht="15.75" customHeight="1">
      <c r="I650" s="140"/>
      <c r="J650" s="161"/>
      <c r="K650" s="161"/>
      <c r="M650" s="161"/>
    </row>
    <row r="651" ht="15.75" customHeight="1">
      <c r="I651" s="140"/>
      <c r="J651" s="161"/>
      <c r="K651" s="161"/>
      <c r="M651" s="161"/>
    </row>
    <row r="652" ht="15.75" customHeight="1">
      <c r="I652" s="140"/>
      <c r="J652" s="161"/>
      <c r="K652" s="161"/>
      <c r="M652" s="161"/>
    </row>
    <row r="653" ht="15.75" customHeight="1">
      <c r="I653" s="140"/>
      <c r="J653" s="161"/>
      <c r="K653" s="161"/>
      <c r="M653" s="161"/>
    </row>
    <row r="654" ht="15.75" customHeight="1">
      <c r="I654" s="140"/>
      <c r="J654" s="161"/>
      <c r="K654" s="161"/>
      <c r="M654" s="161"/>
    </row>
    <row r="655" ht="15.75" customHeight="1">
      <c r="I655" s="140"/>
      <c r="J655" s="161"/>
      <c r="K655" s="161"/>
      <c r="M655" s="161"/>
    </row>
    <row r="656" ht="15.75" customHeight="1">
      <c r="I656" s="140"/>
      <c r="J656" s="161"/>
      <c r="K656" s="161"/>
      <c r="M656" s="161"/>
    </row>
    <row r="657" ht="15.75" customHeight="1">
      <c r="I657" s="140"/>
      <c r="J657" s="161"/>
      <c r="K657" s="161"/>
      <c r="M657" s="161"/>
    </row>
    <row r="658" ht="15.75" customHeight="1">
      <c r="I658" s="140"/>
      <c r="J658" s="161"/>
      <c r="K658" s="161"/>
      <c r="M658" s="161"/>
    </row>
    <row r="659" ht="15.75" customHeight="1">
      <c r="I659" s="140"/>
      <c r="J659" s="161"/>
      <c r="K659" s="161"/>
      <c r="M659" s="161"/>
    </row>
    <row r="660" ht="15.75" customHeight="1">
      <c r="I660" s="140"/>
      <c r="J660" s="161"/>
      <c r="K660" s="161"/>
      <c r="M660" s="161"/>
    </row>
    <row r="661" ht="15.75" customHeight="1">
      <c r="I661" s="140"/>
      <c r="J661" s="161"/>
      <c r="K661" s="161"/>
      <c r="M661" s="161"/>
    </row>
    <row r="662" ht="15.75" customHeight="1">
      <c r="I662" s="140"/>
      <c r="J662" s="161"/>
      <c r="K662" s="161"/>
      <c r="M662" s="161"/>
    </row>
    <row r="663" ht="15.75" customHeight="1">
      <c r="I663" s="140"/>
      <c r="J663" s="161"/>
      <c r="K663" s="161"/>
      <c r="M663" s="161"/>
    </row>
    <row r="664" ht="15.75" customHeight="1">
      <c r="I664" s="140"/>
      <c r="J664" s="161"/>
      <c r="K664" s="161"/>
      <c r="M664" s="161"/>
    </row>
    <row r="665" ht="15.75" customHeight="1">
      <c r="I665" s="140"/>
      <c r="J665" s="161"/>
      <c r="K665" s="161"/>
      <c r="M665" s="161"/>
    </row>
    <row r="666" ht="15.75" customHeight="1">
      <c r="I666" s="140"/>
      <c r="J666" s="161"/>
      <c r="K666" s="161"/>
      <c r="M666" s="161"/>
    </row>
    <row r="667" ht="15.75" customHeight="1">
      <c r="I667" s="140"/>
      <c r="J667" s="161"/>
      <c r="K667" s="161"/>
      <c r="M667" s="161"/>
    </row>
    <row r="668" ht="15.75" customHeight="1">
      <c r="I668" s="140"/>
      <c r="J668" s="161"/>
      <c r="K668" s="161"/>
      <c r="M668" s="161"/>
    </row>
    <row r="669" ht="15.75" customHeight="1">
      <c r="I669" s="140"/>
      <c r="J669" s="161"/>
      <c r="K669" s="161"/>
      <c r="M669" s="161"/>
    </row>
    <row r="670" ht="15.75" customHeight="1">
      <c r="I670" s="140"/>
      <c r="J670" s="161"/>
      <c r="K670" s="161"/>
      <c r="M670" s="161"/>
    </row>
    <row r="671" ht="15.75" customHeight="1">
      <c r="I671" s="140"/>
      <c r="J671" s="161"/>
      <c r="K671" s="161"/>
      <c r="M671" s="161"/>
    </row>
    <row r="672" ht="15.75" customHeight="1">
      <c r="I672" s="140"/>
      <c r="J672" s="161"/>
      <c r="K672" s="161"/>
      <c r="M672" s="161"/>
    </row>
    <row r="673" ht="15.75" customHeight="1">
      <c r="I673" s="140"/>
      <c r="J673" s="161"/>
      <c r="K673" s="161"/>
      <c r="M673" s="161"/>
    </row>
    <row r="674" ht="15.75" customHeight="1">
      <c r="I674" s="140"/>
      <c r="J674" s="161"/>
      <c r="K674" s="161"/>
      <c r="M674" s="161"/>
    </row>
    <row r="675" ht="15.75" customHeight="1">
      <c r="I675" s="140"/>
      <c r="J675" s="161"/>
      <c r="K675" s="161"/>
      <c r="M675" s="161"/>
    </row>
    <row r="676" ht="15.75" customHeight="1">
      <c r="I676" s="140"/>
      <c r="J676" s="161"/>
      <c r="K676" s="161"/>
      <c r="M676" s="161"/>
    </row>
    <row r="677" ht="15.75" customHeight="1">
      <c r="I677" s="140"/>
      <c r="J677" s="161"/>
      <c r="K677" s="161"/>
      <c r="M677" s="161"/>
    </row>
    <row r="678" ht="15.75" customHeight="1">
      <c r="I678" s="140"/>
      <c r="J678" s="161"/>
      <c r="K678" s="161"/>
      <c r="M678" s="161"/>
    </row>
    <row r="679" ht="15.75" customHeight="1">
      <c r="I679" s="140"/>
      <c r="J679" s="161"/>
      <c r="K679" s="161"/>
      <c r="M679" s="161"/>
    </row>
    <row r="680" ht="15.75" customHeight="1">
      <c r="I680" s="140"/>
      <c r="J680" s="161"/>
      <c r="K680" s="161"/>
      <c r="M680" s="161"/>
    </row>
    <row r="681" ht="15.75" customHeight="1">
      <c r="I681" s="140"/>
      <c r="J681" s="161"/>
      <c r="K681" s="161"/>
      <c r="M681" s="161"/>
    </row>
    <row r="682" ht="15.75" customHeight="1">
      <c r="I682" s="140"/>
      <c r="J682" s="161"/>
      <c r="K682" s="161"/>
      <c r="M682" s="161"/>
    </row>
    <row r="683" ht="15.75" customHeight="1">
      <c r="I683" s="140"/>
      <c r="J683" s="161"/>
      <c r="K683" s="161"/>
      <c r="M683" s="161"/>
    </row>
    <row r="684" ht="15.75" customHeight="1">
      <c r="I684" s="140"/>
      <c r="J684" s="161"/>
      <c r="K684" s="161"/>
      <c r="M684" s="161"/>
    </row>
    <row r="685" ht="15.75" customHeight="1">
      <c r="I685" s="140"/>
      <c r="J685" s="161"/>
      <c r="K685" s="161"/>
      <c r="M685" s="161"/>
    </row>
    <row r="686" ht="15.75" customHeight="1">
      <c r="I686" s="140"/>
      <c r="J686" s="161"/>
      <c r="K686" s="161"/>
      <c r="M686" s="161"/>
    </row>
    <row r="687" ht="15.75" customHeight="1">
      <c r="I687" s="140"/>
      <c r="J687" s="161"/>
      <c r="K687" s="161"/>
      <c r="M687" s="161"/>
    </row>
    <row r="688" ht="15.75" customHeight="1">
      <c r="I688" s="140"/>
      <c r="J688" s="161"/>
      <c r="K688" s="161"/>
      <c r="M688" s="161"/>
    </row>
    <row r="689" ht="15.75" customHeight="1">
      <c r="I689" s="140"/>
      <c r="J689" s="161"/>
      <c r="K689" s="161"/>
      <c r="M689" s="161"/>
    </row>
    <row r="690" ht="15.75" customHeight="1">
      <c r="I690" s="140"/>
      <c r="J690" s="161"/>
      <c r="K690" s="161"/>
      <c r="M690" s="161"/>
    </row>
    <row r="691" ht="15.75" customHeight="1">
      <c r="I691" s="140"/>
      <c r="J691" s="161"/>
      <c r="K691" s="161"/>
      <c r="M691" s="161"/>
    </row>
    <row r="692" ht="15.75" customHeight="1">
      <c r="I692" s="140"/>
      <c r="J692" s="161"/>
      <c r="K692" s="161"/>
      <c r="M692" s="161"/>
    </row>
    <row r="693" ht="15.75" customHeight="1">
      <c r="I693" s="140"/>
      <c r="J693" s="161"/>
      <c r="K693" s="161"/>
      <c r="M693" s="161"/>
    </row>
    <row r="694" ht="15.75" customHeight="1">
      <c r="I694" s="140"/>
      <c r="J694" s="161"/>
      <c r="K694" s="161"/>
      <c r="M694" s="161"/>
    </row>
    <row r="695" ht="15.75" customHeight="1">
      <c r="I695" s="140"/>
      <c r="J695" s="161"/>
      <c r="K695" s="161"/>
      <c r="M695" s="161"/>
    </row>
    <row r="696" ht="15.75" customHeight="1">
      <c r="I696" s="140"/>
      <c r="J696" s="161"/>
      <c r="K696" s="161"/>
      <c r="M696" s="161"/>
    </row>
    <row r="697" ht="15.75" customHeight="1">
      <c r="I697" s="140"/>
      <c r="J697" s="161"/>
      <c r="K697" s="161"/>
      <c r="M697" s="161"/>
    </row>
    <row r="698" ht="15.75" customHeight="1">
      <c r="I698" s="140"/>
      <c r="J698" s="161"/>
      <c r="K698" s="161"/>
      <c r="M698" s="161"/>
    </row>
    <row r="699" ht="15.75" customHeight="1">
      <c r="I699" s="140"/>
      <c r="J699" s="161"/>
      <c r="K699" s="161"/>
      <c r="M699" s="161"/>
    </row>
    <row r="700" ht="15.75" customHeight="1">
      <c r="I700" s="140"/>
      <c r="J700" s="161"/>
      <c r="K700" s="161"/>
      <c r="M700" s="161"/>
    </row>
    <row r="701" ht="15.75" customHeight="1">
      <c r="I701" s="140"/>
      <c r="J701" s="161"/>
      <c r="K701" s="161"/>
      <c r="M701" s="161"/>
    </row>
    <row r="702" ht="15.75" customHeight="1">
      <c r="I702" s="140"/>
      <c r="J702" s="161"/>
      <c r="K702" s="161"/>
      <c r="M702" s="161"/>
    </row>
    <row r="703" ht="15.75" customHeight="1">
      <c r="I703" s="140"/>
      <c r="J703" s="161"/>
      <c r="K703" s="161"/>
      <c r="M703" s="161"/>
    </row>
    <row r="704" ht="15.75" customHeight="1">
      <c r="I704" s="140"/>
      <c r="J704" s="161"/>
      <c r="K704" s="161"/>
      <c r="M704" s="161"/>
    </row>
    <row r="705" ht="15.75" customHeight="1">
      <c r="I705" s="140"/>
      <c r="J705" s="161"/>
      <c r="K705" s="161"/>
      <c r="M705" s="161"/>
    </row>
    <row r="706" ht="15.75" customHeight="1">
      <c r="I706" s="140"/>
      <c r="J706" s="161"/>
      <c r="K706" s="161"/>
      <c r="M706" s="161"/>
    </row>
    <row r="707" ht="15.75" customHeight="1">
      <c r="I707" s="140"/>
      <c r="J707" s="161"/>
      <c r="K707" s="161"/>
      <c r="M707" s="161"/>
    </row>
    <row r="708" ht="15.75" customHeight="1">
      <c r="I708" s="140"/>
      <c r="M708" s="161"/>
    </row>
    <row r="709" ht="15.75" customHeight="1">
      <c r="I709" s="140"/>
      <c r="M709" s="161"/>
    </row>
    <row r="710" ht="15.75" customHeight="1">
      <c r="I710" s="140"/>
      <c r="M710" s="161"/>
    </row>
    <row r="711" ht="15.75" customHeight="1">
      <c r="I711" s="140"/>
      <c r="M711" s="161"/>
    </row>
    <row r="712" ht="15.75" customHeight="1">
      <c r="I712" s="140"/>
      <c r="M712" s="161"/>
    </row>
    <row r="713" ht="15.75" customHeight="1">
      <c r="I713" s="140"/>
      <c r="M713" s="161"/>
    </row>
    <row r="714" ht="15.75" customHeight="1">
      <c r="I714" s="140"/>
      <c r="M714" s="161"/>
    </row>
    <row r="715" ht="15.75" customHeight="1">
      <c r="I715" s="140"/>
      <c r="M715" s="161"/>
    </row>
    <row r="716" ht="15.75" customHeight="1">
      <c r="I716" s="140"/>
      <c r="M716" s="161"/>
    </row>
    <row r="717" ht="15.75" customHeight="1">
      <c r="I717" s="140"/>
      <c r="M717" s="161"/>
    </row>
    <row r="718" ht="15.75" customHeight="1">
      <c r="I718" s="140"/>
      <c r="M718" s="161"/>
    </row>
    <row r="719" ht="15.75" customHeight="1">
      <c r="I719" s="140"/>
      <c r="M719" s="161"/>
    </row>
    <row r="720" ht="15.75" customHeight="1">
      <c r="I720" s="140"/>
      <c r="M720" s="161"/>
    </row>
    <row r="721" ht="15.75" customHeight="1">
      <c r="I721" s="140"/>
      <c r="M721" s="161"/>
    </row>
    <row r="722" ht="15.75" customHeight="1">
      <c r="I722" s="140"/>
      <c r="M722" s="161"/>
    </row>
    <row r="723" ht="15.75" customHeight="1">
      <c r="I723" s="140"/>
      <c r="M723" s="161"/>
    </row>
    <row r="724" ht="15.75" customHeight="1">
      <c r="I724" s="140"/>
      <c r="M724" s="161"/>
    </row>
    <row r="725" ht="15.75" customHeight="1">
      <c r="I725" s="140"/>
      <c r="M725" s="161"/>
    </row>
    <row r="726" ht="15.75" customHeight="1">
      <c r="I726" s="140"/>
      <c r="M726" s="161"/>
    </row>
    <row r="727" ht="15.75" customHeight="1">
      <c r="I727" s="140"/>
      <c r="M727" s="161"/>
    </row>
    <row r="728" ht="15.75" customHeight="1">
      <c r="I728" s="140"/>
      <c r="M728" s="161"/>
    </row>
    <row r="729" ht="15.75" customHeight="1">
      <c r="I729" s="140"/>
      <c r="M729" s="161"/>
    </row>
    <row r="730" ht="15.75" customHeight="1">
      <c r="I730" s="140"/>
      <c r="M730" s="161"/>
    </row>
    <row r="731" ht="15.75" customHeight="1">
      <c r="I731" s="140"/>
      <c r="M731" s="161"/>
    </row>
    <row r="732" ht="15.75" customHeight="1">
      <c r="I732" s="140"/>
      <c r="M732" s="161"/>
    </row>
    <row r="733" ht="15.75" customHeight="1">
      <c r="I733" s="140"/>
      <c r="M733" s="161"/>
    </row>
    <row r="734" ht="15.75" customHeight="1">
      <c r="I734" s="140"/>
      <c r="M734" s="161"/>
    </row>
    <row r="735" ht="15.75" customHeight="1">
      <c r="I735" s="140"/>
      <c r="M735" s="161"/>
    </row>
    <row r="736" ht="15.75" customHeight="1">
      <c r="I736" s="140"/>
      <c r="M736" s="161"/>
    </row>
    <row r="737" ht="15.75" customHeight="1">
      <c r="I737" s="140"/>
      <c r="M737" s="161"/>
    </row>
    <row r="738" ht="15.75" customHeight="1">
      <c r="I738" s="140"/>
      <c r="M738" s="161"/>
    </row>
    <row r="739" ht="15.75" customHeight="1">
      <c r="I739" s="140"/>
      <c r="M739" s="161"/>
    </row>
    <row r="740" ht="15.75" customHeight="1">
      <c r="I740" s="140"/>
      <c r="M740" s="161"/>
    </row>
    <row r="741" ht="15.75" customHeight="1">
      <c r="I741" s="140"/>
      <c r="M741" s="161"/>
    </row>
    <row r="742" ht="15.75" customHeight="1">
      <c r="I742" s="140"/>
      <c r="M742" s="161"/>
    </row>
    <row r="743" ht="15.75" customHeight="1">
      <c r="I743" s="140"/>
      <c r="M743" s="161"/>
    </row>
    <row r="744" ht="15.75" customHeight="1">
      <c r="I744" s="140"/>
      <c r="M744" s="161"/>
    </row>
    <row r="745" ht="15.75" customHeight="1">
      <c r="I745" s="140"/>
      <c r="M745" s="161"/>
    </row>
    <row r="746" ht="15.75" customHeight="1">
      <c r="I746" s="140"/>
      <c r="M746" s="161"/>
    </row>
    <row r="747" ht="15.75" customHeight="1">
      <c r="I747" s="140"/>
      <c r="M747" s="161"/>
    </row>
    <row r="748" ht="15.75" customHeight="1">
      <c r="I748" s="140"/>
      <c r="M748" s="161"/>
    </row>
    <row r="749" ht="15.75" customHeight="1">
      <c r="I749" s="140"/>
      <c r="M749" s="161"/>
    </row>
    <row r="750" ht="15.75" customHeight="1">
      <c r="I750" s="140"/>
      <c r="M750" s="161"/>
    </row>
    <row r="751" ht="15.75" customHeight="1">
      <c r="I751" s="140"/>
      <c r="M751" s="161"/>
    </row>
    <row r="752" ht="15.75" customHeight="1">
      <c r="I752" s="140"/>
      <c r="M752" s="161"/>
    </row>
    <row r="753" ht="15.75" customHeight="1">
      <c r="I753" s="140"/>
      <c r="M753" s="161"/>
    </row>
    <row r="754" ht="15.75" customHeight="1">
      <c r="I754" s="140"/>
      <c r="M754" s="161"/>
    </row>
    <row r="755" ht="15.75" customHeight="1">
      <c r="I755" s="140"/>
      <c r="M755" s="161"/>
    </row>
    <row r="756" ht="15.75" customHeight="1">
      <c r="I756" s="140"/>
      <c r="M756" s="161"/>
    </row>
    <row r="757" ht="15.75" customHeight="1">
      <c r="I757" s="140"/>
      <c r="M757" s="161"/>
    </row>
    <row r="758" ht="15.75" customHeight="1">
      <c r="I758" s="140"/>
      <c r="M758" s="161"/>
    </row>
    <row r="759" ht="15.75" customHeight="1">
      <c r="I759" s="140"/>
      <c r="M759" s="161"/>
    </row>
    <row r="760" ht="15.75" customHeight="1">
      <c r="I760" s="140"/>
      <c r="M760" s="161"/>
    </row>
    <row r="761" ht="15.75" customHeight="1">
      <c r="I761" s="140"/>
      <c r="M761" s="161"/>
    </row>
    <row r="762" ht="15.75" customHeight="1">
      <c r="I762" s="140"/>
      <c r="M762" s="161"/>
    </row>
    <row r="763" ht="15.75" customHeight="1">
      <c r="I763" s="140"/>
      <c r="M763" s="161"/>
    </row>
    <row r="764" ht="15.75" customHeight="1">
      <c r="I764" s="140"/>
      <c r="M764" s="161"/>
    </row>
    <row r="765" ht="15.75" customHeight="1">
      <c r="I765" s="140"/>
      <c r="M765" s="161"/>
    </row>
    <row r="766" ht="15.75" customHeight="1">
      <c r="I766" s="140"/>
      <c r="M766" s="161"/>
    </row>
    <row r="767" ht="15.75" customHeight="1">
      <c r="I767" s="140"/>
      <c r="M767" s="161"/>
    </row>
    <row r="768" ht="15.75" customHeight="1">
      <c r="I768" s="140"/>
      <c r="M768" s="161"/>
    </row>
    <row r="769" ht="15.75" customHeight="1">
      <c r="I769" s="140"/>
      <c r="M769" s="161"/>
    </row>
    <row r="770" ht="15.75" customHeight="1">
      <c r="I770" s="140"/>
      <c r="M770" s="161"/>
    </row>
    <row r="771" ht="15.75" customHeight="1">
      <c r="I771" s="140"/>
      <c r="M771" s="161"/>
    </row>
    <row r="772" ht="15.75" customHeight="1">
      <c r="I772" s="140"/>
      <c r="M772" s="161"/>
    </row>
    <row r="773" ht="15.75" customHeight="1">
      <c r="I773" s="140"/>
      <c r="M773" s="161"/>
    </row>
    <row r="774" ht="15.75" customHeight="1">
      <c r="I774" s="140"/>
      <c r="M774" s="161"/>
    </row>
    <row r="775" ht="15.75" customHeight="1">
      <c r="I775" s="140"/>
      <c r="M775" s="161"/>
    </row>
    <row r="776" ht="15.75" customHeight="1">
      <c r="I776" s="140"/>
      <c r="M776" s="161"/>
    </row>
    <row r="777" ht="15.75" customHeight="1">
      <c r="I777" s="140"/>
      <c r="M777" s="161"/>
    </row>
    <row r="778" ht="15.75" customHeight="1">
      <c r="I778" s="140"/>
      <c r="M778" s="161"/>
    </row>
    <row r="779" ht="15.75" customHeight="1">
      <c r="I779" s="140"/>
      <c r="M779" s="161"/>
    </row>
    <row r="780" ht="15.75" customHeight="1">
      <c r="I780" s="140"/>
      <c r="M780" s="161"/>
    </row>
    <row r="781" ht="15.75" customHeight="1">
      <c r="I781" s="140"/>
      <c r="M781" s="161"/>
    </row>
    <row r="782" ht="15.75" customHeight="1">
      <c r="I782" s="140"/>
      <c r="M782" s="161"/>
    </row>
    <row r="783" ht="15.75" customHeight="1">
      <c r="I783" s="140"/>
      <c r="M783" s="161"/>
    </row>
    <row r="784" ht="15.75" customHeight="1">
      <c r="I784" s="140"/>
      <c r="M784" s="161"/>
    </row>
    <row r="785" ht="15.75" customHeight="1">
      <c r="I785" s="140"/>
      <c r="M785" s="161"/>
    </row>
    <row r="786" ht="15.75" customHeight="1">
      <c r="I786" s="140"/>
      <c r="M786" s="161"/>
    </row>
    <row r="787" ht="15.75" customHeight="1">
      <c r="I787" s="140"/>
      <c r="M787" s="161"/>
    </row>
    <row r="788" ht="15.75" customHeight="1">
      <c r="I788" s="140"/>
      <c r="M788" s="161"/>
    </row>
    <row r="789" ht="15.75" customHeight="1">
      <c r="I789" s="140"/>
      <c r="M789" s="161"/>
    </row>
    <row r="790" ht="15.75" customHeight="1">
      <c r="I790" s="140"/>
      <c r="M790" s="161"/>
    </row>
    <row r="791" ht="15.75" customHeight="1">
      <c r="I791" s="140"/>
      <c r="M791" s="161"/>
    </row>
    <row r="792" ht="15.75" customHeight="1">
      <c r="I792" s="140"/>
      <c r="M792" s="161"/>
    </row>
    <row r="793" ht="15.75" customHeight="1">
      <c r="I793" s="140"/>
      <c r="M793" s="161"/>
    </row>
    <row r="794" ht="15.75" customHeight="1">
      <c r="I794" s="140"/>
      <c r="M794" s="161"/>
    </row>
    <row r="795" ht="15.75" customHeight="1">
      <c r="I795" s="140"/>
      <c r="M795" s="161"/>
    </row>
    <row r="796" ht="15.75" customHeight="1">
      <c r="I796" s="140"/>
      <c r="M796" s="161"/>
    </row>
    <row r="797" ht="15.75" customHeight="1">
      <c r="I797" s="140"/>
      <c r="M797" s="161"/>
    </row>
    <row r="798" ht="15.75" customHeight="1">
      <c r="I798" s="140"/>
      <c r="M798" s="161"/>
    </row>
    <row r="799" ht="15.75" customHeight="1">
      <c r="I799" s="140"/>
      <c r="M799" s="161"/>
    </row>
    <row r="800" ht="15.75" customHeight="1">
      <c r="I800" s="140"/>
      <c r="M800" s="161"/>
    </row>
    <row r="801" ht="15.75" customHeight="1">
      <c r="I801" s="140"/>
      <c r="M801" s="161"/>
    </row>
    <row r="802" ht="15.75" customHeight="1">
      <c r="I802" s="140"/>
      <c r="M802" s="161"/>
    </row>
    <row r="803" ht="15.75" customHeight="1">
      <c r="I803" s="140"/>
      <c r="M803" s="161"/>
    </row>
    <row r="804" ht="15.75" customHeight="1">
      <c r="I804" s="140"/>
      <c r="M804" s="161"/>
    </row>
    <row r="805" ht="15.75" customHeight="1">
      <c r="I805" s="140"/>
      <c r="M805" s="161"/>
    </row>
    <row r="806" ht="15.75" customHeight="1">
      <c r="I806" s="140"/>
      <c r="M806" s="161"/>
    </row>
    <row r="807" ht="15.75" customHeight="1">
      <c r="I807" s="140"/>
      <c r="M807" s="161"/>
    </row>
    <row r="808" ht="15.75" customHeight="1">
      <c r="I808" s="140"/>
      <c r="M808" s="161"/>
    </row>
    <row r="809" ht="15.75" customHeight="1">
      <c r="I809" s="140"/>
      <c r="M809" s="161"/>
    </row>
    <row r="810" ht="15.75" customHeight="1">
      <c r="I810" s="140"/>
      <c r="M810" s="161"/>
    </row>
    <row r="811" ht="15.75" customHeight="1">
      <c r="I811" s="140"/>
      <c r="M811" s="161"/>
    </row>
    <row r="812" ht="15.75" customHeight="1">
      <c r="I812" s="140"/>
      <c r="M812" s="161"/>
    </row>
    <row r="813" ht="15.75" customHeight="1">
      <c r="I813" s="140"/>
      <c r="M813" s="161"/>
    </row>
    <row r="814" ht="15.75" customHeight="1">
      <c r="I814" s="140"/>
      <c r="M814" s="161"/>
    </row>
    <row r="815" ht="15.75" customHeight="1">
      <c r="I815" s="140"/>
      <c r="M815" s="161"/>
    </row>
    <row r="816" ht="15.75" customHeight="1">
      <c r="I816" s="140"/>
      <c r="M816" s="161"/>
    </row>
    <row r="817" ht="15.75" customHeight="1">
      <c r="I817" s="140"/>
      <c r="M817" s="161"/>
    </row>
    <row r="818" ht="15.75" customHeight="1">
      <c r="I818" s="140"/>
      <c r="M818" s="161"/>
    </row>
    <row r="819" ht="15.75" customHeight="1">
      <c r="I819" s="140"/>
      <c r="M819" s="161"/>
    </row>
    <row r="820" ht="15.75" customHeight="1">
      <c r="I820" s="140"/>
      <c r="M820" s="161"/>
    </row>
    <row r="821" ht="15.75" customHeight="1">
      <c r="I821" s="140"/>
      <c r="M821" s="161"/>
    </row>
    <row r="822" ht="15.75" customHeight="1">
      <c r="I822" s="140"/>
      <c r="M822" s="161"/>
    </row>
    <row r="823" ht="15.75" customHeight="1">
      <c r="I823" s="140"/>
      <c r="M823" s="161"/>
    </row>
    <row r="824" ht="15.75" customHeight="1">
      <c r="I824" s="140"/>
      <c r="M824" s="161"/>
    </row>
    <row r="825" ht="15.75" customHeight="1">
      <c r="I825" s="140"/>
      <c r="M825" s="161"/>
    </row>
    <row r="826" ht="15.75" customHeight="1">
      <c r="I826" s="140"/>
      <c r="M826" s="161"/>
    </row>
    <row r="827" ht="15.75" customHeight="1">
      <c r="I827" s="140"/>
      <c r="M827" s="161"/>
    </row>
    <row r="828" ht="15.75" customHeight="1">
      <c r="I828" s="140"/>
      <c r="M828" s="161"/>
    </row>
    <row r="829" ht="15.75" customHeight="1">
      <c r="I829" s="140"/>
      <c r="M829" s="161"/>
    </row>
    <row r="830" ht="15.75" customHeight="1">
      <c r="I830" s="140"/>
      <c r="M830" s="161"/>
    </row>
    <row r="831" ht="15.75" customHeight="1">
      <c r="I831" s="140"/>
      <c r="M831" s="161"/>
    </row>
    <row r="832" ht="15.75" customHeight="1">
      <c r="I832" s="140"/>
      <c r="M832" s="161"/>
    </row>
    <row r="833" ht="15.75" customHeight="1">
      <c r="I833" s="140"/>
      <c r="M833" s="161"/>
    </row>
    <row r="834" ht="15.75" customHeight="1">
      <c r="I834" s="140"/>
      <c r="M834" s="161"/>
    </row>
    <row r="835" ht="15.75" customHeight="1">
      <c r="I835" s="140"/>
      <c r="M835" s="161"/>
    </row>
    <row r="836" ht="15.75" customHeight="1">
      <c r="I836" s="140"/>
      <c r="M836" s="161"/>
    </row>
    <row r="837" ht="15.75" customHeight="1">
      <c r="I837" s="140"/>
      <c r="M837" s="161"/>
    </row>
    <row r="838" ht="15.75" customHeight="1">
      <c r="I838" s="140"/>
      <c r="M838" s="161"/>
    </row>
    <row r="839" ht="15.75" customHeight="1">
      <c r="I839" s="140"/>
      <c r="M839" s="161"/>
    </row>
    <row r="840" ht="15.75" customHeight="1">
      <c r="I840" s="140"/>
      <c r="M840" s="161"/>
    </row>
    <row r="841" ht="15.75" customHeight="1">
      <c r="I841" s="140"/>
      <c r="M841" s="161"/>
    </row>
    <row r="842" ht="15.75" customHeight="1">
      <c r="I842" s="140"/>
      <c r="M842" s="161"/>
    </row>
    <row r="843" ht="15.75" customHeight="1">
      <c r="I843" s="140"/>
      <c r="M843" s="161"/>
    </row>
    <row r="844" ht="15.75" customHeight="1">
      <c r="I844" s="140"/>
      <c r="M844" s="161"/>
    </row>
    <row r="845" ht="15.75" customHeight="1">
      <c r="I845" s="140"/>
      <c r="M845" s="161"/>
    </row>
    <row r="846" ht="15.75" customHeight="1">
      <c r="I846" s="140"/>
      <c r="M846" s="161"/>
    </row>
    <row r="847" ht="15.75" customHeight="1">
      <c r="I847" s="140"/>
      <c r="M847" s="161"/>
    </row>
    <row r="848" ht="15.75" customHeight="1">
      <c r="I848" s="140"/>
      <c r="M848" s="161"/>
    </row>
    <row r="849" ht="15.75" customHeight="1">
      <c r="I849" s="140"/>
      <c r="M849" s="161"/>
    </row>
    <row r="850" ht="15.75" customHeight="1">
      <c r="I850" s="140"/>
      <c r="M850" s="161"/>
    </row>
    <row r="851" ht="15.75" customHeight="1">
      <c r="I851" s="140"/>
      <c r="M851" s="161"/>
    </row>
    <row r="852" ht="15.75" customHeight="1">
      <c r="I852" s="140"/>
      <c r="M852" s="161"/>
    </row>
    <row r="853" ht="15.75" customHeight="1">
      <c r="I853" s="140"/>
      <c r="M853" s="161"/>
    </row>
    <row r="854" ht="15.75" customHeight="1">
      <c r="I854" s="140"/>
      <c r="M854" s="161"/>
    </row>
    <row r="855" ht="15.75" customHeight="1">
      <c r="I855" s="140"/>
      <c r="M855" s="161"/>
    </row>
    <row r="856" ht="15.75" customHeight="1">
      <c r="I856" s="140"/>
      <c r="M856" s="161"/>
    </row>
    <row r="857" ht="15.75" customHeight="1">
      <c r="I857" s="140"/>
      <c r="M857" s="161"/>
    </row>
    <row r="858" ht="15.75" customHeight="1">
      <c r="I858" s="140"/>
      <c r="M858" s="161"/>
    </row>
    <row r="859" ht="15.75" customHeight="1">
      <c r="I859" s="140"/>
      <c r="M859" s="161"/>
    </row>
    <row r="860" ht="15.75" customHeight="1">
      <c r="I860" s="140"/>
      <c r="M860" s="161"/>
    </row>
    <row r="861" ht="15.75" customHeight="1">
      <c r="I861" s="140"/>
      <c r="M861" s="161"/>
    </row>
    <row r="862" ht="15.75" customHeight="1">
      <c r="I862" s="140"/>
      <c r="M862" s="161"/>
    </row>
    <row r="863" ht="15.75" customHeight="1">
      <c r="I863" s="140"/>
      <c r="M863" s="161"/>
    </row>
    <row r="864" ht="15.75" customHeight="1">
      <c r="I864" s="140"/>
      <c r="M864" s="161"/>
    </row>
    <row r="865" ht="15.75" customHeight="1">
      <c r="I865" s="140"/>
      <c r="M865" s="161"/>
    </row>
    <row r="866" ht="15.75" customHeight="1">
      <c r="I866" s="140"/>
      <c r="M866" s="161"/>
    </row>
    <row r="867" ht="15.75" customHeight="1">
      <c r="I867" s="140"/>
      <c r="M867" s="161"/>
    </row>
    <row r="868" ht="15.75" customHeight="1">
      <c r="I868" s="140"/>
      <c r="M868" s="161"/>
    </row>
    <row r="869" ht="15.75" customHeight="1">
      <c r="I869" s="140"/>
      <c r="M869" s="161"/>
    </row>
    <row r="870" ht="15.75" customHeight="1">
      <c r="I870" s="140"/>
      <c r="M870" s="161"/>
    </row>
    <row r="871" ht="15.75" customHeight="1">
      <c r="I871" s="140"/>
      <c r="M871" s="161"/>
    </row>
    <row r="872" ht="15.75" customHeight="1">
      <c r="I872" s="140"/>
      <c r="M872" s="161"/>
    </row>
    <row r="873" ht="15.75" customHeight="1">
      <c r="I873" s="140"/>
      <c r="M873" s="161"/>
    </row>
    <row r="874" ht="15.75" customHeight="1">
      <c r="I874" s="140"/>
      <c r="M874" s="161"/>
    </row>
    <row r="875" ht="15.75" customHeight="1">
      <c r="I875" s="140"/>
      <c r="M875" s="161"/>
    </row>
    <row r="876" ht="15.75" customHeight="1">
      <c r="I876" s="140"/>
      <c r="M876" s="161"/>
    </row>
    <row r="877" ht="15.75" customHeight="1">
      <c r="I877" s="140"/>
      <c r="M877" s="161"/>
    </row>
    <row r="878" ht="15.75" customHeight="1">
      <c r="I878" s="140"/>
      <c r="M878" s="161"/>
    </row>
    <row r="879" ht="15.75" customHeight="1">
      <c r="I879" s="140"/>
      <c r="M879" s="161"/>
    </row>
    <row r="880" ht="15.75" customHeight="1">
      <c r="I880" s="140"/>
      <c r="M880" s="161"/>
    </row>
    <row r="881" ht="15.75" customHeight="1">
      <c r="I881" s="140"/>
      <c r="M881" s="161"/>
    </row>
    <row r="882" ht="15.75" customHeight="1">
      <c r="I882" s="140"/>
      <c r="M882" s="161"/>
    </row>
    <row r="883" ht="15.75" customHeight="1">
      <c r="I883" s="140"/>
      <c r="M883" s="161"/>
    </row>
    <row r="884" ht="15.75" customHeight="1">
      <c r="I884" s="140"/>
      <c r="M884" s="161"/>
    </row>
    <row r="885" ht="15.75" customHeight="1">
      <c r="I885" s="140"/>
      <c r="M885" s="161"/>
    </row>
    <row r="886" ht="15.75" customHeight="1">
      <c r="I886" s="140"/>
      <c r="M886" s="161"/>
    </row>
    <row r="887" ht="15.75" customHeight="1">
      <c r="I887" s="140"/>
      <c r="M887" s="161"/>
    </row>
    <row r="888" ht="15.75" customHeight="1">
      <c r="I888" s="140"/>
      <c r="M888" s="161"/>
    </row>
    <row r="889" ht="15.75" customHeight="1">
      <c r="I889" s="140"/>
      <c r="M889" s="161"/>
    </row>
    <row r="890" ht="15.75" customHeight="1">
      <c r="I890" s="140"/>
      <c r="M890" s="161"/>
    </row>
    <row r="891" ht="15.75" customHeight="1">
      <c r="I891" s="140"/>
      <c r="M891" s="161"/>
    </row>
    <row r="892" ht="15.75" customHeight="1">
      <c r="I892" s="140"/>
      <c r="M892" s="161"/>
    </row>
    <row r="893" ht="15.75" customHeight="1">
      <c r="I893" s="140"/>
      <c r="M893" s="161"/>
    </row>
    <row r="894" ht="15.75" customHeight="1">
      <c r="I894" s="140"/>
      <c r="M894" s="161"/>
    </row>
    <row r="895" ht="15.75" customHeight="1">
      <c r="I895" s="140"/>
      <c r="M895" s="161"/>
    </row>
    <row r="896" ht="15.75" customHeight="1">
      <c r="I896" s="140"/>
      <c r="M896" s="161"/>
    </row>
    <row r="897" ht="15.75" customHeight="1">
      <c r="I897" s="140"/>
      <c r="M897" s="161"/>
    </row>
    <row r="898" ht="15.75" customHeight="1">
      <c r="I898" s="140"/>
      <c r="M898" s="161"/>
    </row>
    <row r="899" ht="15.75" customHeight="1">
      <c r="I899" s="140"/>
      <c r="M899" s="161"/>
    </row>
    <row r="900" ht="15.75" customHeight="1">
      <c r="I900" s="140"/>
      <c r="M900" s="161"/>
    </row>
    <row r="901" ht="15.75" customHeight="1">
      <c r="I901" s="140"/>
      <c r="M901" s="161"/>
    </row>
    <row r="902" ht="15.75" customHeight="1">
      <c r="I902" s="140"/>
      <c r="M902" s="161"/>
    </row>
    <row r="903" ht="15.75" customHeight="1">
      <c r="I903" s="140"/>
      <c r="M903" s="161"/>
    </row>
    <row r="904" ht="15.75" customHeight="1">
      <c r="I904" s="140"/>
      <c r="M904" s="161"/>
    </row>
    <row r="905" ht="15.75" customHeight="1">
      <c r="I905" s="140"/>
      <c r="M905" s="161"/>
    </row>
    <row r="906" ht="15.75" customHeight="1">
      <c r="I906" s="140"/>
      <c r="M906" s="161"/>
    </row>
    <row r="907" ht="15.75" customHeight="1">
      <c r="I907" s="140"/>
      <c r="M907" s="161"/>
    </row>
    <row r="908" ht="15.75" customHeight="1">
      <c r="I908" s="140"/>
      <c r="M908" s="161"/>
    </row>
    <row r="909" ht="15.75" customHeight="1">
      <c r="I909" s="140"/>
      <c r="M909" s="161"/>
    </row>
    <row r="910" ht="15.75" customHeight="1">
      <c r="I910" s="140"/>
      <c r="M910" s="161"/>
    </row>
    <row r="911" ht="15.75" customHeight="1">
      <c r="I911" s="140"/>
      <c r="M911" s="161"/>
    </row>
    <row r="912" ht="15.75" customHeight="1">
      <c r="I912" s="140"/>
      <c r="M912" s="161"/>
    </row>
    <row r="913" ht="15.75" customHeight="1">
      <c r="I913" s="140"/>
      <c r="M913" s="161"/>
    </row>
    <row r="914" ht="15.75" customHeight="1">
      <c r="I914" s="140"/>
      <c r="M914" s="161"/>
    </row>
    <row r="915" ht="15.75" customHeight="1">
      <c r="I915" s="140"/>
      <c r="M915" s="161"/>
    </row>
    <row r="916" ht="15.75" customHeight="1">
      <c r="I916" s="140"/>
      <c r="M916" s="161"/>
    </row>
    <row r="917" ht="15.75" customHeight="1">
      <c r="I917" s="140"/>
      <c r="M917" s="161"/>
    </row>
    <row r="918" ht="15.75" customHeight="1">
      <c r="I918" s="140"/>
      <c r="M918" s="161"/>
    </row>
    <row r="919" ht="15.75" customHeight="1">
      <c r="I919" s="140"/>
      <c r="M919" s="161"/>
    </row>
    <row r="920" ht="15.75" customHeight="1">
      <c r="I920" s="140"/>
      <c r="M920" s="161"/>
    </row>
    <row r="921" ht="15.75" customHeight="1">
      <c r="I921" s="140"/>
      <c r="M921" s="161"/>
    </row>
    <row r="922" ht="15.75" customHeight="1">
      <c r="I922" s="140"/>
      <c r="M922" s="161"/>
    </row>
    <row r="923" ht="15.75" customHeight="1">
      <c r="I923" s="140"/>
      <c r="M923" s="161"/>
    </row>
    <row r="924" ht="15.75" customHeight="1">
      <c r="I924" s="140"/>
      <c r="M924" s="161"/>
    </row>
    <row r="925" ht="15.75" customHeight="1">
      <c r="I925" s="140"/>
      <c r="M925" s="161"/>
    </row>
    <row r="926" ht="15.75" customHeight="1">
      <c r="I926" s="140"/>
      <c r="M926" s="161"/>
    </row>
    <row r="927" ht="15.75" customHeight="1">
      <c r="I927" s="140"/>
      <c r="M927" s="161"/>
    </row>
    <row r="928" ht="15.75" customHeight="1">
      <c r="I928" s="140"/>
      <c r="M928" s="161"/>
    </row>
    <row r="929" ht="15.75" customHeight="1">
      <c r="I929" s="140"/>
      <c r="M929" s="161"/>
    </row>
    <row r="930" ht="15.75" customHeight="1">
      <c r="I930" s="140"/>
      <c r="M930" s="161"/>
    </row>
    <row r="931" ht="15.75" customHeight="1">
      <c r="I931" s="140"/>
      <c r="M931" s="161"/>
    </row>
    <row r="932" ht="15.75" customHeight="1">
      <c r="I932" s="140"/>
      <c r="M932" s="161"/>
    </row>
    <row r="933" ht="15.75" customHeight="1">
      <c r="I933" s="140"/>
      <c r="M933" s="161"/>
    </row>
    <row r="934" ht="15.75" customHeight="1">
      <c r="I934" s="140"/>
      <c r="M934" s="161"/>
    </row>
    <row r="935" ht="15.75" customHeight="1">
      <c r="I935" s="140"/>
      <c r="M935" s="161"/>
    </row>
    <row r="936" ht="15.75" customHeight="1">
      <c r="I936" s="140"/>
      <c r="M936" s="161"/>
    </row>
    <row r="937" ht="15.75" customHeight="1">
      <c r="I937" s="140"/>
      <c r="M937" s="161"/>
    </row>
    <row r="938" ht="15.75" customHeight="1">
      <c r="I938" s="140"/>
      <c r="M938" s="161"/>
    </row>
    <row r="939" ht="15.75" customHeight="1">
      <c r="I939" s="140"/>
      <c r="M939" s="161"/>
    </row>
    <row r="940" ht="15.75" customHeight="1">
      <c r="I940" s="140"/>
      <c r="M940" s="161"/>
    </row>
    <row r="941" ht="15.75" customHeight="1">
      <c r="I941" s="140"/>
      <c r="M941" s="161"/>
    </row>
    <row r="942" ht="15.75" customHeight="1">
      <c r="I942" s="140"/>
      <c r="M942" s="161"/>
    </row>
    <row r="943" ht="15.75" customHeight="1">
      <c r="I943" s="140"/>
      <c r="M943" s="161"/>
    </row>
    <row r="944" ht="15.75" customHeight="1">
      <c r="I944" s="140"/>
      <c r="M944" s="161"/>
    </row>
    <row r="945" ht="15.75" customHeight="1">
      <c r="I945" s="140"/>
      <c r="M945" s="161"/>
    </row>
    <row r="946" ht="15.75" customHeight="1">
      <c r="I946" s="140"/>
      <c r="M946" s="161"/>
    </row>
    <row r="947" ht="15.75" customHeight="1">
      <c r="I947" s="140"/>
      <c r="M947" s="161"/>
    </row>
    <row r="948" ht="15.75" customHeight="1">
      <c r="I948" s="140"/>
      <c r="M948" s="161"/>
    </row>
    <row r="949" ht="15.75" customHeight="1">
      <c r="I949" s="140"/>
      <c r="M949" s="161"/>
    </row>
    <row r="950" ht="15.75" customHeight="1">
      <c r="I950" s="140"/>
      <c r="M950" s="161"/>
    </row>
    <row r="951" ht="15.75" customHeight="1">
      <c r="I951" s="140"/>
      <c r="M951" s="161"/>
    </row>
    <row r="952" ht="15.75" customHeight="1">
      <c r="I952" s="140"/>
      <c r="M952" s="161"/>
    </row>
    <row r="953" ht="15.75" customHeight="1">
      <c r="I953" s="140"/>
      <c r="M953" s="161"/>
    </row>
    <row r="954" ht="15.75" customHeight="1">
      <c r="I954" s="140"/>
      <c r="M954" s="161"/>
    </row>
    <row r="955" ht="15.75" customHeight="1">
      <c r="I955" s="140"/>
      <c r="M955" s="161"/>
    </row>
    <row r="956" ht="15.75" customHeight="1">
      <c r="I956" s="140"/>
      <c r="M956" s="161"/>
    </row>
    <row r="957" ht="15.75" customHeight="1">
      <c r="I957" s="140"/>
      <c r="M957" s="161"/>
    </row>
    <row r="958" ht="15.75" customHeight="1">
      <c r="I958" s="140"/>
      <c r="M958" s="161"/>
    </row>
    <row r="959" ht="15.75" customHeight="1">
      <c r="I959" s="140"/>
      <c r="M959" s="161"/>
    </row>
    <row r="960" ht="15.75" customHeight="1">
      <c r="I960" s="140"/>
      <c r="M960" s="161"/>
    </row>
    <row r="961" ht="15.75" customHeight="1">
      <c r="I961" s="140"/>
      <c r="M961" s="161"/>
    </row>
    <row r="962" ht="15.75" customHeight="1">
      <c r="I962" s="140"/>
      <c r="M962" s="161"/>
    </row>
    <row r="963" ht="15.75" customHeight="1">
      <c r="I963" s="140"/>
      <c r="M963" s="161"/>
    </row>
    <row r="964" ht="15.75" customHeight="1">
      <c r="I964" s="140"/>
      <c r="M964" s="161"/>
    </row>
    <row r="965" ht="15.75" customHeight="1">
      <c r="I965" s="140"/>
      <c r="M965" s="161"/>
    </row>
    <row r="966" ht="15.75" customHeight="1">
      <c r="I966" s="140"/>
      <c r="M966" s="161"/>
    </row>
    <row r="967" ht="15.75" customHeight="1">
      <c r="I967" s="140"/>
      <c r="M967" s="161"/>
    </row>
    <row r="968" ht="15.75" customHeight="1">
      <c r="I968" s="140"/>
      <c r="M968" s="161"/>
    </row>
    <row r="969" ht="15.75" customHeight="1">
      <c r="I969" s="140"/>
      <c r="M969" s="161"/>
    </row>
    <row r="970" ht="15.75" customHeight="1">
      <c r="I970" s="140"/>
      <c r="M970" s="161"/>
    </row>
    <row r="971" ht="15.75" customHeight="1">
      <c r="I971" s="140"/>
      <c r="M971" s="161"/>
    </row>
    <row r="972" ht="15.75" customHeight="1">
      <c r="I972" s="140"/>
      <c r="M972" s="161"/>
    </row>
    <row r="973" ht="15.75" customHeight="1">
      <c r="I973" s="140"/>
      <c r="M973" s="161"/>
    </row>
    <row r="974" ht="15.75" customHeight="1">
      <c r="I974" s="140"/>
      <c r="M974" s="161"/>
    </row>
    <row r="975" ht="15.75" customHeight="1">
      <c r="I975" s="140"/>
      <c r="M975" s="161"/>
    </row>
    <row r="976" ht="15.75" customHeight="1">
      <c r="I976" s="140"/>
      <c r="M976" s="161"/>
    </row>
    <row r="977" ht="15.75" customHeight="1">
      <c r="I977" s="140"/>
      <c r="M977" s="161"/>
    </row>
    <row r="978" ht="15.75" customHeight="1">
      <c r="I978" s="140"/>
      <c r="M978" s="161"/>
    </row>
    <row r="979" ht="15.75" customHeight="1">
      <c r="I979" s="140"/>
      <c r="M979" s="161"/>
    </row>
    <row r="980" ht="15.75" customHeight="1">
      <c r="I980" s="140"/>
      <c r="M980" s="161"/>
    </row>
    <row r="981" ht="15.75" customHeight="1">
      <c r="I981" s="140"/>
      <c r="M981" s="161"/>
    </row>
    <row r="982" ht="15.75" customHeight="1">
      <c r="I982" s="140"/>
      <c r="M982" s="161"/>
    </row>
    <row r="983" ht="15.75" customHeight="1">
      <c r="I983" s="140"/>
      <c r="M983" s="161"/>
    </row>
    <row r="984" ht="15.75" customHeight="1">
      <c r="I984" s="140"/>
      <c r="M984" s="161"/>
    </row>
    <row r="985" ht="15.75" customHeight="1">
      <c r="I985" s="140"/>
      <c r="M985" s="161"/>
    </row>
    <row r="986" ht="15.75" customHeight="1">
      <c r="I986" s="140"/>
      <c r="M986" s="161"/>
    </row>
    <row r="987" ht="15.75" customHeight="1">
      <c r="I987" s="140"/>
      <c r="M987" s="161"/>
    </row>
    <row r="988" ht="15.75" customHeight="1">
      <c r="I988" s="140"/>
      <c r="M988" s="161"/>
    </row>
    <row r="989" ht="15.75" customHeight="1">
      <c r="I989" s="140"/>
      <c r="M989" s="161"/>
    </row>
    <row r="990" ht="15.75" customHeight="1">
      <c r="I990" s="140"/>
      <c r="M990" s="161"/>
    </row>
    <row r="991" ht="15.75" customHeight="1">
      <c r="I991" s="140"/>
      <c r="M991" s="161"/>
    </row>
    <row r="992" ht="15.75" customHeight="1">
      <c r="I992" s="140"/>
      <c r="M992" s="161"/>
    </row>
    <row r="993" ht="15.75" customHeight="1">
      <c r="I993" s="140"/>
      <c r="M993" s="161"/>
    </row>
    <row r="994" ht="15.75" customHeight="1">
      <c r="I994" s="140"/>
      <c r="M994" s="161"/>
    </row>
    <row r="995" ht="15.75" customHeight="1">
      <c r="I995" s="140"/>
      <c r="M995" s="161"/>
    </row>
    <row r="996" ht="15.75" customHeight="1">
      <c r="I996" s="140"/>
      <c r="M996" s="161"/>
    </row>
    <row r="997" ht="15.75" customHeight="1">
      <c r="I997" s="140"/>
      <c r="M997" s="161"/>
    </row>
    <row r="998" ht="15.75" customHeight="1">
      <c r="I998" s="140"/>
      <c r="M998" s="161"/>
    </row>
    <row r="999" ht="15.75" customHeight="1">
      <c r="I999" s="140"/>
      <c r="M999" s="161"/>
    </row>
    <row r="1000" ht="15.75" customHeight="1">
      <c r="I1000" s="140"/>
      <c r="M1000" s="161"/>
    </row>
    <row r="1001" ht="15.75" customHeight="1">
      <c r="I1001" s="140"/>
      <c r="M1001" s="161"/>
    </row>
    <row r="1002" ht="15.75" customHeight="1">
      <c r="I1002" s="140"/>
      <c r="M1002" s="161"/>
    </row>
    <row r="1003" ht="15.75" customHeight="1">
      <c r="I1003" s="140"/>
      <c r="M1003" s="161"/>
    </row>
  </sheetData>
  <mergeCells count="6">
    <mergeCell ref="G1:H1"/>
    <mergeCell ref="I1:J1"/>
    <mergeCell ref="L1:M1"/>
    <mergeCell ref="N1:O1"/>
    <mergeCell ref="F3:F9"/>
    <mergeCell ref="F10:F15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1.43"/>
    <col customWidth="1" min="2" max="2" width="11.57"/>
    <col customWidth="1" min="3" max="4" width="11.43"/>
    <col customWidth="1" min="5" max="6" width="6.0"/>
    <col customWidth="1" min="7" max="7" width="7.43"/>
    <col customWidth="1" min="8" max="8" width="6.71"/>
    <col customWidth="1" min="9" max="10" width="7.71"/>
    <col customWidth="1" min="11" max="11" width="8.86"/>
    <col customWidth="1" min="12" max="12" width="9.86"/>
    <col customWidth="1" min="13" max="13" width="11.0"/>
    <col customWidth="1" min="14" max="14" width="6.29"/>
    <col customWidth="1" min="15" max="26" width="11.43"/>
  </cols>
  <sheetData>
    <row r="1">
      <c r="B1" s="5"/>
      <c r="D1" s="52"/>
      <c r="E1" s="84" t="s">
        <v>153</v>
      </c>
      <c r="M1" s="83"/>
      <c r="N1" s="165" t="s">
        <v>154</v>
      </c>
      <c r="V1" s="83"/>
    </row>
    <row r="2">
      <c r="A2" s="2" t="s">
        <v>53</v>
      </c>
      <c r="B2" s="2" t="s">
        <v>0</v>
      </c>
      <c r="C2" s="2" t="s">
        <v>2</v>
      </c>
      <c r="D2" s="54" t="s">
        <v>155</v>
      </c>
      <c r="E2" s="2" t="s">
        <v>90</v>
      </c>
      <c r="F2" s="2" t="s">
        <v>93</v>
      </c>
      <c r="G2" s="2" t="s">
        <v>95</v>
      </c>
      <c r="H2" s="2" t="s">
        <v>101</v>
      </c>
      <c r="I2" s="2" t="s">
        <v>104</v>
      </c>
      <c r="J2" s="2" t="s">
        <v>106</v>
      </c>
      <c r="K2" s="2" t="s">
        <v>111</v>
      </c>
      <c r="L2" s="2" t="s">
        <v>113</v>
      </c>
      <c r="M2" s="54" t="s">
        <v>115</v>
      </c>
      <c r="N2" s="2" t="str">
        <f t="shared" ref="N2:V2" si="1">E2</f>
        <v>A1</v>
      </c>
      <c r="O2" s="2" t="str">
        <f t="shared" si="1"/>
        <v>A2</v>
      </c>
      <c r="P2" s="2" t="str">
        <f t="shared" si="1"/>
        <v>A3</v>
      </c>
      <c r="Q2" s="2" t="str">
        <f t="shared" si="1"/>
        <v>B1</v>
      </c>
      <c r="R2" s="2" t="str">
        <f t="shared" si="1"/>
        <v>B2</v>
      </c>
      <c r="S2" s="2" t="str">
        <f t="shared" si="1"/>
        <v>B3</v>
      </c>
      <c r="T2" s="2" t="str">
        <f t="shared" si="1"/>
        <v>C1</v>
      </c>
      <c r="U2" s="2" t="str">
        <f t="shared" si="1"/>
        <v>C2</v>
      </c>
      <c r="V2" s="54" t="str">
        <f t="shared" si="1"/>
        <v>C3</v>
      </c>
      <c r="W2" s="2"/>
      <c r="X2" s="2"/>
      <c r="Y2" s="2"/>
      <c r="Z2" s="2"/>
    </row>
    <row r="3">
      <c r="A3" s="57">
        <v>42531.0</v>
      </c>
      <c r="B3" s="5" t="s">
        <v>18</v>
      </c>
      <c r="D3" s="52"/>
      <c r="E3" s="5"/>
      <c r="F3" s="5"/>
      <c r="G3" s="5"/>
      <c r="H3" s="5"/>
      <c r="I3" s="5"/>
      <c r="J3" s="5"/>
      <c r="K3" s="5"/>
      <c r="L3" s="5"/>
      <c r="M3" s="52"/>
      <c r="V3" s="73"/>
    </row>
    <row r="4">
      <c r="B4" s="5"/>
      <c r="D4" s="52">
        <v>1.0</v>
      </c>
      <c r="E4" s="5">
        <v>2.0</v>
      </c>
      <c r="F4" s="5">
        <v>2.47</v>
      </c>
      <c r="G4" s="5">
        <v>2.17</v>
      </c>
      <c r="H4" s="5">
        <v>1.27</v>
      </c>
      <c r="I4" s="5">
        <v>2.165</v>
      </c>
      <c r="J4" s="5">
        <v>2.311</v>
      </c>
      <c r="K4" s="5">
        <v>1.45</v>
      </c>
      <c r="L4" s="5">
        <v>0.176</v>
      </c>
      <c r="M4" s="52">
        <v>0.0</v>
      </c>
      <c r="V4" s="73"/>
      <c r="W4" s="65">
        <f>D4/10</f>
        <v>0.1</v>
      </c>
    </row>
    <row r="5">
      <c r="B5" s="5"/>
      <c r="D5" s="52">
        <v>3.0</v>
      </c>
      <c r="E5" s="5">
        <v>1.8</v>
      </c>
      <c r="F5" s="5">
        <v>2.43</v>
      </c>
      <c r="G5" s="5">
        <v>2.153</v>
      </c>
      <c r="H5" s="5">
        <v>1.03</v>
      </c>
      <c r="I5" s="5">
        <v>1.424</v>
      </c>
      <c r="J5" s="5">
        <v>2.191</v>
      </c>
      <c r="K5" s="5">
        <v>1.6</v>
      </c>
      <c r="L5" s="5">
        <v>0.14</v>
      </c>
      <c r="M5" s="52">
        <v>0.0</v>
      </c>
      <c r="V5" s="73"/>
    </row>
    <row r="6">
      <c r="B6" s="5"/>
      <c r="D6" s="52">
        <v>5.0</v>
      </c>
      <c r="E6" s="5">
        <v>1.438</v>
      </c>
      <c r="F6" s="5">
        <v>2.408</v>
      </c>
      <c r="G6" s="5">
        <v>2.141</v>
      </c>
      <c r="H6" s="5">
        <v>0.67</v>
      </c>
      <c r="I6" s="5">
        <v>1.95</v>
      </c>
      <c r="J6" s="5">
        <v>1.79</v>
      </c>
      <c r="K6" s="5">
        <v>1.12</v>
      </c>
      <c r="L6" s="5">
        <v>0.145</v>
      </c>
      <c r="M6" s="52">
        <v>-0.003</v>
      </c>
      <c r="V6" s="73"/>
    </row>
    <row r="7">
      <c r="B7" s="5"/>
      <c r="D7" s="52">
        <v>10.0</v>
      </c>
      <c r="E7" s="5">
        <v>1.136</v>
      </c>
      <c r="F7" s="5">
        <v>2.38</v>
      </c>
      <c r="G7" s="5">
        <v>2.107</v>
      </c>
      <c r="H7" s="5">
        <v>0.42</v>
      </c>
      <c r="I7" s="5">
        <v>1.84</v>
      </c>
      <c r="J7" s="5">
        <v>1.63</v>
      </c>
      <c r="K7" s="5">
        <v>1.3</v>
      </c>
      <c r="L7" s="5">
        <v>0.1</v>
      </c>
      <c r="M7" s="52">
        <v>-0.004</v>
      </c>
      <c r="V7" s="73"/>
    </row>
    <row r="8">
      <c r="B8" s="5"/>
      <c r="D8" s="52">
        <v>20.0</v>
      </c>
      <c r="E8" s="5">
        <v>0.883</v>
      </c>
      <c r="F8" s="5">
        <v>2.3</v>
      </c>
      <c r="G8" s="5">
        <v>2.076</v>
      </c>
      <c r="H8" s="5">
        <v>0.368</v>
      </c>
      <c r="I8" s="5">
        <v>2.066</v>
      </c>
      <c r="J8" s="5">
        <v>2.32</v>
      </c>
      <c r="K8" s="5">
        <v>1.243</v>
      </c>
      <c r="L8" s="5">
        <v>0.093</v>
      </c>
      <c r="M8" s="52">
        <v>-0.0606</v>
      </c>
      <c r="V8" s="73"/>
    </row>
    <row r="9">
      <c r="B9" s="5"/>
      <c r="D9" s="52">
        <v>45.0</v>
      </c>
      <c r="E9" s="5">
        <v>0.512</v>
      </c>
      <c r="F9" s="5">
        <v>2.36</v>
      </c>
      <c r="G9" s="5">
        <v>2.053</v>
      </c>
      <c r="H9" s="5">
        <v>0.283</v>
      </c>
      <c r="I9" s="5">
        <v>2.143</v>
      </c>
      <c r="J9" s="5">
        <v>1.58</v>
      </c>
      <c r="K9" s="5">
        <v>0.927</v>
      </c>
      <c r="L9" s="5">
        <v>0.114</v>
      </c>
      <c r="M9" s="52">
        <v>0.005</v>
      </c>
      <c r="V9" s="73"/>
    </row>
    <row r="10">
      <c r="A10" s="2"/>
      <c r="B10" s="2"/>
      <c r="C10" s="2"/>
      <c r="D10" s="54">
        <v>150.0</v>
      </c>
      <c r="E10" s="2">
        <v>0.25</v>
      </c>
      <c r="F10" s="2">
        <v>2.2</v>
      </c>
      <c r="G10" s="2">
        <v>1.97</v>
      </c>
      <c r="H10" s="2">
        <v>-0.014</v>
      </c>
      <c r="I10" s="2">
        <v>2.01</v>
      </c>
      <c r="J10" s="2">
        <v>2.249</v>
      </c>
      <c r="K10" s="2">
        <v>0.54</v>
      </c>
      <c r="L10" s="2">
        <v>0.143</v>
      </c>
      <c r="M10" s="54">
        <v>0.005</v>
      </c>
      <c r="N10" s="2"/>
      <c r="O10" s="2"/>
      <c r="P10" s="2"/>
      <c r="Q10" s="2"/>
      <c r="R10" s="2"/>
      <c r="S10" s="2"/>
      <c r="T10" s="2"/>
      <c r="U10" s="2"/>
      <c r="V10" s="54"/>
      <c r="W10" s="2"/>
      <c r="X10" s="2"/>
      <c r="Y10" s="2"/>
      <c r="Z10" s="2"/>
    </row>
    <row r="11">
      <c r="A11" s="57">
        <v>42524.0</v>
      </c>
      <c r="B11" s="5" t="s">
        <v>10</v>
      </c>
      <c r="C11" s="5" t="s">
        <v>15</v>
      </c>
      <c r="D11" s="52">
        <v>0.0</v>
      </c>
      <c r="E11" s="5">
        <v>0.609</v>
      </c>
      <c r="F11" s="5">
        <v>0.109</v>
      </c>
      <c r="G11" s="5">
        <v>0.075</v>
      </c>
      <c r="H11" s="5">
        <v>0.66</v>
      </c>
      <c r="I11" s="5">
        <v>0.096</v>
      </c>
      <c r="J11" s="5">
        <v>0.089</v>
      </c>
      <c r="K11" s="5">
        <v>0.762</v>
      </c>
      <c r="L11" s="5">
        <v>0.646</v>
      </c>
      <c r="M11" s="52">
        <v>0.665</v>
      </c>
      <c r="V11" s="73"/>
    </row>
    <row r="12">
      <c r="B12" s="5"/>
      <c r="D12" s="52">
        <v>5.0</v>
      </c>
      <c r="E12" s="5">
        <v>0.598</v>
      </c>
      <c r="F12" s="5">
        <v>0.147</v>
      </c>
      <c r="G12" s="5">
        <v>0.107</v>
      </c>
      <c r="H12" s="5">
        <v>0.695</v>
      </c>
      <c r="I12" s="5">
        <v>0.13</v>
      </c>
      <c r="J12" s="5">
        <v>0.15</v>
      </c>
      <c r="K12" s="5">
        <v>0.66</v>
      </c>
      <c r="L12" s="5">
        <v>0.553</v>
      </c>
      <c r="M12" s="52">
        <v>0.483</v>
      </c>
      <c r="V12" s="73"/>
    </row>
    <row r="13">
      <c r="B13" s="5"/>
      <c r="D13" s="52">
        <v>15.0</v>
      </c>
      <c r="E13" s="5">
        <v>0.572</v>
      </c>
      <c r="F13" s="5">
        <v>-0.015</v>
      </c>
      <c r="G13" s="5">
        <v>0.14</v>
      </c>
      <c r="H13" s="5">
        <v>0.583</v>
      </c>
      <c r="I13" s="5">
        <v>0.139</v>
      </c>
      <c r="J13" s="5">
        <v>0.1</v>
      </c>
      <c r="K13" s="5">
        <v>0.588</v>
      </c>
      <c r="L13" s="5">
        <v>0.512</v>
      </c>
      <c r="M13" s="52">
        <v>0.39</v>
      </c>
      <c r="V13" s="73"/>
    </row>
    <row r="14">
      <c r="B14" s="5"/>
      <c r="D14" s="52">
        <v>30.0</v>
      </c>
      <c r="E14" s="5">
        <v>0.593</v>
      </c>
      <c r="F14" s="5">
        <v>0.18</v>
      </c>
      <c r="G14" s="5">
        <v>0.178</v>
      </c>
      <c r="H14" s="5">
        <v>0.673</v>
      </c>
      <c r="I14" s="5">
        <v>0.001</v>
      </c>
      <c r="J14" s="5">
        <v>0.16</v>
      </c>
      <c r="K14" s="5">
        <v>0.717</v>
      </c>
      <c r="L14" s="5">
        <v>0.461</v>
      </c>
      <c r="M14" s="52">
        <v>0.27</v>
      </c>
      <c r="V14" s="73"/>
    </row>
    <row r="15">
      <c r="B15" s="5"/>
      <c r="D15" s="52">
        <v>50.0</v>
      </c>
      <c r="E15" s="5">
        <v>0.62</v>
      </c>
      <c r="F15" s="5">
        <v>0.144</v>
      </c>
      <c r="G15" s="5">
        <v>0.186</v>
      </c>
      <c r="H15" s="5">
        <v>0.7</v>
      </c>
      <c r="I15" s="5">
        <v>0.15</v>
      </c>
      <c r="J15" s="5">
        <v>0.12</v>
      </c>
      <c r="K15" s="5">
        <v>0.69</v>
      </c>
      <c r="L15" s="5">
        <v>0.404</v>
      </c>
      <c r="M15" s="52">
        <v>0.142</v>
      </c>
      <c r="V15" s="73"/>
    </row>
    <row r="16">
      <c r="A16" s="2"/>
      <c r="B16" s="2"/>
      <c r="C16" s="2"/>
      <c r="D16" s="54">
        <v>60.0</v>
      </c>
      <c r="E16" s="2">
        <v>0.612</v>
      </c>
      <c r="F16" s="2">
        <v>-0.021</v>
      </c>
      <c r="G16" s="2">
        <v>-0.03</v>
      </c>
      <c r="H16" s="2">
        <v>0.64</v>
      </c>
      <c r="I16" s="2">
        <v>-0.022</v>
      </c>
      <c r="J16" s="2">
        <v>-0.022</v>
      </c>
      <c r="K16" s="2">
        <v>0.64</v>
      </c>
      <c r="L16" s="2">
        <v>0.391</v>
      </c>
      <c r="M16" s="54">
        <v>0.082</v>
      </c>
      <c r="N16" s="2"/>
      <c r="O16" s="2"/>
      <c r="P16" s="2"/>
      <c r="Q16" s="2"/>
      <c r="R16" s="2"/>
      <c r="S16" s="2"/>
      <c r="T16" s="2"/>
      <c r="U16" s="2"/>
      <c r="V16" s="54"/>
      <c r="W16" s="2"/>
      <c r="X16" s="2"/>
      <c r="Y16" s="2"/>
      <c r="Z16" s="2"/>
    </row>
    <row r="17">
      <c r="A17" s="57">
        <v>42538.0</v>
      </c>
      <c r="B17" s="5" t="s">
        <v>20</v>
      </c>
      <c r="C17" s="5" t="s">
        <v>11</v>
      </c>
      <c r="D17" s="52">
        <v>0.0</v>
      </c>
      <c r="E17" s="5">
        <v>2.603</v>
      </c>
      <c r="F17" s="5">
        <v>2.603</v>
      </c>
      <c r="G17" s="5">
        <v>2.635</v>
      </c>
      <c r="H17" s="5">
        <v>2.749</v>
      </c>
      <c r="I17" s="5">
        <v>2.795</v>
      </c>
      <c r="J17" s="5">
        <v>2.749</v>
      </c>
      <c r="K17" s="5">
        <v>2.846</v>
      </c>
      <c r="L17" s="5">
        <v>0.0</v>
      </c>
      <c r="M17" s="52">
        <v>0.0</v>
      </c>
      <c r="V17" s="73"/>
    </row>
    <row r="18">
      <c r="B18" s="5"/>
      <c r="D18" s="52">
        <v>1.0</v>
      </c>
      <c r="E18" s="5">
        <v>2.795</v>
      </c>
      <c r="F18" s="5">
        <v>2.904</v>
      </c>
      <c r="G18" s="5">
        <v>2.795</v>
      </c>
      <c r="H18" s="5">
        <v>2.846</v>
      </c>
      <c r="I18" s="5">
        <v>2.904</v>
      </c>
      <c r="J18" s="5">
        <v>2.904</v>
      </c>
      <c r="K18" s="5">
        <v>2.904</v>
      </c>
      <c r="L18" s="5">
        <v>0.172</v>
      </c>
      <c r="M18" s="52">
        <v>0.07</v>
      </c>
      <c r="V18" s="73"/>
    </row>
    <row r="19">
      <c r="B19" s="5"/>
      <c r="D19" s="52">
        <v>5.0</v>
      </c>
      <c r="E19" s="5">
        <v>2.795</v>
      </c>
      <c r="F19" s="5">
        <v>2.904</v>
      </c>
      <c r="G19" s="5">
        <v>2.846</v>
      </c>
      <c r="H19" s="5">
        <v>2.795</v>
      </c>
      <c r="I19" s="5">
        <v>3.05</v>
      </c>
      <c r="J19" s="5">
        <v>2.974</v>
      </c>
      <c r="K19" s="5">
        <v>2.846</v>
      </c>
      <c r="L19" s="5">
        <v>0.14</v>
      </c>
      <c r="M19" s="52">
        <v>0.072</v>
      </c>
      <c r="V19" s="73"/>
    </row>
    <row r="20">
      <c r="B20" s="5"/>
      <c r="D20" s="52">
        <v>10.0</v>
      </c>
      <c r="E20" s="5">
        <v>3.18</v>
      </c>
      <c r="F20" s="5">
        <v>3.247</v>
      </c>
      <c r="G20" s="5">
        <v>3.18</v>
      </c>
      <c r="H20" s="5">
        <v>3.122</v>
      </c>
      <c r="I20" s="5">
        <v>3.327</v>
      </c>
      <c r="J20" s="5">
        <v>3.327</v>
      </c>
      <c r="K20" s="5">
        <v>3.122</v>
      </c>
      <c r="L20" s="5">
        <v>0.405</v>
      </c>
      <c r="M20" s="52">
        <v>0.318</v>
      </c>
      <c r="V20" s="73"/>
    </row>
    <row r="21" ht="15.75" customHeight="1">
      <c r="B21" s="5"/>
      <c r="D21" s="52">
        <v>15.0</v>
      </c>
      <c r="E21" s="5">
        <v>3.122</v>
      </c>
      <c r="F21" s="5">
        <v>3.071</v>
      </c>
      <c r="G21" s="5">
        <v>3.071</v>
      </c>
      <c r="H21" s="5">
        <v>3.122</v>
      </c>
      <c r="I21" s="5">
        <v>3.327</v>
      </c>
      <c r="J21" s="5">
        <v>3.327</v>
      </c>
      <c r="K21" s="5">
        <v>3.122</v>
      </c>
      <c r="L21" s="5">
        <v>0.411</v>
      </c>
      <c r="M21" s="52">
        <v>0.333</v>
      </c>
      <c r="V21" s="73"/>
    </row>
    <row r="22" ht="15.75" customHeight="1">
      <c r="B22" s="5"/>
      <c r="D22" s="52">
        <v>45.0</v>
      </c>
      <c r="E22" s="5">
        <v>3.071</v>
      </c>
      <c r="F22" s="5">
        <v>3.247</v>
      </c>
      <c r="G22" s="5">
        <v>3.18</v>
      </c>
      <c r="I22" s="5">
        <v>3.327</v>
      </c>
      <c r="J22" s="5">
        <v>3.423</v>
      </c>
      <c r="K22" s="5">
        <v>3.071</v>
      </c>
      <c r="L22" s="5">
        <v>0.402</v>
      </c>
      <c r="M22" s="52">
        <v>0.339</v>
      </c>
      <c r="V22" s="73"/>
    </row>
    <row r="23" ht="15.75" customHeight="1">
      <c r="B23" s="5"/>
      <c r="D23" s="52">
        <v>105.0</v>
      </c>
      <c r="E23" s="5">
        <v>3.071</v>
      </c>
      <c r="F23" s="5">
        <v>3.247</v>
      </c>
      <c r="G23" s="5">
        <v>3.247</v>
      </c>
      <c r="H23" s="5">
        <v>3.122</v>
      </c>
      <c r="I23" s="5">
        <v>3.327</v>
      </c>
      <c r="J23" s="5">
        <v>3.327</v>
      </c>
      <c r="K23" s="5">
        <v>3.122</v>
      </c>
      <c r="L23" s="5">
        <v>0.405</v>
      </c>
      <c r="M23" s="52">
        <v>0.344</v>
      </c>
      <c r="V23" s="73"/>
    </row>
    <row r="24" ht="15.75" customHeight="1">
      <c r="B24" s="5"/>
      <c r="D24" s="52">
        <v>150.0</v>
      </c>
      <c r="E24" s="5">
        <v>2.921</v>
      </c>
      <c r="F24" s="5">
        <v>2.641</v>
      </c>
      <c r="G24" s="5">
        <v>2.884</v>
      </c>
      <c r="H24" s="5">
        <v>2.963</v>
      </c>
      <c r="I24" s="5">
        <v>3.185</v>
      </c>
      <c r="J24" s="5">
        <v>2.759</v>
      </c>
      <c r="K24" s="5">
        <v>2.963</v>
      </c>
      <c r="L24" s="5">
        <v>0.357</v>
      </c>
      <c r="M24" s="52">
        <v>0.267</v>
      </c>
      <c r="V24" s="73"/>
    </row>
    <row r="25" ht="15.75" customHeight="1">
      <c r="A25" s="2"/>
      <c r="B25" s="2"/>
      <c r="C25" s="2"/>
      <c r="D25" s="54">
        <v>190.0</v>
      </c>
      <c r="E25" s="2">
        <v>2.963</v>
      </c>
      <c r="F25" s="2">
        <v>3.185</v>
      </c>
      <c r="G25" s="2">
        <v>3.185</v>
      </c>
      <c r="H25" s="2">
        <v>3.009</v>
      </c>
      <c r="I25" s="2">
        <v>3.264</v>
      </c>
      <c r="J25" s="2">
        <v>3.264</v>
      </c>
      <c r="K25" s="2">
        <v>2.884</v>
      </c>
      <c r="L25" s="2">
        <v>0.361</v>
      </c>
      <c r="M25" s="54">
        <v>0.276</v>
      </c>
      <c r="N25" s="2"/>
      <c r="O25" s="2"/>
      <c r="P25" s="2"/>
      <c r="Q25" s="2"/>
      <c r="R25" s="2"/>
      <c r="S25" s="2"/>
      <c r="T25" s="2"/>
      <c r="U25" s="2"/>
      <c r="V25" s="54"/>
      <c r="W25" s="2"/>
      <c r="X25" s="2"/>
      <c r="Y25" s="2"/>
      <c r="Z25" s="2"/>
    </row>
    <row r="26" ht="15.75" customHeight="1">
      <c r="B26" s="5" t="s">
        <v>156</v>
      </c>
      <c r="C26" s="3" t="s">
        <v>17</v>
      </c>
      <c r="D26" s="52">
        <v>0.0</v>
      </c>
      <c r="E26" s="5">
        <v>0.483</v>
      </c>
      <c r="F26" s="5">
        <v>0.413</v>
      </c>
      <c r="G26" s="5">
        <v>0.486</v>
      </c>
      <c r="H26" s="5">
        <v>0.08</v>
      </c>
      <c r="I26" s="5">
        <v>1.391</v>
      </c>
      <c r="J26" s="5">
        <v>1.388</v>
      </c>
      <c r="K26" s="5">
        <v>1.376</v>
      </c>
      <c r="L26" s="5">
        <v>0.093</v>
      </c>
      <c r="M26" s="52">
        <v>0.0</v>
      </c>
      <c r="V26" s="73"/>
    </row>
    <row r="27" ht="15.75" customHeight="1">
      <c r="B27" s="5"/>
      <c r="D27" s="52">
        <v>1.0</v>
      </c>
      <c r="E27" s="5">
        <v>0.552</v>
      </c>
      <c r="F27" s="5">
        <v>1.064</v>
      </c>
      <c r="G27" s="5">
        <v>1.4</v>
      </c>
      <c r="H27" s="5">
        <v>1.445</v>
      </c>
      <c r="I27" s="5">
        <v>1.5</v>
      </c>
      <c r="J27" s="5">
        <v>1.534</v>
      </c>
      <c r="K27" s="5">
        <v>1.516</v>
      </c>
      <c r="L27" s="5">
        <v>0.728</v>
      </c>
      <c r="M27" s="52">
        <v>0.118</v>
      </c>
      <c r="V27" s="73"/>
    </row>
    <row r="28" ht="15.75" customHeight="1">
      <c r="B28" s="5"/>
      <c r="D28" s="52">
        <v>10.0</v>
      </c>
      <c r="E28" s="5">
        <v>1.322</v>
      </c>
      <c r="F28" s="5">
        <v>1.359</v>
      </c>
      <c r="G28" s="5">
        <v>1.318</v>
      </c>
      <c r="H28" s="5">
        <v>1.332</v>
      </c>
      <c r="I28" s="5">
        <v>1.374</v>
      </c>
      <c r="J28" s="5">
        <v>1.377</v>
      </c>
      <c r="K28" s="5">
        <v>1.412</v>
      </c>
      <c r="L28" s="5">
        <v>0.813</v>
      </c>
      <c r="M28" s="52">
        <v>0.042</v>
      </c>
      <c r="V28" s="73"/>
    </row>
    <row r="29" ht="15.75" customHeight="1">
      <c r="B29" s="5"/>
      <c r="D29" s="52">
        <v>20.0</v>
      </c>
      <c r="E29" s="5">
        <v>1.317</v>
      </c>
      <c r="F29" s="5">
        <v>1.416</v>
      </c>
      <c r="G29" s="5">
        <v>1.284</v>
      </c>
      <c r="H29" s="5">
        <v>1.332</v>
      </c>
      <c r="I29" s="5">
        <v>1.396</v>
      </c>
      <c r="J29" s="5">
        <v>1.386</v>
      </c>
      <c r="K29" s="5">
        <v>1.365</v>
      </c>
      <c r="L29" s="5">
        <v>0.769</v>
      </c>
      <c r="M29" s="52">
        <v>0.021</v>
      </c>
      <c r="V29" s="73"/>
    </row>
    <row r="30" ht="15.75" customHeight="1">
      <c r="B30" s="5"/>
      <c r="D30" s="52">
        <v>40.0</v>
      </c>
      <c r="E30" s="5">
        <v>1.272</v>
      </c>
      <c r="F30" s="5">
        <v>1.348</v>
      </c>
      <c r="G30" s="5">
        <v>1.28</v>
      </c>
      <c r="H30" s="5">
        <v>1.296</v>
      </c>
      <c r="I30" s="5">
        <v>1.354</v>
      </c>
      <c r="J30" s="5">
        <v>1.339</v>
      </c>
      <c r="K30" s="5">
        <v>1.36</v>
      </c>
      <c r="L30" s="5">
        <v>0.998</v>
      </c>
      <c r="M30" s="52">
        <v>0.008</v>
      </c>
      <c r="V30" s="73"/>
    </row>
    <row r="31" ht="15.75" customHeight="1">
      <c r="B31" s="5"/>
      <c r="D31" s="52">
        <v>90.0</v>
      </c>
      <c r="E31" s="5">
        <v>1.263</v>
      </c>
      <c r="F31" s="5">
        <v>1.348</v>
      </c>
      <c r="G31" s="5">
        <v>1.259</v>
      </c>
      <c r="H31" s="5">
        <v>1.29</v>
      </c>
      <c r="I31" s="5">
        <v>1.344</v>
      </c>
      <c r="J31" s="5">
        <v>1.339</v>
      </c>
      <c r="K31" s="5">
        <v>1.333</v>
      </c>
      <c r="L31" s="5">
        <v>0.795</v>
      </c>
      <c r="M31" s="52">
        <v>0.013</v>
      </c>
      <c r="V31" s="73"/>
    </row>
    <row r="32" ht="15.75" customHeight="1">
      <c r="A32" s="77"/>
      <c r="B32" s="77" t="s">
        <v>156</v>
      </c>
      <c r="C32" s="77" t="s">
        <v>16</v>
      </c>
      <c r="D32" s="120">
        <v>0.0</v>
      </c>
      <c r="E32" s="7">
        <v>0.733</v>
      </c>
      <c r="F32" s="7">
        <v>0.474</v>
      </c>
      <c r="G32" s="7">
        <v>0.425</v>
      </c>
      <c r="H32" s="7">
        <v>0.364</v>
      </c>
      <c r="I32" s="7">
        <v>0.285</v>
      </c>
      <c r="J32" s="7">
        <v>0.439</v>
      </c>
      <c r="K32" s="7">
        <v>0.411</v>
      </c>
      <c r="L32" s="7">
        <v>0.393</v>
      </c>
      <c r="M32" s="120">
        <v>0.0</v>
      </c>
      <c r="N32" s="77"/>
      <c r="O32" s="77"/>
      <c r="P32" s="77"/>
      <c r="Q32" s="77"/>
      <c r="R32" s="77"/>
      <c r="S32" s="77"/>
      <c r="T32" s="77"/>
      <c r="U32" s="77"/>
      <c r="V32" s="166"/>
      <c r="W32" s="77"/>
      <c r="X32" s="77"/>
      <c r="Y32" s="77"/>
      <c r="Z32" s="77"/>
    </row>
    <row r="33" ht="15.75" customHeight="1">
      <c r="B33" s="5"/>
      <c r="D33" s="52">
        <v>1.0</v>
      </c>
      <c r="E33" s="5">
        <v>0.433</v>
      </c>
      <c r="F33" s="5">
        <v>0.489</v>
      </c>
      <c r="G33" s="5">
        <v>0.438</v>
      </c>
      <c r="H33" s="5">
        <v>0.256</v>
      </c>
      <c r="I33" s="5">
        <v>0.425</v>
      </c>
      <c r="J33" s="5">
        <v>0.36</v>
      </c>
      <c r="K33" s="5">
        <v>-0.026</v>
      </c>
      <c r="L33" s="5">
        <v>0.3</v>
      </c>
      <c r="M33" s="52">
        <v>-0.455</v>
      </c>
      <c r="V33" s="73"/>
    </row>
    <row r="34" ht="15.75" customHeight="1">
      <c r="B34" s="5"/>
      <c r="D34" s="52">
        <v>2.0</v>
      </c>
      <c r="E34" s="5">
        <v>0.429</v>
      </c>
      <c r="F34" s="5">
        <v>0.501</v>
      </c>
      <c r="G34" s="5">
        <v>0.438</v>
      </c>
      <c r="H34" s="5">
        <v>0.224</v>
      </c>
      <c r="I34" s="5">
        <v>0.429</v>
      </c>
      <c r="J34" s="5">
        <v>0.305</v>
      </c>
      <c r="K34" s="5">
        <v>-0.138</v>
      </c>
      <c r="L34" s="5">
        <v>0.259</v>
      </c>
      <c r="M34" s="73">
        <v>-0.455</v>
      </c>
      <c r="V34" s="73"/>
    </row>
    <row r="35" ht="15.75" customHeight="1">
      <c r="B35" s="5"/>
      <c r="D35" s="52">
        <v>10.0</v>
      </c>
      <c r="E35" s="5">
        <v>0.452</v>
      </c>
      <c r="F35" s="5">
        <v>0.409</v>
      </c>
      <c r="G35" s="5">
        <v>0.436</v>
      </c>
      <c r="H35" s="5">
        <v>0.211</v>
      </c>
      <c r="I35" s="5">
        <v>0.372</v>
      </c>
      <c r="J35" s="5">
        <v>0.341</v>
      </c>
      <c r="K35" s="5">
        <v>-0.358</v>
      </c>
      <c r="L35" s="5">
        <v>0.286</v>
      </c>
      <c r="M35" s="73">
        <v>-0.455</v>
      </c>
      <c r="V35" s="73"/>
    </row>
    <row r="36" ht="15.75" customHeight="1">
      <c r="B36" s="5"/>
      <c r="D36" s="52">
        <v>50.0</v>
      </c>
      <c r="E36" s="16">
        <v>1.857</v>
      </c>
      <c r="F36" s="16">
        <v>1.675</v>
      </c>
      <c r="G36" s="16">
        <v>1.708</v>
      </c>
      <c r="H36" s="16">
        <v>1.744</v>
      </c>
      <c r="I36" s="16">
        <v>2.334</v>
      </c>
      <c r="J36" s="16">
        <v>1.048</v>
      </c>
      <c r="K36" s="16">
        <v>0.257</v>
      </c>
      <c r="L36" s="16">
        <v>1.697</v>
      </c>
      <c r="M36" s="73">
        <v>-0.455</v>
      </c>
      <c r="V36" s="73"/>
    </row>
    <row r="37" ht="15.75" customHeight="1">
      <c r="A37" s="9"/>
      <c r="B37" s="2"/>
      <c r="C37" s="9"/>
      <c r="D37" s="54">
        <v>72.0</v>
      </c>
      <c r="E37" s="167">
        <v>1.997</v>
      </c>
      <c r="F37" s="168">
        <v>2.067</v>
      </c>
      <c r="G37" s="168">
        <v>2.106</v>
      </c>
      <c r="H37" s="168">
        <v>1.816</v>
      </c>
      <c r="I37" s="168">
        <v>2.387</v>
      </c>
      <c r="J37" s="33">
        <v>1.951</v>
      </c>
      <c r="K37" s="33">
        <v>0.179</v>
      </c>
      <c r="L37" s="168">
        <v>1.704</v>
      </c>
      <c r="M37" s="72">
        <v>-0.455</v>
      </c>
      <c r="N37" s="9"/>
      <c r="O37" s="9"/>
      <c r="P37" s="9"/>
      <c r="Q37" s="9"/>
      <c r="R37" s="9"/>
      <c r="S37" s="9"/>
      <c r="T37" s="9"/>
      <c r="U37" s="9"/>
      <c r="V37" s="72"/>
      <c r="W37" s="9"/>
      <c r="X37" s="9"/>
      <c r="Y37" s="9"/>
      <c r="Z37" s="9"/>
    </row>
    <row r="38" ht="15.75" customHeight="1">
      <c r="A38" s="64" t="s">
        <v>157</v>
      </c>
      <c r="B38" s="5" t="s">
        <v>30</v>
      </c>
      <c r="C38" s="169" t="s">
        <v>158</v>
      </c>
      <c r="D38" s="52">
        <v>0.0</v>
      </c>
      <c r="E38" s="5">
        <v>0.282</v>
      </c>
      <c r="F38" s="5">
        <v>0.905</v>
      </c>
      <c r="G38" s="5">
        <v>1.144</v>
      </c>
      <c r="H38" s="5">
        <v>0.357</v>
      </c>
      <c r="I38" s="5">
        <v>0.296</v>
      </c>
      <c r="J38" s="5">
        <v>0.681</v>
      </c>
      <c r="K38" s="5">
        <v>0.265</v>
      </c>
      <c r="L38" s="5">
        <v>0.789</v>
      </c>
      <c r="M38" s="52">
        <v>0.89</v>
      </c>
      <c r="N38" s="3" t="s">
        <v>159</v>
      </c>
      <c r="V38" s="73"/>
    </row>
    <row r="39" ht="15.75" customHeight="1">
      <c r="A39" s="9"/>
      <c r="B39" s="2"/>
      <c r="C39" s="9"/>
      <c r="D39" s="54">
        <v>60.0</v>
      </c>
      <c r="E39" s="2">
        <v>-0.241</v>
      </c>
      <c r="F39" s="2">
        <v>0.696</v>
      </c>
      <c r="G39" s="2">
        <v>1.097</v>
      </c>
      <c r="H39" s="2">
        <v>0.013</v>
      </c>
      <c r="I39" s="2">
        <v>0.638</v>
      </c>
      <c r="J39" s="2">
        <v>0.67</v>
      </c>
      <c r="K39" s="2">
        <v>-0.141</v>
      </c>
      <c r="L39" s="2">
        <v>0.27</v>
      </c>
      <c r="M39" s="54">
        <v>0.706</v>
      </c>
      <c r="N39" s="9"/>
      <c r="O39" s="9"/>
      <c r="P39" s="9"/>
      <c r="Q39" s="9"/>
      <c r="R39" s="9"/>
      <c r="S39" s="9"/>
      <c r="T39" s="9"/>
      <c r="U39" s="9"/>
      <c r="V39" s="72"/>
      <c r="W39" s="9"/>
      <c r="X39" s="9"/>
      <c r="Y39" s="9"/>
      <c r="Z39" s="9"/>
    </row>
    <row r="40" ht="15.75" customHeight="1">
      <c r="A40" s="64" t="s">
        <v>157</v>
      </c>
      <c r="B40" s="5" t="s">
        <v>30</v>
      </c>
      <c r="C40" s="3" t="s">
        <v>11</v>
      </c>
      <c r="D40" s="52">
        <v>0.0</v>
      </c>
      <c r="E40" s="5">
        <v>0.196</v>
      </c>
      <c r="F40" s="5">
        <v>0.575</v>
      </c>
      <c r="G40" s="5">
        <v>1.092</v>
      </c>
      <c r="H40" s="5">
        <v>0.915</v>
      </c>
      <c r="I40" s="5">
        <v>0.96</v>
      </c>
      <c r="J40" s="5">
        <v>1.26</v>
      </c>
      <c r="K40" s="5">
        <v>1.184</v>
      </c>
      <c r="L40" s="5">
        <v>-0.46</v>
      </c>
      <c r="M40" s="52">
        <v>0.0</v>
      </c>
      <c r="V40" s="73"/>
    </row>
    <row r="41" ht="15.75" customHeight="1">
      <c r="B41" s="5"/>
      <c r="D41" s="52">
        <v>60.0</v>
      </c>
      <c r="E41" s="5">
        <v>-0.188</v>
      </c>
      <c r="F41" s="5">
        <v>0.629</v>
      </c>
      <c r="G41" s="5">
        <v>0.263</v>
      </c>
      <c r="H41" s="5">
        <v>0.097</v>
      </c>
      <c r="I41" s="5">
        <v>1.122</v>
      </c>
      <c r="J41" s="5">
        <v>1.812</v>
      </c>
      <c r="K41" s="5">
        <v>0.572</v>
      </c>
      <c r="L41" s="5">
        <v>-0.202</v>
      </c>
      <c r="M41" s="52">
        <v>0.0</v>
      </c>
      <c r="V41" s="73"/>
    </row>
    <row r="42" ht="15.75" customHeight="1">
      <c r="A42" s="9"/>
      <c r="B42" s="2"/>
      <c r="C42" s="9"/>
      <c r="D42" s="54">
        <v>90.0</v>
      </c>
      <c r="E42" s="2">
        <v>-0.227</v>
      </c>
      <c r="F42" s="2">
        <v>398.0</v>
      </c>
      <c r="G42" s="2">
        <v>0.27</v>
      </c>
      <c r="H42" s="2">
        <v>-0.029</v>
      </c>
      <c r="I42" s="2">
        <v>0.914</v>
      </c>
      <c r="J42" s="2">
        <v>1.163</v>
      </c>
      <c r="K42" s="2">
        <v>0.214</v>
      </c>
      <c r="L42" s="2">
        <v>-0.23</v>
      </c>
      <c r="M42" s="54">
        <v>0.0</v>
      </c>
      <c r="N42" s="9"/>
      <c r="O42" s="9"/>
      <c r="P42" s="9"/>
      <c r="Q42" s="9"/>
      <c r="R42" s="9"/>
      <c r="S42" s="9"/>
      <c r="T42" s="9"/>
      <c r="U42" s="9"/>
      <c r="V42" s="72"/>
      <c r="W42" s="9"/>
      <c r="X42" s="9"/>
      <c r="Y42" s="9"/>
      <c r="Z42" s="9"/>
    </row>
    <row r="43" ht="15.75" customHeight="1">
      <c r="A43" s="64" t="s">
        <v>157</v>
      </c>
      <c r="B43" s="5" t="s">
        <v>30</v>
      </c>
      <c r="C43" s="3" t="s">
        <v>160</v>
      </c>
      <c r="D43" s="52">
        <v>0.0</v>
      </c>
      <c r="E43" s="5">
        <v>0.87</v>
      </c>
      <c r="F43" s="5">
        <v>0.699</v>
      </c>
      <c r="G43" s="5">
        <v>1.06</v>
      </c>
      <c r="H43" s="5">
        <v>1.12</v>
      </c>
      <c r="I43" s="5">
        <v>0.98</v>
      </c>
      <c r="J43" s="5">
        <v>1.0</v>
      </c>
      <c r="K43" s="5">
        <v>0.9</v>
      </c>
      <c r="L43" s="5">
        <v>1.04</v>
      </c>
      <c r="M43" s="52">
        <v>0.0</v>
      </c>
      <c r="V43" s="73"/>
    </row>
    <row r="44" ht="15.75" customHeight="1">
      <c r="A44" s="9"/>
      <c r="B44" s="2"/>
      <c r="C44" s="9"/>
      <c r="D44" s="54">
        <v>1.0</v>
      </c>
      <c r="E44" s="2">
        <v>2.191</v>
      </c>
      <c r="F44" s="2">
        <v>2.658</v>
      </c>
      <c r="G44" s="2">
        <v>2.6</v>
      </c>
      <c r="H44" s="2">
        <v>2.462</v>
      </c>
      <c r="I44" s="2">
        <v>2.5</v>
      </c>
      <c r="J44" s="2">
        <v>2.629</v>
      </c>
      <c r="K44" s="2">
        <v>2.5</v>
      </c>
      <c r="L44" s="2">
        <v>1.965</v>
      </c>
      <c r="M44" s="54">
        <v>0.0</v>
      </c>
      <c r="N44" s="9"/>
      <c r="O44" s="9"/>
      <c r="P44" s="9"/>
      <c r="Q44" s="9"/>
      <c r="R44" s="9"/>
      <c r="S44" s="9"/>
      <c r="T44" s="9"/>
      <c r="U44" s="9"/>
      <c r="V44" s="72"/>
      <c r="W44" s="9"/>
      <c r="X44" s="9"/>
      <c r="Y44" s="9"/>
      <c r="Z44" s="9"/>
    </row>
    <row r="45" ht="15.75" customHeight="1">
      <c r="A45" s="64" t="s">
        <v>157</v>
      </c>
      <c r="B45" s="5" t="s">
        <v>30</v>
      </c>
      <c r="C45" s="3" t="s">
        <v>161</v>
      </c>
      <c r="D45" s="52">
        <v>0.0</v>
      </c>
      <c r="E45" s="5">
        <v>0.867</v>
      </c>
      <c r="F45" s="5">
        <v>0.711</v>
      </c>
      <c r="G45" s="5">
        <v>1.07</v>
      </c>
      <c r="H45" s="5">
        <v>1.14</v>
      </c>
      <c r="I45" s="5">
        <v>0.98</v>
      </c>
      <c r="J45" s="5">
        <v>1.05</v>
      </c>
      <c r="K45" s="5">
        <v>0.9</v>
      </c>
      <c r="L45" s="5">
        <v>1.05</v>
      </c>
      <c r="M45" s="52">
        <v>0.0</v>
      </c>
      <c r="V45" s="73"/>
    </row>
    <row r="46" ht="15.75" customHeight="1">
      <c r="A46" s="170" t="s">
        <v>157</v>
      </c>
      <c r="B46" s="2" t="s">
        <v>30</v>
      </c>
      <c r="C46" s="9" t="s">
        <v>162</v>
      </c>
      <c r="D46" s="54">
        <v>0.0</v>
      </c>
      <c r="E46" s="2">
        <v>0.842</v>
      </c>
      <c r="F46" s="2">
        <v>0.732</v>
      </c>
      <c r="G46" s="2">
        <v>1.08</v>
      </c>
      <c r="H46" s="2">
        <v>1.114</v>
      </c>
      <c r="I46" s="2">
        <v>0.97</v>
      </c>
      <c r="J46" s="2">
        <v>1.09</v>
      </c>
      <c r="K46" s="2">
        <v>0.925</v>
      </c>
      <c r="L46" s="2">
        <v>1.06</v>
      </c>
      <c r="M46" s="54">
        <v>0.0</v>
      </c>
      <c r="N46" s="9"/>
      <c r="O46" s="9"/>
      <c r="P46" s="9"/>
      <c r="Q46" s="9"/>
      <c r="R46" s="9"/>
      <c r="S46" s="9"/>
      <c r="T46" s="9"/>
      <c r="U46" s="9"/>
      <c r="V46" s="72"/>
      <c r="W46" s="9"/>
      <c r="X46" s="9"/>
      <c r="Y46" s="9"/>
      <c r="Z46" s="9"/>
    </row>
    <row r="47" ht="15.75" customHeight="1">
      <c r="A47" s="64">
        <v>43273.0</v>
      </c>
      <c r="B47" s="3" t="s">
        <v>32</v>
      </c>
      <c r="C47" s="3" t="s">
        <v>11</v>
      </c>
      <c r="D47" s="73">
        <v>0.0</v>
      </c>
      <c r="E47" s="3">
        <v>2.52</v>
      </c>
      <c r="F47" s="3">
        <v>2.63</v>
      </c>
      <c r="G47" s="3">
        <v>2.67</v>
      </c>
      <c r="H47" s="3">
        <v>2.61</v>
      </c>
      <c r="I47" s="3">
        <v>2.55</v>
      </c>
      <c r="J47" s="3">
        <v>2.67</v>
      </c>
      <c r="K47" s="3">
        <v>2.49</v>
      </c>
      <c r="L47" s="3">
        <v>1.49</v>
      </c>
      <c r="M47" s="73">
        <v>0.0</v>
      </c>
      <c r="V47" s="73"/>
    </row>
    <row r="48" ht="15.75" customHeight="1">
      <c r="B48" s="5"/>
      <c r="D48" s="52">
        <v>1.0</v>
      </c>
      <c r="E48" s="5">
        <v>2.32</v>
      </c>
      <c r="F48" s="5">
        <v>2.75</v>
      </c>
      <c r="G48" s="5">
        <v>2.69</v>
      </c>
      <c r="H48" s="5">
        <v>2.69</v>
      </c>
      <c r="I48" s="5">
        <v>2.19</v>
      </c>
      <c r="J48" s="5">
        <v>2.75</v>
      </c>
      <c r="K48" s="5">
        <v>1.61</v>
      </c>
      <c r="L48" s="5">
        <v>0.19</v>
      </c>
      <c r="M48" s="52">
        <v>0.0</v>
      </c>
      <c r="V48" s="73"/>
    </row>
    <row r="49" ht="15.75" customHeight="1">
      <c r="B49" s="5"/>
      <c r="D49" s="52">
        <v>5.0</v>
      </c>
      <c r="E49" s="5">
        <v>2.3</v>
      </c>
      <c r="F49" s="5">
        <v>2.97</v>
      </c>
      <c r="G49" s="5">
        <v>2.79</v>
      </c>
      <c r="H49" s="5">
        <v>2.86</v>
      </c>
      <c r="I49" s="5">
        <v>2.0</v>
      </c>
      <c r="J49" s="5">
        <v>2.97</v>
      </c>
      <c r="K49" s="5">
        <v>1.4</v>
      </c>
      <c r="L49" s="5">
        <v>0.16</v>
      </c>
      <c r="M49" s="52">
        <v>0.0</v>
      </c>
      <c r="V49" s="73"/>
    </row>
    <row r="50" ht="15.75" customHeight="1">
      <c r="B50" s="5"/>
      <c r="D50" s="52">
        <v>25.0</v>
      </c>
      <c r="E50" s="5">
        <v>2.9</v>
      </c>
      <c r="F50" s="5">
        <v>3.14</v>
      </c>
      <c r="G50" s="5">
        <v>2.99</v>
      </c>
      <c r="H50" s="5">
        <v>3.0</v>
      </c>
      <c r="I50" s="5">
        <v>2.0</v>
      </c>
      <c r="J50" s="5">
        <v>3.0</v>
      </c>
      <c r="K50" s="5">
        <v>1.24</v>
      </c>
      <c r="L50" s="5">
        <v>0.28</v>
      </c>
      <c r="M50" s="52">
        <v>0.0</v>
      </c>
      <c r="V50" s="73"/>
    </row>
    <row r="51" ht="15.75" customHeight="1">
      <c r="B51" s="5"/>
      <c r="D51" s="52">
        <v>50.0</v>
      </c>
      <c r="E51" s="5">
        <v>2.06</v>
      </c>
      <c r="F51" s="5">
        <v>3.0</v>
      </c>
      <c r="G51" s="5">
        <v>2.88</v>
      </c>
      <c r="H51" s="5">
        <v>2.94</v>
      </c>
      <c r="I51" s="5">
        <v>1.54</v>
      </c>
      <c r="J51" s="5">
        <v>3.0</v>
      </c>
      <c r="K51" s="5">
        <v>0.86</v>
      </c>
      <c r="L51" s="5">
        <v>0.2</v>
      </c>
      <c r="M51" s="52">
        <v>0.0</v>
      </c>
      <c r="V51" s="73"/>
    </row>
    <row r="52" ht="15.75" customHeight="1">
      <c r="B52" s="5"/>
      <c r="D52" s="52">
        <v>80.0</v>
      </c>
      <c r="E52" s="5">
        <v>1.82</v>
      </c>
      <c r="F52" s="5">
        <v>2.66</v>
      </c>
      <c r="G52" s="5">
        <v>2.54</v>
      </c>
      <c r="H52" s="5">
        <v>2.54</v>
      </c>
      <c r="I52" s="5">
        <v>1.04</v>
      </c>
      <c r="J52" s="5">
        <v>2.66</v>
      </c>
      <c r="K52" s="5">
        <v>0.38</v>
      </c>
      <c r="L52" s="5">
        <v>-0.15</v>
      </c>
      <c r="M52" s="52">
        <v>0.79</v>
      </c>
      <c r="V52" s="73"/>
    </row>
    <row r="53" ht="15.75" customHeight="1">
      <c r="B53" s="5"/>
      <c r="D53" s="52">
        <v>110.0</v>
      </c>
      <c r="E53" s="5">
        <v>1.67</v>
      </c>
      <c r="F53" s="5">
        <v>2.69</v>
      </c>
      <c r="G53" s="5">
        <v>2.57</v>
      </c>
      <c r="H53" s="5">
        <v>2.57</v>
      </c>
      <c r="I53" s="5">
        <v>0.91</v>
      </c>
      <c r="J53" s="5">
        <v>2.69</v>
      </c>
      <c r="K53" s="5">
        <v>0.32</v>
      </c>
      <c r="L53" s="5">
        <v>-0.14</v>
      </c>
      <c r="M53" s="52">
        <v>0.14</v>
      </c>
      <c r="V53" s="73"/>
    </row>
    <row r="54" ht="15.75" customHeight="1">
      <c r="B54" s="5"/>
      <c r="D54" s="52">
        <v>140.0</v>
      </c>
      <c r="E54" s="5">
        <v>1.54</v>
      </c>
      <c r="F54" s="5">
        <v>2.65</v>
      </c>
      <c r="G54" s="5">
        <v>2.54</v>
      </c>
      <c r="H54" s="5">
        <v>2.54</v>
      </c>
      <c r="I54" s="5">
        <v>0.76</v>
      </c>
      <c r="J54" s="5">
        <v>2.65</v>
      </c>
      <c r="K54" s="5">
        <v>0.26</v>
      </c>
      <c r="L54" s="5">
        <v>-0.11</v>
      </c>
      <c r="M54" s="52">
        <v>0.14</v>
      </c>
      <c r="V54" s="73"/>
    </row>
    <row r="55" ht="15.75" customHeight="1">
      <c r="B55" s="5"/>
      <c r="D55" s="52">
        <v>170.0</v>
      </c>
      <c r="E55" s="5">
        <v>1.45</v>
      </c>
      <c r="F55" s="5">
        <v>2.65</v>
      </c>
      <c r="G55" s="5">
        <v>2.54</v>
      </c>
      <c r="H55" s="5">
        <v>2.54</v>
      </c>
      <c r="I55" s="5">
        <v>0.73</v>
      </c>
      <c r="J55" s="5">
        <v>2.65</v>
      </c>
      <c r="K55" s="5">
        <v>0.19</v>
      </c>
      <c r="L55" s="5">
        <v>-0.12</v>
      </c>
      <c r="M55" s="52">
        <v>0.12</v>
      </c>
      <c r="V55" s="73"/>
    </row>
    <row r="56" ht="15.75" customHeight="1">
      <c r="A56" s="9"/>
      <c r="B56" s="2"/>
      <c r="C56" s="9"/>
      <c r="D56" s="54">
        <v>280.0</v>
      </c>
      <c r="E56" s="2">
        <v>1.12</v>
      </c>
      <c r="F56" s="2">
        <v>2.65</v>
      </c>
      <c r="G56" s="2">
        <v>2.42</v>
      </c>
      <c r="H56" s="2">
        <v>2.54</v>
      </c>
      <c r="I56" s="2">
        <v>0.41</v>
      </c>
      <c r="J56" s="2">
        <v>2.59</v>
      </c>
      <c r="K56" s="2">
        <v>0.04</v>
      </c>
      <c r="L56" s="2">
        <v>-0.14</v>
      </c>
      <c r="M56" s="54">
        <v>0.11</v>
      </c>
      <c r="N56" s="9"/>
      <c r="O56" s="9"/>
      <c r="P56" s="9"/>
      <c r="Q56" s="9"/>
      <c r="R56" s="9"/>
      <c r="S56" s="9"/>
      <c r="T56" s="9"/>
      <c r="U56" s="9"/>
      <c r="V56" s="72"/>
      <c r="W56" s="9"/>
      <c r="X56" s="9"/>
      <c r="Y56" s="9"/>
      <c r="Z56" s="9"/>
    </row>
    <row r="57" ht="15.75" customHeight="1">
      <c r="A57" s="64">
        <f t="shared" ref="A57:B57" si="2">A47</f>
        <v>43273</v>
      </c>
      <c r="B57" s="65" t="str">
        <f t="shared" si="2"/>
        <v>MBI17_Grp2</v>
      </c>
      <c r="C57" s="3" t="s">
        <v>33</v>
      </c>
      <c r="D57" s="52">
        <v>0.0</v>
      </c>
      <c r="E57" s="5">
        <v>1.01</v>
      </c>
      <c r="F57" s="5">
        <v>1.06</v>
      </c>
      <c r="G57" s="5">
        <v>1.06</v>
      </c>
      <c r="H57" s="5">
        <v>1.67</v>
      </c>
      <c r="I57" s="5">
        <v>1.3</v>
      </c>
      <c r="J57" s="5">
        <v>1.27</v>
      </c>
      <c r="K57" s="5">
        <v>-0.02</v>
      </c>
      <c r="L57" s="5">
        <v>1.33</v>
      </c>
      <c r="M57" s="52">
        <v>0.0</v>
      </c>
      <c r="V57" s="73"/>
    </row>
    <row r="58" ht="15.75" customHeight="1">
      <c r="B58" s="5"/>
      <c r="D58" s="52">
        <v>1.0</v>
      </c>
      <c r="E58" s="5">
        <v>1.75</v>
      </c>
      <c r="F58" s="5">
        <v>1.81</v>
      </c>
      <c r="G58" s="5">
        <v>1.8</v>
      </c>
      <c r="H58" s="5">
        <v>2.43</v>
      </c>
      <c r="I58" s="5">
        <v>2.07</v>
      </c>
      <c r="J58" s="5">
        <v>2.06</v>
      </c>
      <c r="K58" s="5">
        <v>0.68</v>
      </c>
      <c r="L58" s="5">
        <v>2.09</v>
      </c>
      <c r="M58" s="52">
        <v>0.0</v>
      </c>
      <c r="V58" s="73"/>
    </row>
    <row r="59" ht="15.75" customHeight="1">
      <c r="B59" s="5"/>
      <c r="D59" s="52">
        <v>10.0</v>
      </c>
      <c r="E59" s="5">
        <v>2.41</v>
      </c>
      <c r="F59" s="5">
        <v>2.59</v>
      </c>
      <c r="G59" s="5">
        <v>2.71</v>
      </c>
      <c r="H59" s="5">
        <v>2.79</v>
      </c>
      <c r="I59" s="5">
        <v>2.79</v>
      </c>
      <c r="J59" s="5">
        <v>2.79</v>
      </c>
      <c r="K59" s="5">
        <v>0.0</v>
      </c>
      <c r="L59" s="5">
        <v>2.59</v>
      </c>
      <c r="M59" s="52">
        <v>0.0</v>
      </c>
      <c r="V59" s="73"/>
    </row>
    <row r="60" ht="15.75" customHeight="1">
      <c r="B60" s="5"/>
      <c r="D60" s="52">
        <v>20.0</v>
      </c>
      <c r="E60" s="5">
        <v>2.41</v>
      </c>
      <c r="F60" s="5">
        <v>2.59</v>
      </c>
      <c r="G60" s="5">
        <v>2.71</v>
      </c>
      <c r="H60" s="5">
        <v>2.71</v>
      </c>
      <c r="I60" s="5">
        <v>2.79</v>
      </c>
      <c r="J60" s="5">
        <v>2.79</v>
      </c>
      <c r="K60" s="5">
        <v>-0.1</v>
      </c>
      <c r="L60" s="5">
        <v>2054.0</v>
      </c>
      <c r="M60" s="52">
        <v>0.0</v>
      </c>
      <c r="V60" s="73"/>
    </row>
    <row r="61" ht="15.75" customHeight="1">
      <c r="B61" s="5"/>
      <c r="D61" s="52">
        <v>30.0</v>
      </c>
      <c r="E61" s="5">
        <v>2.4</v>
      </c>
      <c r="F61" s="5">
        <v>2.63</v>
      </c>
      <c r="G61" s="5">
        <v>2.78</v>
      </c>
      <c r="H61" s="5">
        <v>2.78</v>
      </c>
      <c r="I61" s="5">
        <v>2.78</v>
      </c>
      <c r="J61" s="5">
        <v>2.88</v>
      </c>
      <c r="K61" s="5">
        <v>-0.124</v>
      </c>
      <c r="L61" s="5">
        <v>2.52</v>
      </c>
      <c r="M61" s="52">
        <v>0.0</v>
      </c>
      <c r="V61" s="73"/>
    </row>
    <row r="62" ht="15.75" customHeight="1">
      <c r="B62" s="5"/>
      <c r="D62" s="113">
        <v>0.5729166666666666</v>
      </c>
      <c r="E62" s="5">
        <v>2.38</v>
      </c>
      <c r="F62" s="5">
        <v>2.59</v>
      </c>
      <c r="G62" s="5">
        <v>2.72</v>
      </c>
      <c r="H62" s="5">
        <v>2.72</v>
      </c>
      <c r="I62" s="5">
        <v>2.8</v>
      </c>
      <c r="J62" s="5">
        <v>2.9</v>
      </c>
      <c r="K62" s="5">
        <v>-0.123</v>
      </c>
      <c r="L62" s="5">
        <v>2.5</v>
      </c>
      <c r="M62" s="52">
        <v>0.0</v>
      </c>
      <c r="V62" s="73"/>
    </row>
    <row r="63" ht="15.75" customHeight="1">
      <c r="A63" s="9"/>
      <c r="B63" s="2"/>
      <c r="C63" s="9"/>
      <c r="D63" s="115">
        <v>0.6458333333333334</v>
      </c>
      <c r="E63" s="2">
        <v>2.38</v>
      </c>
      <c r="F63" s="2">
        <v>2.59</v>
      </c>
      <c r="G63" s="9">
        <v>2.71</v>
      </c>
      <c r="H63" s="9">
        <v>2.72</v>
      </c>
      <c r="I63" s="2">
        <v>2.7</v>
      </c>
      <c r="J63" s="2">
        <v>2.8</v>
      </c>
      <c r="K63" s="2">
        <v>-0.12</v>
      </c>
      <c r="L63" s="2">
        <v>2.4</v>
      </c>
      <c r="M63" s="54">
        <v>0.0</v>
      </c>
      <c r="N63" s="9"/>
      <c r="O63" s="9"/>
      <c r="P63" s="9"/>
      <c r="Q63" s="9"/>
      <c r="R63" s="9"/>
      <c r="S63" s="9"/>
      <c r="T63" s="9"/>
      <c r="U63" s="9"/>
      <c r="V63" s="72"/>
      <c r="W63" s="9"/>
      <c r="X63" s="9"/>
      <c r="Y63" s="9"/>
      <c r="Z63" s="9"/>
    </row>
    <row r="64" ht="15.75" customHeight="1">
      <c r="A64" s="64">
        <f t="shared" ref="A64:B64" si="3">A57</f>
        <v>43273</v>
      </c>
      <c r="B64" s="65" t="str">
        <f t="shared" si="3"/>
        <v>MBI17_Grp2</v>
      </c>
      <c r="C64" s="3" t="s">
        <v>14</v>
      </c>
      <c r="D64" s="52">
        <v>0.0</v>
      </c>
      <c r="E64" s="5"/>
      <c r="F64" s="5">
        <v>1.52</v>
      </c>
      <c r="G64" s="5">
        <v>2.48</v>
      </c>
      <c r="H64" s="5">
        <v>1.55</v>
      </c>
      <c r="I64" s="5">
        <v>3.14</v>
      </c>
      <c r="J64" s="5">
        <v>3.2</v>
      </c>
      <c r="K64" s="5">
        <v>2.96</v>
      </c>
      <c r="L64" s="5">
        <v>0.3</v>
      </c>
      <c r="M64" s="52">
        <v>0.0</v>
      </c>
      <c r="V64" s="73"/>
    </row>
    <row r="65" ht="15.75" customHeight="1">
      <c r="B65" s="5"/>
      <c r="D65" s="52">
        <v>1.0</v>
      </c>
      <c r="E65" s="5"/>
      <c r="F65" s="5">
        <v>2.72</v>
      </c>
      <c r="G65" s="5">
        <v>2.57</v>
      </c>
      <c r="H65" s="5">
        <v>2.72</v>
      </c>
      <c r="I65" s="5">
        <v>3.27</v>
      </c>
      <c r="J65" s="5">
        <v>3.57</v>
      </c>
      <c r="K65" s="5">
        <v>2.97</v>
      </c>
      <c r="L65" s="5">
        <v>0.8</v>
      </c>
      <c r="M65" s="52">
        <v>0.0</v>
      </c>
      <c r="V65" s="73"/>
    </row>
    <row r="66" ht="15.75" customHeight="1">
      <c r="B66" s="5"/>
      <c r="D66" s="52">
        <v>5.0</v>
      </c>
      <c r="E66" s="5"/>
      <c r="F66" s="5">
        <v>2.22</v>
      </c>
      <c r="G66" s="5">
        <v>2.85</v>
      </c>
      <c r="H66" s="5">
        <v>2.85</v>
      </c>
      <c r="I66" s="5">
        <v>3.55</v>
      </c>
      <c r="J66" s="5">
        <v>3.24</v>
      </c>
      <c r="K66" s="5">
        <v>2.94</v>
      </c>
      <c r="L66" s="5">
        <v>0.4</v>
      </c>
      <c r="M66" s="52">
        <v>0.0</v>
      </c>
      <c r="V66" s="73"/>
    </row>
    <row r="67" ht="15.75" customHeight="1">
      <c r="B67" s="5"/>
      <c r="D67" s="52">
        <v>10.0</v>
      </c>
      <c r="E67" s="5"/>
      <c r="F67" s="5">
        <v>2.25</v>
      </c>
      <c r="G67" s="5">
        <v>3.48</v>
      </c>
      <c r="H67" s="5">
        <v>2.88</v>
      </c>
      <c r="I67" s="5">
        <v>3.48</v>
      </c>
      <c r="J67" s="5">
        <v>3.2</v>
      </c>
      <c r="K67" s="5">
        <v>2.88</v>
      </c>
      <c r="L67" s="5">
        <v>0.12</v>
      </c>
      <c r="M67" s="52">
        <v>0.0</v>
      </c>
      <c r="V67" s="73"/>
    </row>
    <row r="68" ht="15.75" customHeight="1">
      <c r="B68" s="5"/>
      <c r="D68" s="52">
        <v>15.0</v>
      </c>
      <c r="E68" s="5"/>
      <c r="F68" s="5">
        <v>2.65</v>
      </c>
      <c r="G68" s="5">
        <v>3.2</v>
      </c>
      <c r="H68" s="5">
        <v>2.72</v>
      </c>
      <c r="I68" s="5">
        <v>3.2</v>
      </c>
      <c r="J68" s="5">
        <v>3.02</v>
      </c>
      <c r="K68" s="5">
        <v>2.9</v>
      </c>
      <c r="L68" s="5">
        <v>0.1</v>
      </c>
      <c r="M68" s="52">
        <v>0.0</v>
      </c>
      <c r="V68" s="73"/>
    </row>
    <row r="69" ht="15.75" customHeight="1">
      <c r="B69" s="5"/>
      <c r="D69" s="52">
        <v>45.0</v>
      </c>
      <c r="E69" s="5"/>
      <c r="F69" s="5">
        <v>2.45</v>
      </c>
      <c r="G69" s="5">
        <v>2.8</v>
      </c>
      <c r="H69" s="5">
        <v>2.8</v>
      </c>
      <c r="I69" s="5">
        <v>3.2</v>
      </c>
      <c r="J69" s="5">
        <v>3.2</v>
      </c>
      <c r="K69" s="5">
        <v>2.8</v>
      </c>
      <c r="L69" s="5">
        <v>0.12</v>
      </c>
      <c r="M69" s="52">
        <v>0.0</v>
      </c>
      <c r="V69" s="73"/>
    </row>
    <row r="70" ht="15.75" customHeight="1">
      <c r="A70" s="9"/>
      <c r="B70" s="2"/>
      <c r="C70" s="9"/>
      <c r="D70" s="54">
        <v>150.0</v>
      </c>
      <c r="E70" s="2"/>
      <c r="F70" s="2">
        <v>2.5</v>
      </c>
      <c r="G70" s="2">
        <v>2.6</v>
      </c>
      <c r="H70" s="2">
        <v>2.8</v>
      </c>
      <c r="I70" s="2">
        <v>3.2</v>
      </c>
      <c r="J70" s="2">
        <v>3.2</v>
      </c>
      <c r="K70" s="2">
        <v>2.5</v>
      </c>
      <c r="L70" s="2">
        <v>0.1</v>
      </c>
      <c r="M70" s="54">
        <v>0.0</v>
      </c>
      <c r="N70" s="9"/>
      <c r="O70" s="9"/>
      <c r="P70" s="9"/>
      <c r="Q70" s="9"/>
      <c r="R70" s="9"/>
      <c r="S70" s="9"/>
      <c r="T70" s="9"/>
      <c r="U70" s="9"/>
      <c r="V70" s="72"/>
      <c r="W70" s="9"/>
      <c r="X70" s="9"/>
      <c r="Y70" s="9"/>
      <c r="Z70" s="9"/>
    </row>
    <row r="71" ht="15.75" customHeight="1">
      <c r="A71" s="11">
        <f>'TN-Liste'!A121</f>
        <v>43621</v>
      </c>
      <c r="B71" s="3" t="str">
        <f>'TN-Liste'!B121</f>
        <v>MBI18_Grp1</v>
      </c>
      <c r="C71" s="3" t="s">
        <v>17</v>
      </c>
      <c r="D71" s="52">
        <v>0.0</v>
      </c>
      <c r="E71" s="5">
        <v>1.319</v>
      </c>
      <c r="F71" s="5">
        <v>1.5</v>
      </c>
      <c r="G71" s="5">
        <v>1.455</v>
      </c>
      <c r="H71" s="5">
        <v>1.643</v>
      </c>
      <c r="I71" s="5">
        <v>1.891</v>
      </c>
      <c r="J71" s="5">
        <v>1.569</v>
      </c>
      <c r="K71" s="5">
        <v>1.507</v>
      </c>
      <c r="L71" s="5">
        <v>1.337</v>
      </c>
      <c r="M71" s="52"/>
      <c r="V71" s="73"/>
    </row>
    <row r="72" ht="15.75" customHeight="1">
      <c r="A72" s="11">
        <f>'TN-Liste'!A122</f>
        <v>43621</v>
      </c>
      <c r="B72" s="5"/>
      <c r="D72" s="73">
        <v>1.0</v>
      </c>
      <c r="E72" s="5">
        <v>1.36</v>
      </c>
      <c r="F72" s="5">
        <v>1.667</v>
      </c>
      <c r="G72" s="5">
        <v>1.563</v>
      </c>
      <c r="H72" s="5">
        <v>1.676</v>
      </c>
      <c r="I72" s="5">
        <v>1.945</v>
      </c>
      <c r="J72" s="5">
        <v>1.673</v>
      </c>
      <c r="K72" s="5">
        <v>1.53</v>
      </c>
      <c r="L72" s="5">
        <v>1.445</v>
      </c>
      <c r="M72" s="52"/>
      <c r="V72" s="73"/>
    </row>
    <row r="73" ht="15.75" customHeight="1">
      <c r="A73" s="11">
        <f>'TN-Liste'!A123</f>
        <v>43621</v>
      </c>
      <c r="B73" s="5"/>
      <c r="D73" s="73">
        <v>5.0</v>
      </c>
      <c r="E73" s="5">
        <v>1.11</v>
      </c>
      <c r="F73" s="5">
        <v>1.252</v>
      </c>
      <c r="G73" s="5">
        <v>1.342</v>
      </c>
      <c r="H73" s="5">
        <v>1.401</v>
      </c>
      <c r="I73" s="5">
        <v>1.641</v>
      </c>
      <c r="J73" s="5">
        <v>1.417</v>
      </c>
      <c r="K73" s="5">
        <v>1.209</v>
      </c>
      <c r="L73" s="5">
        <v>1.095</v>
      </c>
      <c r="M73" s="52"/>
      <c r="V73" s="73"/>
    </row>
    <row r="74" ht="15.75" customHeight="1">
      <c r="A74" s="11">
        <f>'TN-Liste'!A124</f>
        <v>43621</v>
      </c>
      <c r="B74" s="5"/>
      <c r="D74" s="73">
        <v>10.0</v>
      </c>
      <c r="E74" s="5">
        <v>0.993</v>
      </c>
      <c r="F74" s="5">
        <v>1.183</v>
      </c>
      <c r="G74" s="5">
        <v>1.219</v>
      </c>
      <c r="H74" s="5">
        <v>1.267</v>
      </c>
      <c r="I74" s="5">
        <v>1.529</v>
      </c>
      <c r="J74" s="5">
        <v>1.325</v>
      </c>
      <c r="K74" s="5">
        <v>1.147</v>
      </c>
      <c r="L74" s="5">
        <v>1.031</v>
      </c>
      <c r="M74" s="52"/>
      <c r="V74" s="73"/>
    </row>
    <row r="75" ht="15.75" customHeight="1">
      <c r="A75" s="11">
        <f>'TN-Liste'!A125</f>
        <v>43621</v>
      </c>
      <c r="B75" s="5"/>
      <c r="D75" s="73">
        <v>15.0</v>
      </c>
      <c r="E75" s="5">
        <v>0.864</v>
      </c>
      <c r="F75" s="5">
        <v>1.077</v>
      </c>
      <c r="G75" s="5">
        <v>1.2</v>
      </c>
      <c r="H75" s="5">
        <v>1.171</v>
      </c>
      <c r="I75" s="5">
        <v>1.474</v>
      </c>
      <c r="J75" s="5">
        <v>1.374</v>
      </c>
      <c r="K75" s="5">
        <v>1.032</v>
      </c>
      <c r="L75" s="5">
        <v>0.951</v>
      </c>
      <c r="M75" s="52"/>
      <c r="V75" s="73"/>
    </row>
    <row r="76" ht="15.75" customHeight="1">
      <c r="A76" s="11">
        <f>'TN-Liste'!A126</f>
        <v>43621</v>
      </c>
      <c r="B76" s="5"/>
      <c r="D76" s="73">
        <v>30.0</v>
      </c>
      <c r="E76" s="5">
        <v>0.698</v>
      </c>
      <c r="F76" s="5">
        <v>0.895</v>
      </c>
      <c r="G76" s="5">
        <v>1.058</v>
      </c>
      <c r="H76" s="5">
        <v>1.023</v>
      </c>
      <c r="I76" s="5">
        <v>1.123</v>
      </c>
      <c r="J76" s="5">
        <v>1.284</v>
      </c>
      <c r="K76" s="5">
        <v>0.0839</v>
      </c>
      <c r="L76" s="5">
        <v>0.794</v>
      </c>
      <c r="M76" s="52"/>
      <c r="V76" s="73"/>
    </row>
    <row r="77" ht="15.75" customHeight="1">
      <c r="A77" s="11">
        <f>'TN-Liste'!A127</f>
        <v>43621</v>
      </c>
      <c r="B77" s="5"/>
      <c r="D77" s="73">
        <v>60.0</v>
      </c>
      <c r="E77" s="5">
        <v>0.644</v>
      </c>
      <c r="F77" s="5">
        <v>0.874</v>
      </c>
      <c r="G77" s="5">
        <v>0.8883</v>
      </c>
      <c r="H77" s="5">
        <v>0.921</v>
      </c>
      <c r="I77" s="5">
        <v>1.186</v>
      </c>
      <c r="J77" s="5">
        <v>1.242</v>
      </c>
      <c r="K77" s="5">
        <v>0.776</v>
      </c>
      <c r="L77" s="5">
        <v>0.729</v>
      </c>
      <c r="M77" s="52"/>
      <c r="V77" s="73"/>
    </row>
    <row r="78" ht="15.75" customHeight="1">
      <c r="A78" s="11">
        <f>'TN-Liste'!A128</f>
        <v>43621</v>
      </c>
      <c r="B78" s="2"/>
      <c r="C78" s="9"/>
      <c r="D78" s="72">
        <v>120.0</v>
      </c>
      <c r="E78" s="2">
        <v>0.585</v>
      </c>
      <c r="F78" s="2">
        <v>0.797</v>
      </c>
      <c r="G78" s="2">
        <v>0.813</v>
      </c>
      <c r="H78" s="2">
        <v>0.835</v>
      </c>
      <c r="I78" s="2">
        <v>0.995</v>
      </c>
      <c r="J78" s="2">
        <v>1.088</v>
      </c>
      <c r="K78" s="2">
        <v>0.671</v>
      </c>
      <c r="L78" s="2">
        <v>631.0</v>
      </c>
      <c r="M78" s="54"/>
      <c r="N78" s="9"/>
      <c r="O78" s="9"/>
      <c r="P78" s="9"/>
      <c r="Q78" s="9"/>
      <c r="R78" s="9"/>
      <c r="S78" s="9"/>
      <c r="T78" s="9"/>
      <c r="U78" s="9"/>
      <c r="V78" s="72"/>
      <c r="W78" s="9"/>
      <c r="X78" s="9"/>
      <c r="Y78" s="9"/>
      <c r="Z78" s="9"/>
    </row>
    <row r="79" ht="15.75" customHeight="1">
      <c r="A79" s="11">
        <f>'TN-Liste'!A129</f>
        <v>43621</v>
      </c>
      <c r="B79" s="65" t="str">
        <f>B71</f>
        <v>MBI18_Grp1</v>
      </c>
      <c r="C79" s="3" t="s">
        <v>14</v>
      </c>
      <c r="D79" s="52">
        <v>0.0</v>
      </c>
      <c r="E79" s="5">
        <v>1.581</v>
      </c>
      <c r="F79" s="5">
        <v>1.551</v>
      </c>
      <c r="G79" s="5">
        <v>1.522</v>
      </c>
      <c r="H79" s="5">
        <v>1.596</v>
      </c>
      <c r="I79" s="5">
        <v>1.6</v>
      </c>
      <c r="J79" s="5">
        <v>1.6</v>
      </c>
      <c r="K79" s="5">
        <v>1.61</v>
      </c>
      <c r="L79" s="5">
        <v>1.597</v>
      </c>
      <c r="M79" s="52"/>
      <c r="V79" s="73"/>
    </row>
    <row r="80" ht="15.75" customHeight="1">
      <c r="A80" s="11">
        <f>'TN-Liste'!A130</f>
        <v>43621</v>
      </c>
      <c r="B80" s="5"/>
      <c r="D80" s="52">
        <v>1.0</v>
      </c>
      <c r="E80" s="5">
        <v>0.467</v>
      </c>
      <c r="F80" s="5">
        <v>0.763</v>
      </c>
      <c r="G80" s="5">
        <v>0.35</v>
      </c>
      <c r="H80" s="5">
        <v>0.431</v>
      </c>
      <c r="I80" s="5">
        <v>0.427</v>
      </c>
      <c r="J80" s="5">
        <v>0.436</v>
      </c>
      <c r="K80" s="5">
        <v>0.4</v>
      </c>
      <c r="L80" s="5">
        <v>0.353</v>
      </c>
      <c r="M80" s="52"/>
      <c r="V80" s="73"/>
    </row>
    <row r="81" ht="15.75" customHeight="1">
      <c r="A81" s="11">
        <f>'TN-Liste'!A131</f>
        <v>43621</v>
      </c>
      <c r="B81" s="5"/>
      <c r="D81" s="52">
        <v>2.0</v>
      </c>
      <c r="E81" s="5">
        <v>0.544</v>
      </c>
      <c r="F81" s="5">
        <v>0.609</v>
      </c>
      <c r="G81" s="5">
        <v>0.391</v>
      </c>
      <c r="H81" s="5">
        <v>0.404</v>
      </c>
      <c r="I81" s="5">
        <v>2.91</v>
      </c>
      <c r="J81" s="5">
        <v>2.09</v>
      </c>
      <c r="K81" s="5">
        <v>2.789</v>
      </c>
      <c r="L81" s="5">
        <v>2.345</v>
      </c>
      <c r="M81" s="52"/>
      <c r="V81" s="73"/>
    </row>
    <row r="82" ht="15.75" customHeight="1">
      <c r="A82" s="11">
        <f>'TN-Liste'!A132</f>
        <v>43621</v>
      </c>
      <c r="B82" s="5"/>
      <c r="D82" s="52">
        <v>10.0</v>
      </c>
      <c r="E82" s="5">
        <v>1.57</v>
      </c>
      <c r="F82" s="5">
        <v>0.682</v>
      </c>
      <c r="G82" s="5">
        <v>1.4</v>
      </c>
      <c r="H82" s="5">
        <v>1.273</v>
      </c>
      <c r="I82" s="5">
        <v>2.928</v>
      </c>
      <c r="J82" s="5">
        <v>2.915</v>
      </c>
      <c r="K82" s="5">
        <v>1.47</v>
      </c>
      <c r="L82" s="5">
        <v>0.55</v>
      </c>
      <c r="M82" s="52"/>
      <c r="V82" s="73"/>
    </row>
    <row r="83" ht="15.75" customHeight="1">
      <c r="A83" s="11">
        <f>'TN-Liste'!A133</f>
        <v>43628</v>
      </c>
      <c r="B83" s="5"/>
      <c r="D83" s="52">
        <v>20.0</v>
      </c>
      <c r="E83" s="5">
        <v>1.099</v>
      </c>
      <c r="F83" s="5">
        <v>0.381</v>
      </c>
      <c r="G83" s="5">
        <v>0.4</v>
      </c>
      <c r="H83" s="5">
        <v>0.304</v>
      </c>
      <c r="I83" s="5">
        <v>0.365</v>
      </c>
      <c r="J83" s="5">
        <v>0.362</v>
      </c>
      <c r="K83" s="5">
        <v>0.45</v>
      </c>
      <c r="L83" s="5">
        <v>0.2</v>
      </c>
      <c r="M83" s="52"/>
      <c r="V83" s="73"/>
    </row>
    <row r="84" ht="15.75" customHeight="1">
      <c r="A84" s="11">
        <f>'TN-Liste'!A134</f>
        <v>43628</v>
      </c>
      <c r="B84" s="5"/>
      <c r="D84" s="52">
        <v>25.0</v>
      </c>
      <c r="E84" s="5">
        <v>0.9</v>
      </c>
      <c r="F84" s="5">
        <v>0.278</v>
      </c>
      <c r="G84" s="5">
        <v>0.373</v>
      </c>
      <c r="H84" s="5">
        <v>0.281</v>
      </c>
      <c r="I84" s="5">
        <v>2.6</v>
      </c>
      <c r="J84" s="5">
        <v>0.312</v>
      </c>
      <c r="K84" s="5">
        <v>0.6</v>
      </c>
      <c r="L84" s="5">
        <v>0.167</v>
      </c>
      <c r="M84" s="52"/>
      <c r="V84" s="73"/>
    </row>
    <row r="85" ht="15.75" customHeight="1">
      <c r="A85" s="11">
        <f>'TN-Liste'!A135</f>
        <v>43628</v>
      </c>
      <c r="B85" s="2"/>
      <c r="C85" s="9"/>
      <c r="D85" s="54">
        <v>45.0</v>
      </c>
      <c r="E85" s="2">
        <v>0.49</v>
      </c>
      <c r="F85" s="2">
        <v>0.0</v>
      </c>
      <c r="G85" s="2">
        <v>2.7</v>
      </c>
      <c r="H85" s="2">
        <v>0.26</v>
      </c>
      <c r="I85" s="2">
        <v>0.214</v>
      </c>
      <c r="J85" s="2">
        <v>0.21</v>
      </c>
      <c r="K85" s="2">
        <v>0.173</v>
      </c>
      <c r="L85" s="2">
        <v>0.004</v>
      </c>
      <c r="M85" s="54"/>
      <c r="N85" s="9"/>
      <c r="O85" s="9"/>
      <c r="P85" s="9"/>
      <c r="Q85" s="9"/>
      <c r="R85" s="9"/>
      <c r="S85" s="9"/>
      <c r="T85" s="9"/>
      <c r="U85" s="9"/>
      <c r="V85" s="72"/>
      <c r="W85" s="9"/>
      <c r="X85" s="9"/>
      <c r="Y85" s="9"/>
      <c r="Z85" s="9"/>
    </row>
    <row r="86" ht="15.75" customHeight="1">
      <c r="A86" s="11">
        <f>'TN-Liste'!A136</f>
        <v>43628</v>
      </c>
      <c r="B86" s="65" t="str">
        <f>B79</f>
        <v>MBI18_Grp1</v>
      </c>
      <c r="C86" s="3" t="s">
        <v>15</v>
      </c>
      <c r="D86" s="52">
        <v>0.0</v>
      </c>
      <c r="E86" s="5">
        <v>2.804</v>
      </c>
      <c r="F86" s="5">
        <v>2.751</v>
      </c>
      <c r="G86" s="5">
        <v>2.623</v>
      </c>
      <c r="H86" s="5">
        <v>2.435</v>
      </c>
      <c r="I86" s="5">
        <v>2.3</v>
      </c>
      <c r="J86" s="5">
        <v>2.744</v>
      </c>
      <c r="K86" s="5">
        <v>2.602</v>
      </c>
      <c r="L86" s="5">
        <v>2.563</v>
      </c>
      <c r="M86" s="52">
        <v>1.822</v>
      </c>
      <c r="V86" s="73"/>
    </row>
    <row r="87" ht="15.75" customHeight="1">
      <c r="A87" s="11">
        <f>'TN-Liste'!A137</f>
        <v>43628</v>
      </c>
      <c r="B87" s="5"/>
      <c r="D87" s="52">
        <v>1.0</v>
      </c>
      <c r="E87" s="5">
        <v>2.234</v>
      </c>
      <c r="F87" s="5">
        <v>2.0</v>
      </c>
      <c r="G87" s="5">
        <v>1.788</v>
      </c>
      <c r="H87" s="5">
        <v>1.872</v>
      </c>
      <c r="I87" s="5">
        <v>1.777</v>
      </c>
      <c r="J87" s="5">
        <v>0.494</v>
      </c>
      <c r="K87" s="5">
        <v>2.008</v>
      </c>
      <c r="L87" s="5">
        <v>1.961</v>
      </c>
      <c r="M87" s="52">
        <v>0.84</v>
      </c>
      <c r="V87" s="73"/>
    </row>
    <row r="88" ht="15.75" customHeight="1">
      <c r="A88" s="11">
        <f>'TN-Liste'!A138</f>
        <v>43628</v>
      </c>
      <c r="B88" s="5"/>
      <c r="D88" s="52">
        <v>10.0</v>
      </c>
      <c r="E88" s="5">
        <v>2.196</v>
      </c>
      <c r="F88" s="5">
        <v>1.912</v>
      </c>
      <c r="G88" s="5">
        <v>2.046</v>
      </c>
      <c r="H88" s="5">
        <v>1.503</v>
      </c>
      <c r="I88" s="5">
        <v>1.722</v>
      </c>
      <c r="J88" s="5">
        <v>1.077</v>
      </c>
      <c r="K88" s="5">
        <v>1.94</v>
      </c>
      <c r="L88" s="5">
        <v>1.914</v>
      </c>
      <c r="M88" s="52">
        <v>0.803</v>
      </c>
      <c r="V88" s="73"/>
    </row>
    <row r="89" ht="15.75" customHeight="1">
      <c r="A89" s="11">
        <f>'TN-Liste'!A139</f>
        <v>43628</v>
      </c>
      <c r="B89" s="5"/>
      <c r="D89" s="52">
        <v>20.0</v>
      </c>
      <c r="E89" s="5">
        <v>1.099</v>
      </c>
      <c r="F89" s="5">
        <v>1.712</v>
      </c>
      <c r="G89" s="5">
        <v>0.922</v>
      </c>
      <c r="H89" s="5">
        <v>0.822</v>
      </c>
      <c r="I89" s="5">
        <v>0.802</v>
      </c>
      <c r="J89" s="5">
        <v>1.02</v>
      </c>
      <c r="K89" s="5">
        <v>0.898</v>
      </c>
      <c r="L89" s="5">
        <v>0.907</v>
      </c>
      <c r="M89" s="52">
        <v>0.687</v>
      </c>
      <c r="V89" s="73"/>
    </row>
    <row r="90" ht="15.75" customHeight="1">
      <c r="A90" s="11">
        <f>'TN-Liste'!A140</f>
        <v>43641</v>
      </c>
      <c r="B90" s="2"/>
      <c r="C90" s="9"/>
      <c r="D90" s="54">
        <v>23.0</v>
      </c>
      <c r="E90" s="2">
        <v>1.045</v>
      </c>
      <c r="F90" s="2">
        <v>0.891</v>
      </c>
      <c r="G90" s="2">
        <v>1.028</v>
      </c>
      <c r="H90" s="2">
        <v>0.791</v>
      </c>
      <c r="I90" s="2">
        <v>0.88</v>
      </c>
      <c r="J90" s="2">
        <v>1.21</v>
      </c>
      <c r="K90" s="2">
        <v>0.881</v>
      </c>
      <c r="L90" s="2">
        <v>0.97</v>
      </c>
      <c r="M90" s="54">
        <v>0.681</v>
      </c>
      <c r="N90" s="9"/>
      <c r="O90" s="9"/>
      <c r="P90" s="9"/>
      <c r="Q90" s="9"/>
      <c r="R90" s="9"/>
      <c r="S90" s="9"/>
      <c r="T90" s="9"/>
      <c r="U90" s="9"/>
      <c r="V90" s="72"/>
      <c r="W90" s="9"/>
      <c r="X90" s="9"/>
      <c r="Y90" s="9"/>
      <c r="Z90" s="9"/>
    </row>
    <row r="91" ht="15.75" customHeight="1">
      <c r="A91" s="11">
        <f>'TN-Liste'!A141</f>
        <v>43641</v>
      </c>
      <c r="B91" s="65" t="str">
        <f>'TN-Liste'!B133</f>
        <v>MBI18_Grp2</v>
      </c>
      <c r="C91" s="3" t="s">
        <v>14</v>
      </c>
      <c r="D91" s="52">
        <v>0.0</v>
      </c>
      <c r="E91" s="5">
        <v>0.019</v>
      </c>
      <c r="F91" s="5">
        <v>0.09</v>
      </c>
      <c r="G91" s="5">
        <v>0.74</v>
      </c>
      <c r="H91" s="5">
        <v>0.079</v>
      </c>
      <c r="I91" s="5">
        <v>0.687</v>
      </c>
      <c r="J91" s="5">
        <v>0.779</v>
      </c>
      <c r="K91" s="5">
        <v>0.049</v>
      </c>
      <c r="L91" s="5">
        <v>0.037</v>
      </c>
      <c r="M91" s="52">
        <v>0.005</v>
      </c>
      <c r="N91" s="3" t="s">
        <v>163</v>
      </c>
      <c r="O91" s="3" t="s">
        <v>164</v>
      </c>
      <c r="P91" s="3" t="s">
        <v>165</v>
      </c>
      <c r="Q91" s="3" t="s">
        <v>166</v>
      </c>
      <c r="R91" s="3" t="s">
        <v>167</v>
      </c>
      <c r="S91" s="3" t="s">
        <v>166</v>
      </c>
      <c r="T91" s="3" t="s">
        <v>19</v>
      </c>
      <c r="U91" s="3" t="s">
        <v>168</v>
      </c>
      <c r="V91" s="73" t="s">
        <v>164</v>
      </c>
    </row>
    <row r="92" ht="15.75" customHeight="1">
      <c r="A92" s="11">
        <f>'TN-Liste'!A142</f>
        <v>43641</v>
      </c>
      <c r="B92" s="5"/>
      <c r="D92" s="52">
        <v>1.0</v>
      </c>
      <c r="E92" s="5">
        <v>0.02</v>
      </c>
      <c r="F92" s="5">
        <v>0.03</v>
      </c>
      <c r="G92" s="5">
        <v>0.677</v>
      </c>
      <c r="H92" s="5">
        <v>0.041</v>
      </c>
      <c r="I92" s="5">
        <v>0.526</v>
      </c>
      <c r="J92" s="5">
        <v>0.63</v>
      </c>
      <c r="K92" s="5">
        <v>0.033</v>
      </c>
      <c r="L92" s="5">
        <v>0.026</v>
      </c>
      <c r="M92" s="52">
        <v>0.005</v>
      </c>
      <c r="V92" s="73"/>
    </row>
    <row r="93" ht="15.75" customHeight="1">
      <c r="A93" s="11">
        <f>'TN-Liste'!A143</f>
        <v>43641</v>
      </c>
      <c r="B93" s="2"/>
      <c r="C93" s="9"/>
      <c r="D93" s="54">
        <v>30.0</v>
      </c>
      <c r="E93" s="2">
        <v>0.018</v>
      </c>
      <c r="F93" s="2">
        <v>0.026</v>
      </c>
      <c r="G93" s="2">
        <v>0.359</v>
      </c>
      <c r="H93" s="2">
        <v>0.019</v>
      </c>
      <c r="I93" s="2">
        <v>0.192</v>
      </c>
      <c r="J93" s="2">
        <v>0.21</v>
      </c>
      <c r="K93" s="2">
        <v>0.018</v>
      </c>
      <c r="L93" s="2">
        <v>0.014</v>
      </c>
      <c r="M93" s="54">
        <v>0.008</v>
      </c>
      <c r="N93" s="9"/>
      <c r="O93" s="9"/>
      <c r="P93" s="9"/>
      <c r="Q93" s="9"/>
      <c r="R93" s="9"/>
      <c r="S93" s="9"/>
      <c r="T93" s="9"/>
      <c r="U93" s="9"/>
      <c r="V93" s="72"/>
      <c r="W93" s="9"/>
      <c r="X93" s="9"/>
      <c r="Y93" s="9"/>
      <c r="Z93" s="9"/>
    </row>
    <row r="94" ht="15.75" customHeight="1">
      <c r="A94" s="11">
        <f>'TN-Liste'!A144</f>
        <v>43641</v>
      </c>
      <c r="B94" s="65" t="str">
        <f>B91</f>
        <v>MBI18_Grp2</v>
      </c>
      <c r="C94" s="3" t="s">
        <v>16</v>
      </c>
      <c r="D94" s="52">
        <v>0.0</v>
      </c>
      <c r="E94" s="5">
        <v>1.208</v>
      </c>
      <c r="F94" s="5">
        <v>1.284</v>
      </c>
      <c r="G94" s="5">
        <v>1.214</v>
      </c>
      <c r="H94" s="5">
        <v>1.417</v>
      </c>
      <c r="I94" s="5">
        <v>1.954</v>
      </c>
      <c r="J94" s="5">
        <v>1.78</v>
      </c>
      <c r="K94" s="5">
        <v>1.52</v>
      </c>
      <c r="L94" s="5">
        <v>0.884</v>
      </c>
      <c r="M94" s="52">
        <v>0.0</v>
      </c>
      <c r="N94" s="3" t="s">
        <v>167</v>
      </c>
      <c r="O94" s="3" t="s">
        <v>167</v>
      </c>
      <c r="P94" s="3" t="s">
        <v>164</v>
      </c>
      <c r="Q94" s="3" t="s">
        <v>166</v>
      </c>
      <c r="R94" s="3" t="s">
        <v>167</v>
      </c>
      <c r="S94" s="3" t="s">
        <v>167</v>
      </c>
      <c r="T94" s="3" t="s">
        <v>167</v>
      </c>
      <c r="U94" s="3" t="s">
        <v>167</v>
      </c>
      <c r="V94" s="73" t="s">
        <v>164</v>
      </c>
    </row>
    <row r="95" ht="15.75" customHeight="1">
      <c r="A95" s="11">
        <f>'TN-Liste'!A145</f>
        <v>43641</v>
      </c>
      <c r="B95" s="5"/>
      <c r="D95" s="52">
        <v>1.0</v>
      </c>
      <c r="E95" s="5">
        <v>0.377</v>
      </c>
      <c r="F95" s="5">
        <v>1.02</v>
      </c>
      <c r="G95" s="5">
        <v>0.692</v>
      </c>
      <c r="H95" s="5">
        <v>1.116</v>
      </c>
      <c r="I95" s="5">
        <v>0.223</v>
      </c>
      <c r="J95" s="5">
        <v>1.444</v>
      </c>
      <c r="K95" s="5">
        <v>1.24</v>
      </c>
      <c r="L95" s="5">
        <v>0.572</v>
      </c>
      <c r="M95" s="52">
        <v>-0.186</v>
      </c>
      <c r="V95" s="73"/>
    </row>
    <row r="96" ht="15.75" customHeight="1">
      <c r="B96" s="5"/>
      <c r="D96" s="52">
        <v>5.0</v>
      </c>
      <c r="E96" s="5">
        <v>0.155</v>
      </c>
      <c r="F96" s="5">
        <v>0.828</v>
      </c>
      <c r="G96" s="5">
        <v>0.393</v>
      </c>
      <c r="H96" s="5">
        <v>1.0</v>
      </c>
      <c r="I96" s="5">
        <v>449.0</v>
      </c>
      <c r="J96" s="5">
        <v>1.28</v>
      </c>
      <c r="K96" s="5">
        <v>0.208</v>
      </c>
      <c r="L96" s="5">
        <v>0.42</v>
      </c>
      <c r="M96" s="52">
        <v>-0.227</v>
      </c>
      <c r="V96" s="73"/>
    </row>
    <row r="97" ht="15.75" customHeight="1">
      <c r="B97" s="5"/>
      <c r="D97" s="52">
        <v>6.0</v>
      </c>
      <c r="E97" s="5">
        <v>0.748</v>
      </c>
      <c r="F97" s="5">
        <v>0.8</v>
      </c>
      <c r="G97" s="5">
        <v>0.636</v>
      </c>
      <c r="H97" s="5">
        <v>0.982</v>
      </c>
      <c r="I97" s="5">
        <v>1.399</v>
      </c>
      <c r="J97" s="5">
        <v>1.269</v>
      </c>
      <c r="K97" s="5">
        <v>1.037</v>
      </c>
      <c r="L97" s="5">
        <v>467.0</v>
      </c>
      <c r="M97" s="52">
        <v>-0.233</v>
      </c>
      <c r="V97" s="73"/>
    </row>
    <row r="98" ht="15.75" customHeight="1">
      <c r="A98" s="9"/>
      <c r="B98" s="2"/>
      <c r="C98" s="9"/>
      <c r="D98" s="54">
        <v>22.0</v>
      </c>
      <c r="E98" s="2">
        <v>0.434</v>
      </c>
      <c r="F98" s="2">
        <v>0.86</v>
      </c>
      <c r="G98" s="2">
        <v>0.859</v>
      </c>
      <c r="H98" s="2">
        <v>692.0</v>
      </c>
      <c r="I98" s="2">
        <v>1.446</v>
      </c>
      <c r="J98" s="2">
        <v>1.23</v>
      </c>
      <c r="K98" s="2">
        <v>0.458</v>
      </c>
      <c r="L98" s="2">
        <v>566.0</v>
      </c>
      <c r="M98" s="54">
        <v>0.058</v>
      </c>
      <c r="N98" s="9"/>
      <c r="O98" s="9"/>
      <c r="P98" s="9"/>
      <c r="Q98" s="9"/>
      <c r="R98" s="9"/>
      <c r="S98" s="9"/>
      <c r="T98" s="9"/>
      <c r="U98" s="9"/>
      <c r="V98" s="72"/>
      <c r="W98" s="9"/>
      <c r="X98" s="9"/>
      <c r="Y98" s="9"/>
      <c r="Z98" s="9"/>
    </row>
    <row r="99" ht="15.75" customHeight="1">
      <c r="A99" s="11">
        <f t="shared" ref="A99:B99" si="4">A94</f>
        <v>43641</v>
      </c>
      <c r="B99" s="65" t="str">
        <f t="shared" si="4"/>
        <v>MBI18_Grp2</v>
      </c>
      <c r="C99" s="3" t="s">
        <v>17</v>
      </c>
      <c r="D99" s="52">
        <v>0.0</v>
      </c>
      <c r="E99" s="5">
        <v>1.94</v>
      </c>
      <c r="F99" s="5">
        <v>1.452</v>
      </c>
      <c r="G99" s="5">
        <v>0.872</v>
      </c>
      <c r="H99" s="5">
        <v>1.784</v>
      </c>
      <c r="I99" s="5">
        <v>0.45</v>
      </c>
      <c r="J99" s="5">
        <v>0.802</v>
      </c>
      <c r="K99" s="5">
        <v>0.798</v>
      </c>
      <c r="L99" s="5">
        <v>0.521</v>
      </c>
      <c r="M99" s="52">
        <v>-0.063</v>
      </c>
      <c r="N99" s="3" t="s">
        <v>166</v>
      </c>
      <c r="O99" s="3" t="s">
        <v>166</v>
      </c>
      <c r="P99" s="3" t="s">
        <v>166</v>
      </c>
      <c r="Q99" s="3" t="s">
        <v>166</v>
      </c>
      <c r="R99" s="3" t="s">
        <v>166</v>
      </c>
      <c r="S99" s="3" t="s">
        <v>163</v>
      </c>
      <c r="T99" s="3" t="s">
        <v>169</v>
      </c>
      <c r="U99" s="3" t="s">
        <v>166</v>
      </c>
      <c r="V99" s="73" t="s">
        <v>170</v>
      </c>
    </row>
    <row r="100" ht="15.75" customHeight="1">
      <c r="B100" s="5"/>
      <c r="D100" s="52">
        <v>1.0</v>
      </c>
      <c r="E100" s="5">
        <v>0.15</v>
      </c>
      <c r="F100" s="5">
        <v>1.065</v>
      </c>
      <c r="G100" s="5">
        <v>0.755</v>
      </c>
      <c r="H100" s="5">
        <v>-0.088</v>
      </c>
      <c r="I100" s="5">
        <v>1.05</v>
      </c>
      <c r="J100" s="5">
        <v>0.81</v>
      </c>
      <c r="K100" s="5">
        <v>0.35</v>
      </c>
      <c r="L100" s="5">
        <v>-0.1</v>
      </c>
      <c r="M100" s="52">
        <v>-0.3</v>
      </c>
      <c r="N100" s="91"/>
      <c r="V100" s="73"/>
    </row>
    <row r="101" ht="15.75" customHeight="1">
      <c r="B101" s="5"/>
      <c r="D101" s="52">
        <v>2.0</v>
      </c>
      <c r="E101" s="5">
        <v>-0.068</v>
      </c>
      <c r="F101" s="5">
        <v>0.912</v>
      </c>
      <c r="G101" s="5">
        <v>0.955</v>
      </c>
      <c r="H101" s="5">
        <v>-0.25</v>
      </c>
      <c r="I101" s="5">
        <v>0.851</v>
      </c>
      <c r="J101" s="5">
        <v>0.802</v>
      </c>
      <c r="K101" s="5">
        <v>0.96</v>
      </c>
      <c r="L101" s="5">
        <v>-0.3</v>
      </c>
      <c r="M101" s="52">
        <v>-0.3</v>
      </c>
      <c r="N101" s="91"/>
      <c r="V101" s="73"/>
    </row>
    <row r="102" ht="15.75" customHeight="1">
      <c r="B102" s="5"/>
      <c r="D102" s="52">
        <v>3.0</v>
      </c>
      <c r="E102" s="5">
        <v>-0.098</v>
      </c>
      <c r="F102" s="5">
        <v>0.85</v>
      </c>
      <c r="G102" s="5">
        <v>0.917</v>
      </c>
      <c r="H102" s="5">
        <v>0.031</v>
      </c>
      <c r="I102" s="5">
        <v>0.725</v>
      </c>
      <c r="J102" s="5">
        <v>0.824</v>
      </c>
      <c r="K102" s="5">
        <v>0.432</v>
      </c>
      <c r="L102" s="5">
        <v>-0.3</v>
      </c>
      <c r="M102" s="52">
        <v>-0.3</v>
      </c>
      <c r="V102" s="73"/>
    </row>
    <row r="103" ht="15.75" customHeight="1">
      <c r="B103" s="5"/>
      <c r="D103" s="52">
        <v>4.0</v>
      </c>
      <c r="E103" s="5">
        <v>-0.158</v>
      </c>
      <c r="F103" s="5">
        <v>0.804</v>
      </c>
      <c r="G103" s="5">
        <v>0.881</v>
      </c>
      <c r="H103" s="5">
        <v>-0.286</v>
      </c>
      <c r="I103" s="5">
        <v>0.652</v>
      </c>
      <c r="J103" s="5">
        <v>0.759</v>
      </c>
      <c r="K103" s="5">
        <v>0.336</v>
      </c>
      <c r="L103" s="5">
        <v>-0.3</v>
      </c>
      <c r="M103" s="52">
        <v>-0.3</v>
      </c>
      <c r="V103" s="73"/>
    </row>
    <row r="104" ht="15.75" customHeight="1">
      <c r="B104" s="5"/>
      <c r="D104" s="52">
        <v>5.0</v>
      </c>
      <c r="E104" s="5">
        <v>-0.192</v>
      </c>
      <c r="F104" s="5">
        <v>0.708</v>
      </c>
      <c r="G104" s="5">
        <v>0.791</v>
      </c>
      <c r="H104" s="5">
        <v>-0.291</v>
      </c>
      <c r="I104" s="5">
        <v>0.525</v>
      </c>
      <c r="J104" s="5">
        <v>0.666</v>
      </c>
      <c r="K104" s="5">
        <v>0.537</v>
      </c>
      <c r="L104" s="5">
        <v>-0.3</v>
      </c>
      <c r="M104" s="52">
        <v>-0.3</v>
      </c>
      <c r="V104" s="73"/>
    </row>
    <row r="105" ht="15.75" customHeight="1">
      <c r="B105" s="5"/>
      <c r="D105" s="52">
        <v>6.0</v>
      </c>
      <c r="E105" s="5">
        <v>-0.249</v>
      </c>
      <c r="F105" s="5">
        <v>0.619</v>
      </c>
      <c r="G105" s="5">
        <v>0.725</v>
      </c>
      <c r="H105" s="5">
        <v>-0.3</v>
      </c>
      <c r="I105" s="5">
        <v>0.417</v>
      </c>
      <c r="J105" s="5">
        <v>0.568</v>
      </c>
      <c r="K105" s="5">
        <v>0.4</v>
      </c>
      <c r="L105" s="5">
        <v>-0.3</v>
      </c>
      <c r="M105" s="52">
        <v>-0.3</v>
      </c>
      <c r="V105" s="73"/>
    </row>
    <row r="106" ht="15.75" customHeight="1">
      <c r="B106" s="5"/>
      <c r="D106" s="52">
        <v>9.0</v>
      </c>
      <c r="E106" s="5">
        <v>-0.3</v>
      </c>
      <c r="F106" s="5">
        <v>0.284</v>
      </c>
      <c r="G106" s="5">
        <v>0.69</v>
      </c>
      <c r="H106" s="5">
        <v>-0.3</v>
      </c>
      <c r="I106" s="5">
        <v>0.339</v>
      </c>
      <c r="J106" s="5">
        <v>497.0</v>
      </c>
      <c r="K106" s="5">
        <v>0.322</v>
      </c>
      <c r="L106" s="5">
        <v>-0.3</v>
      </c>
      <c r="M106" s="52">
        <v>-0.3</v>
      </c>
      <c r="V106" s="73"/>
    </row>
    <row r="107" ht="15.75" customHeight="1">
      <c r="B107" s="5"/>
      <c r="D107" s="52">
        <v>12.0</v>
      </c>
      <c r="E107" s="5">
        <v>-0.3</v>
      </c>
      <c r="F107" s="5"/>
      <c r="G107" s="5"/>
      <c r="H107" s="5">
        <v>-0.3</v>
      </c>
      <c r="I107" s="5"/>
      <c r="J107" s="5"/>
      <c r="K107" s="5"/>
      <c r="L107" s="5">
        <v>-0.3</v>
      </c>
      <c r="M107" s="52">
        <v>-0.3</v>
      </c>
      <c r="V107" s="73"/>
    </row>
    <row r="108" ht="15.75" customHeight="1">
      <c r="B108" s="5"/>
      <c r="D108" s="52">
        <v>18.0</v>
      </c>
      <c r="E108" s="5">
        <v>-0.3</v>
      </c>
      <c r="F108" s="5">
        <v>0.498</v>
      </c>
      <c r="G108" s="5">
        <v>0.681</v>
      </c>
      <c r="H108" s="5">
        <v>-0.3</v>
      </c>
      <c r="I108" s="5">
        <v>0.235</v>
      </c>
      <c r="J108" s="5">
        <v>0.402</v>
      </c>
      <c r="K108" s="5">
        <v>0.217</v>
      </c>
      <c r="L108" s="5">
        <v>-0.3</v>
      </c>
      <c r="M108" s="52">
        <v>-0.3</v>
      </c>
      <c r="V108" s="73"/>
    </row>
    <row r="109" ht="15.75" customHeight="1">
      <c r="B109" s="5"/>
      <c r="D109" s="52">
        <v>30.0</v>
      </c>
      <c r="E109" s="5">
        <v>-0.3</v>
      </c>
      <c r="F109" s="5">
        <v>0.232</v>
      </c>
      <c r="G109" s="5">
        <v>0.493</v>
      </c>
      <c r="H109" s="5">
        <v>-0.3</v>
      </c>
      <c r="I109" s="5">
        <v>0.033</v>
      </c>
      <c r="J109" s="5">
        <v>0.185</v>
      </c>
      <c r="K109" s="5">
        <v>-0.016</v>
      </c>
      <c r="L109" s="5">
        <v>-0.3</v>
      </c>
      <c r="M109" s="52">
        <v>-0.3</v>
      </c>
      <c r="V109" s="73"/>
    </row>
    <row r="110" ht="15.75" customHeight="1">
      <c r="B110" s="5"/>
      <c r="D110" s="52">
        <v>60.0</v>
      </c>
      <c r="E110" s="5">
        <v>-0.243</v>
      </c>
      <c r="F110" s="5">
        <v>0.325</v>
      </c>
      <c r="G110" s="5">
        <v>0.503</v>
      </c>
      <c r="H110" s="5">
        <v>-0.237</v>
      </c>
      <c r="I110" s="5">
        <v>-0.017</v>
      </c>
      <c r="J110" s="5">
        <v>0.135</v>
      </c>
      <c r="K110" s="5">
        <v>-0.065</v>
      </c>
      <c r="L110" s="5">
        <v>0.092</v>
      </c>
      <c r="M110" s="52">
        <v>-0.244</v>
      </c>
      <c r="V110" s="73"/>
    </row>
    <row r="111" ht="15.75" customHeight="1">
      <c r="A111" s="9"/>
      <c r="B111" s="2"/>
      <c r="C111" s="9"/>
      <c r="D111" s="54">
        <v>140.0</v>
      </c>
      <c r="E111" s="2">
        <v>0.078</v>
      </c>
      <c r="F111" s="2">
        <v>0.383</v>
      </c>
      <c r="G111" s="2">
        <v>0.644</v>
      </c>
      <c r="H111" s="2">
        <v>0.093</v>
      </c>
      <c r="I111" s="2">
        <v>0.064</v>
      </c>
      <c r="J111" s="2">
        <v>0.241</v>
      </c>
      <c r="K111" s="2">
        <v>0.609</v>
      </c>
      <c r="L111" s="2">
        <v>0.302</v>
      </c>
      <c r="M111" s="54">
        <v>0.05</v>
      </c>
      <c r="N111" s="9"/>
      <c r="O111" s="9"/>
      <c r="P111" s="9"/>
      <c r="Q111" s="9"/>
      <c r="R111" s="9"/>
      <c r="S111" s="9"/>
      <c r="T111" s="9"/>
      <c r="U111" s="9"/>
      <c r="V111" s="72"/>
      <c r="W111" s="9"/>
      <c r="X111" s="9"/>
      <c r="Y111" s="9"/>
      <c r="Z111" s="9"/>
    </row>
    <row r="112" ht="15.75" customHeight="1">
      <c r="A112" s="11">
        <f>'TN-Liste'!A140</f>
        <v>43641</v>
      </c>
      <c r="B112" s="65" t="str">
        <f>'TN-Liste'!B140</f>
        <v>MBI18_Grp3</v>
      </c>
      <c r="C112" s="3" t="s">
        <v>14</v>
      </c>
      <c r="D112" s="52">
        <v>0.0</v>
      </c>
      <c r="E112" s="5">
        <v>0.673</v>
      </c>
      <c r="F112" s="5">
        <v>1.473</v>
      </c>
      <c r="G112" s="5">
        <v>1.466</v>
      </c>
      <c r="H112" s="5">
        <v>1.666</v>
      </c>
      <c r="I112" s="5">
        <v>1.735</v>
      </c>
      <c r="J112" s="5">
        <v>1.848</v>
      </c>
      <c r="K112" s="5">
        <v>1.905</v>
      </c>
      <c r="L112" s="5">
        <v>0.543</v>
      </c>
      <c r="M112" s="52">
        <v>0.03</v>
      </c>
      <c r="N112" s="3" t="s">
        <v>171</v>
      </c>
      <c r="O112" s="3" t="s">
        <v>172</v>
      </c>
      <c r="P112" s="3" t="s">
        <v>166</v>
      </c>
      <c r="Q112" s="3" t="s">
        <v>173</v>
      </c>
      <c r="R112" s="3" t="s">
        <v>173</v>
      </c>
      <c r="S112" s="3" t="s">
        <v>172</v>
      </c>
      <c r="T112" s="3" t="s">
        <v>174</v>
      </c>
      <c r="U112" s="3" t="s">
        <v>174</v>
      </c>
      <c r="V112" s="73" t="s">
        <v>173</v>
      </c>
    </row>
    <row r="113" ht="15.75" customHeight="1">
      <c r="B113" s="5"/>
      <c r="D113" s="52">
        <v>1.0</v>
      </c>
      <c r="E113" s="5">
        <v>0.416</v>
      </c>
      <c r="F113" s="5">
        <v>1.033</v>
      </c>
      <c r="G113" s="5">
        <v>1.276</v>
      </c>
      <c r="H113" s="5">
        <v>0.375</v>
      </c>
      <c r="I113" s="5">
        <v>1.2</v>
      </c>
      <c r="J113" s="5">
        <v>1.4</v>
      </c>
      <c r="K113" s="5">
        <v>0.355</v>
      </c>
      <c r="L113" s="5">
        <v>0.011</v>
      </c>
      <c r="M113" s="52">
        <v>0.016</v>
      </c>
      <c r="N113" s="3" t="s">
        <v>175</v>
      </c>
      <c r="O113" s="3" t="s">
        <v>175</v>
      </c>
      <c r="Q113" s="3" t="s">
        <v>175</v>
      </c>
      <c r="R113" s="3" t="s">
        <v>175</v>
      </c>
      <c r="S113" s="3" t="s">
        <v>175</v>
      </c>
      <c r="T113" s="3" t="s">
        <v>175</v>
      </c>
      <c r="U113" s="3" t="s">
        <v>175</v>
      </c>
      <c r="V113" s="73" t="s">
        <v>175</v>
      </c>
    </row>
    <row r="114" ht="15.75" customHeight="1">
      <c r="B114" s="5"/>
      <c r="D114" s="52">
        <v>2.0</v>
      </c>
      <c r="E114" s="5">
        <v>0.749</v>
      </c>
      <c r="F114" s="5">
        <v>0.974</v>
      </c>
      <c r="G114" s="5">
        <v>1.246</v>
      </c>
      <c r="H114" s="5">
        <v>0.149</v>
      </c>
      <c r="I114" s="5">
        <v>1.108</v>
      </c>
      <c r="J114" s="5">
        <v>1.294</v>
      </c>
      <c r="K114" s="5">
        <v>0.128</v>
      </c>
      <c r="L114" s="5">
        <v>0.013</v>
      </c>
      <c r="M114" s="52">
        <v>0.007</v>
      </c>
      <c r="V114" s="73"/>
    </row>
    <row r="115" ht="15.75" customHeight="1">
      <c r="B115" s="5"/>
      <c r="D115" s="52">
        <v>3.0</v>
      </c>
      <c r="E115" s="5">
        <v>0.651</v>
      </c>
      <c r="F115" s="5">
        <v>0.985</v>
      </c>
      <c r="G115" s="5">
        <v>1.216</v>
      </c>
      <c r="H115" s="5">
        <v>0.063</v>
      </c>
      <c r="I115" s="5">
        <v>1.062</v>
      </c>
      <c r="J115" s="5">
        <v>1.257</v>
      </c>
      <c r="K115" s="5">
        <v>0.05</v>
      </c>
      <c r="L115" s="5">
        <v>0.009</v>
      </c>
      <c r="M115" s="52">
        <v>0.001</v>
      </c>
      <c r="V115" s="73"/>
    </row>
    <row r="116" ht="15.75" customHeight="1">
      <c r="B116" s="5"/>
      <c r="D116" s="52">
        <v>4.0</v>
      </c>
      <c r="E116" s="5">
        <v>0.57</v>
      </c>
      <c r="F116" s="5">
        <v>0.931</v>
      </c>
      <c r="G116" s="5">
        <v>1.211</v>
      </c>
      <c r="H116" s="5">
        <v>0.035</v>
      </c>
      <c r="I116" s="5">
        <v>1.033</v>
      </c>
      <c r="J116" s="5">
        <v>1.118</v>
      </c>
      <c r="K116" s="5">
        <v>0.027</v>
      </c>
      <c r="L116" s="5">
        <v>0.021</v>
      </c>
      <c r="M116" s="52">
        <v>0.001</v>
      </c>
      <c r="V116" s="73"/>
    </row>
    <row r="117" ht="15.75" customHeight="1">
      <c r="A117" s="9"/>
      <c r="B117" s="2"/>
      <c r="C117" s="9"/>
      <c r="D117" s="54">
        <v>30.0</v>
      </c>
      <c r="E117" s="2">
        <v>0.491</v>
      </c>
      <c r="F117" s="2">
        <v>0.919</v>
      </c>
      <c r="G117" s="2">
        <v>1.197</v>
      </c>
      <c r="H117" s="2">
        <v>0.024</v>
      </c>
      <c r="I117" s="2">
        <v>1.028</v>
      </c>
      <c r="J117" s="2">
        <v>1.139</v>
      </c>
      <c r="K117" s="2">
        <v>0.018</v>
      </c>
      <c r="L117" s="2">
        <v>0.009</v>
      </c>
      <c r="M117" s="54">
        <v>0.009</v>
      </c>
      <c r="N117" s="9"/>
      <c r="O117" s="9"/>
      <c r="P117" s="9"/>
      <c r="Q117" s="9"/>
      <c r="R117" s="9"/>
      <c r="S117" s="9"/>
      <c r="T117" s="9"/>
      <c r="U117" s="9"/>
      <c r="V117" s="72"/>
      <c r="W117" s="9"/>
      <c r="X117" s="9"/>
      <c r="Y117" s="9"/>
      <c r="Z117" s="9"/>
    </row>
    <row r="118" ht="15.75" customHeight="1">
      <c r="A118" s="11">
        <f t="shared" ref="A118:B118" si="5">A112</f>
        <v>43641</v>
      </c>
      <c r="B118" s="65" t="str">
        <f t="shared" si="5"/>
        <v>MBI18_Grp3</v>
      </c>
      <c r="C118" s="3" t="s">
        <v>16</v>
      </c>
      <c r="D118" s="52">
        <v>0.0</v>
      </c>
      <c r="E118" s="5">
        <v>1.321</v>
      </c>
      <c r="F118" s="5">
        <v>1.974</v>
      </c>
      <c r="G118" s="5">
        <v>1.552</v>
      </c>
      <c r="H118" s="5">
        <v>1.964</v>
      </c>
      <c r="I118" s="5">
        <v>1.805</v>
      </c>
      <c r="J118" s="5">
        <v>2.009</v>
      </c>
      <c r="K118" s="5">
        <v>1.56</v>
      </c>
      <c r="L118" s="5">
        <v>0.005</v>
      </c>
      <c r="M118" s="52">
        <v>0.0</v>
      </c>
      <c r="V118" s="73"/>
    </row>
    <row r="119" ht="15.75" customHeight="1">
      <c r="A119" s="65" t="str">
        <f>A113</f>
        <v/>
      </c>
      <c r="B119" s="5"/>
      <c r="D119" s="52">
        <v>1.0</v>
      </c>
      <c r="E119" s="5">
        <v>0.753</v>
      </c>
      <c r="F119" s="5">
        <v>1.876</v>
      </c>
      <c r="G119" s="5">
        <v>1.678</v>
      </c>
      <c r="H119" s="5">
        <v>1.412</v>
      </c>
      <c r="I119" s="5">
        <v>1.287</v>
      </c>
      <c r="J119" s="5">
        <v>1.396</v>
      </c>
      <c r="K119" s="5">
        <v>1.328</v>
      </c>
      <c r="L119" s="5">
        <v>0.003</v>
      </c>
      <c r="M119" s="52">
        <v>0.0</v>
      </c>
      <c r="V119" s="73"/>
    </row>
    <row r="120" ht="15.75" customHeight="1">
      <c r="B120" s="5"/>
      <c r="D120" s="52">
        <v>2.0</v>
      </c>
      <c r="E120" s="5">
        <v>0.756</v>
      </c>
      <c r="F120" s="5">
        <v>1.234</v>
      </c>
      <c r="G120" s="5">
        <v>1.331</v>
      </c>
      <c r="H120" s="5">
        <v>1.556</v>
      </c>
      <c r="I120" s="5">
        <v>1.021</v>
      </c>
      <c r="J120" s="5">
        <v>1.099</v>
      </c>
      <c r="K120" s="5">
        <v>1.178</v>
      </c>
      <c r="L120" s="5">
        <v>0.009</v>
      </c>
      <c r="M120" s="52">
        <v>0.0</v>
      </c>
      <c r="V120" s="73"/>
    </row>
    <row r="121" ht="15.75" customHeight="1">
      <c r="B121" s="5"/>
      <c r="D121" s="52">
        <v>3.0</v>
      </c>
      <c r="E121" s="5">
        <v>0.76</v>
      </c>
      <c r="F121" s="5">
        <v>1.713</v>
      </c>
      <c r="G121" s="5">
        <v>1.225</v>
      </c>
      <c r="H121" s="5">
        <v>1323.0</v>
      </c>
      <c r="I121" s="5">
        <v>1.007</v>
      </c>
      <c r="J121" s="5">
        <v>1.097</v>
      </c>
      <c r="K121" s="5">
        <v>1.057</v>
      </c>
      <c r="L121" s="5">
        <v>0.002</v>
      </c>
      <c r="M121" s="52">
        <v>0.0</v>
      </c>
      <c r="V121" s="73"/>
    </row>
    <row r="122" ht="15.75" customHeight="1">
      <c r="B122" s="5"/>
      <c r="D122" s="52">
        <v>5.0</v>
      </c>
      <c r="E122" s="5">
        <v>0.521</v>
      </c>
      <c r="F122" s="5">
        <v>1.523</v>
      </c>
      <c r="G122" s="5">
        <v>1.179</v>
      </c>
      <c r="H122" s="5">
        <v>1.199</v>
      </c>
      <c r="I122" s="5">
        <v>0.981</v>
      </c>
      <c r="J122" s="5">
        <v>1.023</v>
      </c>
      <c r="K122" s="5">
        <v>1.021</v>
      </c>
      <c r="L122" s="5">
        <v>0.003</v>
      </c>
      <c r="M122" s="52">
        <v>0.0</v>
      </c>
      <c r="V122" s="73"/>
    </row>
    <row r="123" ht="15.75" customHeight="1">
      <c r="B123" s="5"/>
      <c r="D123" s="52">
        <v>15.0</v>
      </c>
      <c r="E123" s="5">
        <v>0.478</v>
      </c>
      <c r="F123" s="5">
        <v>1.416</v>
      </c>
      <c r="G123" s="5">
        <v>1.102</v>
      </c>
      <c r="H123" s="5">
        <v>1.173</v>
      </c>
      <c r="I123" s="5">
        <v>0.927</v>
      </c>
      <c r="J123" s="5">
        <v>0.982</v>
      </c>
      <c r="K123" s="5">
        <v>0.953</v>
      </c>
      <c r="L123" s="5">
        <v>0.001</v>
      </c>
      <c r="M123" s="52">
        <v>0.0</v>
      </c>
      <c r="V123" s="73"/>
    </row>
    <row r="124" ht="15.75" customHeight="1">
      <c r="A124" s="9"/>
      <c r="B124" s="2"/>
      <c r="C124" s="9"/>
      <c r="D124" s="54">
        <v>30.0</v>
      </c>
      <c r="E124" s="2">
        <v>0.473</v>
      </c>
      <c r="F124" s="2">
        <v>1.306</v>
      </c>
      <c r="G124" s="2">
        <v>1.004</v>
      </c>
      <c r="H124" s="2">
        <v>1.126</v>
      </c>
      <c r="I124" s="2">
        <v>0.829</v>
      </c>
      <c r="J124" s="2">
        <v>0.939</v>
      </c>
      <c r="K124" s="2">
        <v>0.928</v>
      </c>
      <c r="L124" s="2">
        <v>0.001</v>
      </c>
      <c r="M124" s="54">
        <v>0.0</v>
      </c>
      <c r="N124" s="9"/>
      <c r="O124" s="9"/>
      <c r="P124" s="9"/>
      <c r="Q124" s="9"/>
      <c r="R124" s="9"/>
      <c r="S124" s="9"/>
      <c r="T124" s="9"/>
      <c r="U124" s="9"/>
      <c r="V124" s="72"/>
      <c r="W124" s="9"/>
      <c r="X124" s="9"/>
      <c r="Y124" s="9"/>
      <c r="Z124" s="9"/>
    </row>
    <row r="125" ht="15.75" customHeight="1">
      <c r="A125" s="11">
        <f t="shared" ref="A125:B125" si="6">A118</f>
        <v>43641</v>
      </c>
      <c r="B125" s="65" t="str">
        <f t="shared" si="6"/>
        <v>MBI18_Grp3</v>
      </c>
      <c r="C125" s="3" t="s">
        <v>17</v>
      </c>
      <c r="D125" s="52">
        <v>0.0</v>
      </c>
      <c r="E125" s="5">
        <v>1.217</v>
      </c>
      <c r="F125" s="5">
        <v>1.832</v>
      </c>
      <c r="G125" s="5">
        <v>1.654</v>
      </c>
      <c r="H125" s="5">
        <v>1.983</v>
      </c>
      <c r="I125" s="5">
        <v>1.784</v>
      </c>
      <c r="J125" s="5">
        <v>2.0</v>
      </c>
      <c r="K125" s="5">
        <v>0.021</v>
      </c>
      <c r="L125" s="5">
        <v>0.008</v>
      </c>
      <c r="M125" s="52">
        <v>0.0</v>
      </c>
      <c r="V125" s="73"/>
    </row>
    <row r="126" ht="15.75" customHeight="1">
      <c r="A126" s="65" t="str">
        <f>A119</f>
        <v/>
      </c>
      <c r="B126" s="5"/>
      <c r="D126" s="52">
        <v>1.0</v>
      </c>
      <c r="E126" s="5">
        <v>0.741</v>
      </c>
      <c r="F126" s="5">
        <v>1.086</v>
      </c>
      <c r="G126" s="5">
        <v>1.094</v>
      </c>
      <c r="H126" s="5">
        <v>1.412</v>
      </c>
      <c r="I126" s="5">
        <v>1.2</v>
      </c>
      <c r="J126" s="5">
        <v>1.396</v>
      </c>
      <c r="K126" s="5">
        <v>0.04</v>
      </c>
      <c r="L126" s="5">
        <v>0.005</v>
      </c>
      <c r="M126" s="52">
        <v>0.0</v>
      </c>
      <c r="V126" s="73"/>
    </row>
    <row r="127" ht="15.75" customHeight="1">
      <c r="B127" s="5"/>
      <c r="D127" s="52">
        <v>2.0</v>
      </c>
      <c r="E127" s="5">
        <v>0.754</v>
      </c>
      <c r="F127" s="5">
        <v>1.068</v>
      </c>
      <c r="G127" s="5">
        <v>1.0</v>
      </c>
      <c r="H127" s="5">
        <v>1.331</v>
      </c>
      <c r="I127" s="5">
        <v>1.133</v>
      </c>
      <c r="J127" s="5">
        <v>1.348</v>
      </c>
      <c r="K127" s="5">
        <v>0.0</v>
      </c>
      <c r="L127" s="5">
        <v>0.003</v>
      </c>
      <c r="M127" s="52">
        <v>0.0</v>
      </c>
      <c r="V127" s="73"/>
    </row>
    <row r="128" ht="15.75" customHeight="1">
      <c r="A128" s="9"/>
      <c r="B128" s="2"/>
      <c r="C128" s="9"/>
      <c r="D128" s="54">
        <v>3.0</v>
      </c>
      <c r="E128" s="2">
        <v>0.76</v>
      </c>
      <c r="F128" s="2">
        <v>1.07</v>
      </c>
      <c r="G128" s="2">
        <v>1.08</v>
      </c>
      <c r="H128" s="2">
        <v>1.313</v>
      </c>
      <c r="I128" s="2">
        <v>1.115</v>
      </c>
      <c r="J128" s="2">
        <v>1.325</v>
      </c>
      <c r="K128" s="2">
        <v>0.0</v>
      </c>
      <c r="L128" s="2">
        <v>0.002</v>
      </c>
      <c r="M128" s="54">
        <v>0.0</v>
      </c>
      <c r="N128" s="9"/>
      <c r="O128" s="9"/>
      <c r="P128" s="9"/>
      <c r="Q128" s="9"/>
      <c r="R128" s="9"/>
      <c r="S128" s="9"/>
      <c r="T128" s="9"/>
      <c r="U128" s="9"/>
      <c r="V128" s="72"/>
      <c r="W128" s="9"/>
      <c r="X128" s="9"/>
      <c r="Y128" s="9"/>
      <c r="Z128" s="9"/>
    </row>
    <row r="129" ht="15.75" customHeight="1">
      <c r="A129" s="11">
        <f t="shared" ref="A129:B129" si="7">A125</f>
        <v>43641</v>
      </c>
      <c r="B129" s="65" t="str">
        <f t="shared" si="7"/>
        <v>MBI18_Grp3</v>
      </c>
      <c r="C129" s="3" t="s">
        <v>15</v>
      </c>
      <c r="D129" s="52">
        <v>0.0</v>
      </c>
      <c r="E129" s="5">
        <v>0.997</v>
      </c>
      <c r="F129" s="5">
        <v>1.642</v>
      </c>
      <c r="G129" s="5">
        <v>1.556</v>
      </c>
      <c r="H129" s="5">
        <v>1.764</v>
      </c>
      <c r="I129" s="5">
        <v>1.807</v>
      </c>
      <c r="J129" s="5">
        <v>1.996</v>
      </c>
      <c r="K129" s="5">
        <v>1.706</v>
      </c>
      <c r="L129" s="5">
        <v>0.59</v>
      </c>
      <c r="M129" s="52">
        <v>0.0</v>
      </c>
      <c r="V129" s="73"/>
    </row>
    <row r="130" ht="15.75" customHeight="1">
      <c r="B130" s="5"/>
      <c r="D130" s="52">
        <v>1.0</v>
      </c>
      <c r="E130" s="5">
        <v>0.583</v>
      </c>
      <c r="F130" s="5">
        <v>1.372</v>
      </c>
      <c r="G130" s="5">
        <v>1.314</v>
      </c>
      <c r="H130" s="5">
        <v>1.071</v>
      </c>
      <c r="I130" s="5">
        <v>1.524</v>
      </c>
      <c r="J130" s="5">
        <v>1.666</v>
      </c>
      <c r="K130" s="5">
        <v>0.947</v>
      </c>
      <c r="L130" s="5">
        <v>0.01</v>
      </c>
      <c r="M130" s="52">
        <v>0.0</v>
      </c>
      <c r="V130" s="73"/>
    </row>
    <row r="131" ht="15.75" customHeight="1">
      <c r="B131" s="5"/>
      <c r="D131" s="52">
        <v>2.0</v>
      </c>
      <c r="E131" s="5">
        <v>0.336</v>
      </c>
      <c r="F131" s="5">
        <v>1.235</v>
      </c>
      <c r="G131" s="5">
        <v>1.199</v>
      </c>
      <c r="H131" s="5">
        <v>0.83</v>
      </c>
      <c r="I131" s="5">
        <v>1.359</v>
      </c>
      <c r="J131" s="5">
        <v>1.483</v>
      </c>
      <c r="K131" s="5">
        <v>0.696</v>
      </c>
      <c r="L131" s="5">
        <v>0.005</v>
      </c>
      <c r="M131" s="52">
        <v>0.0</v>
      </c>
      <c r="V131" s="73"/>
    </row>
    <row r="132" ht="15.75" customHeight="1">
      <c r="B132" s="5"/>
      <c r="D132" s="52">
        <v>3.0</v>
      </c>
      <c r="E132" s="5">
        <v>0.192</v>
      </c>
      <c r="F132" s="5">
        <v>1.141</v>
      </c>
      <c r="G132" s="5">
        <v>1.128</v>
      </c>
      <c r="H132" s="5">
        <v>0.626</v>
      </c>
      <c r="I132" s="5">
        <v>1.023</v>
      </c>
      <c r="J132" s="5">
        <v>1.365</v>
      </c>
      <c r="K132" s="5">
        <v>0.552</v>
      </c>
      <c r="L132" s="5">
        <v>0.003</v>
      </c>
      <c r="M132" s="52">
        <v>0.0</v>
      </c>
      <c r="V132" s="73"/>
    </row>
    <row r="133" ht="15.75" customHeight="1">
      <c r="B133" s="5"/>
      <c r="D133" s="52">
        <v>4.0</v>
      </c>
      <c r="E133" s="5">
        <v>0.114</v>
      </c>
      <c r="F133" s="5">
        <v>1.113</v>
      </c>
      <c r="G133" s="5">
        <v>1.104</v>
      </c>
      <c r="H133" s="5">
        <v>535.0</v>
      </c>
      <c r="I133" s="5">
        <v>1.167</v>
      </c>
      <c r="J133" s="5">
        <v>1.234</v>
      </c>
      <c r="K133" s="5">
        <v>0.463</v>
      </c>
      <c r="L133" s="5">
        <v>0.001</v>
      </c>
      <c r="M133" s="52">
        <v>0.0</v>
      </c>
      <c r="V133" s="73"/>
    </row>
    <row r="134" ht="15.75" customHeight="1">
      <c r="B134" s="5"/>
      <c r="D134" s="52">
        <v>5.0</v>
      </c>
      <c r="E134" s="5">
        <v>0.053</v>
      </c>
      <c r="F134" s="5">
        <v>1.052</v>
      </c>
      <c r="G134" s="5">
        <v>1.058</v>
      </c>
      <c r="H134" s="5">
        <v>0.45</v>
      </c>
      <c r="I134" s="5">
        <v>1.084</v>
      </c>
      <c r="J134" s="5">
        <v>1.21</v>
      </c>
      <c r="K134" s="5">
        <v>0.367</v>
      </c>
      <c r="L134" s="5">
        <v>0.0</v>
      </c>
      <c r="M134" s="52">
        <v>0.0</v>
      </c>
      <c r="V134" s="73"/>
    </row>
    <row r="135" ht="15.75" customHeight="1">
      <c r="A135" s="9"/>
      <c r="B135" s="2"/>
      <c r="C135" s="9"/>
      <c r="D135" s="54">
        <v>15.0</v>
      </c>
      <c r="E135" s="2">
        <v>0.013</v>
      </c>
      <c r="F135" s="2">
        <v>0.995</v>
      </c>
      <c r="G135" s="2">
        <v>1.004</v>
      </c>
      <c r="H135" s="2">
        <v>0.332</v>
      </c>
      <c r="I135" s="2">
        <v>0.974</v>
      </c>
      <c r="J135" s="2">
        <v>1.098</v>
      </c>
      <c r="K135" s="2">
        <v>0.24</v>
      </c>
      <c r="L135" s="2">
        <v>0.0</v>
      </c>
      <c r="M135" s="54">
        <v>0.0</v>
      </c>
      <c r="N135" s="9"/>
      <c r="O135" s="9"/>
      <c r="P135" s="9"/>
      <c r="Q135" s="9"/>
      <c r="R135" s="9"/>
      <c r="S135" s="9"/>
      <c r="T135" s="9"/>
      <c r="U135" s="9"/>
      <c r="V135" s="72"/>
      <c r="W135" s="9"/>
      <c r="X135" s="9"/>
      <c r="Y135" s="9"/>
      <c r="Z135" s="9"/>
    </row>
    <row r="136" ht="15.75" customHeight="1">
      <c r="A136" s="11">
        <f t="shared" ref="A136:B136" si="8">A129</f>
        <v>43641</v>
      </c>
      <c r="B136" s="65" t="str">
        <f t="shared" si="8"/>
        <v>MBI18_Grp3</v>
      </c>
      <c r="C136" s="3" t="s">
        <v>11</v>
      </c>
      <c r="D136" s="52">
        <v>0.0</v>
      </c>
      <c r="E136" s="5">
        <v>1.43</v>
      </c>
      <c r="F136" s="5">
        <v>1.714</v>
      </c>
      <c r="G136" s="5">
        <v>1.823</v>
      </c>
      <c r="H136" s="5">
        <v>1.948</v>
      </c>
      <c r="I136" s="5">
        <v>2.082</v>
      </c>
      <c r="J136" s="5">
        <v>2.14</v>
      </c>
      <c r="K136" s="5">
        <v>2.015</v>
      </c>
      <c r="L136" s="5">
        <v>0.525</v>
      </c>
      <c r="M136" s="52">
        <v>0.0</v>
      </c>
      <c r="V136" s="73"/>
    </row>
    <row r="137" ht="15.75" customHeight="1">
      <c r="B137" s="5"/>
      <c r="D137" s="52">
        <v>1.0</v>
      </c>
      <c r="E137" s="5">
        <v>0.916</v>
      </c>
      <c r="F137" s="5">
        <v>1.391</v>
      </c>
      <c r="G137" s="5">
        <v>1.715</v>
      </c>
      <c r="H137" s="5">
        <v>1.433</v>
      </c>
      <c r="I137" s="5">
        <v>1.769</v>
      </c>
      <c r="J137" s="5">
        <v>2.048</v>
      </c>
      <c r="K137" s="5">
        <v>1.487</v>
      </c>
      <c r="L137" s="5">
        <v>0.091</v>
      </c>
      <c r="M137" s="52">
        <v>0.073</v>
      </c>
      <c r="V137" s="73"/>
    </row>
    <row r="138" ht="15.75" customHeight="1">
      <c r="B138" s="5"/>
      <c r="D138" s="52">
        <v>5.0</v>
      </c>
      <c r="E138" s="5">
        <v>0.36</v>
      </c>
      <c r="F138" s="5">
        <v>1.028</v>
      </c>
      <c r="G138" s="5">
        <v>1.357</v>
      </c>
      <c r="H138" s="5">
        <v>0.682</v>
      </c>
      <c r="I138" s="5">
        <v>1.384</v>
      </c>
      <c r="J138" s="5">
        <v>1.698</v>
      </c>
      <c r="K138" s="5">
        <v>0.634</v>
      </c>
      <c r="L138" s="5">
        <v>0.08</v>
      </c>
      <c r="M138" s="52">
        <v>0.075</v>
      </c>
      <c r="V138" s="73"/>
    </row>
    <row r="139" ht="15.75" customHeight="1">
      <c r="B139" s="5"/>
      <c r="D139" s="52">
        <v>10.0</v>
      </c>
      <c r="E139" s="5">
        <v>0.101</v>
      </c>
      <c r="F139" s="5">
        <v>0.873</v>
      </c>
      <c r="G139" s="5">
        <v>1.156</v>
      </c>
      <c r="H139" s="5">
        <v>0.318</v>
      </c>
      <c r="I139" s="5">
        <v>1.166</v>
      </c>
      <c r="J139" s="5">
        <v>1.408</v>
      </c>
      <c r="K139" s="5">
        <v>0.245</v>
      </c>
      <c r="L139" s="5">
        <v>0.078</v>
      </c>
      <c r="M139" s="52">
        <v>0.073</v>
      </c>
      <c r="V139" s="73"/>
    </row>
    <row r="140" ht="15.75" customHeight="1">
      <c r="B140" s="5"/>
      <c r="D140" s="52">
        <v>15.0</v>
      </c>
      <c r="E140" s="5">
        <v>0.09</v>
      </c>
      <c r="F140" s="5">
        <v>0.812</v>
      </c>
      <c r="G140" s="5">
        <v>1.072</v>
      </c>
      <c r="H140" s="5">
        <v>0.152</v>
      </c>
      <c r="I140" s="5">
        <v>1.072</v>
      </c>
      <c r="J140" s="5">
        <v>1.269</v>
      </c>
      <c r="K140" s="5">
        <v>0.113</v>
      </c>
      <c r="L140" s="5">
        <v>0.077</v>
      </c>
      <c r="M140" s="52">
        <v>0.072</v>
      </c>
      <c r="V140" s="73"/>
    </row>
    <row r="141" ht="15.75" customHeight="1">
      <c r="A141" s="117"/>
      <c r="B141" s="103"/>
      <c r="C141" s="117"/>
      <c r="D141" s="107">
        <v>30.0</v>
      </c>
      <c r="E141" s="103">
        <v>0.001</v>
      </c>
      <c r="F141" s="103">
        <v>0.847</v>
      </c>
      <c r="G141" s="103">
        <v>0.891</v>
      </c>
      <c r="H141" s="103">
        <v>0.007</v>
      </c>
      <c r="I141" s="103">
        <v>0.817</v>
      </c>
      <c r="J141" s="103">
        <v>0.982</v>
      </c>
      <c r="K141" s="103">
        <v>0.004</v>
      </c>
      <c r="L141" s="103">
        <v>0.0</v>
      </c>
      <c r="M141" s="107">
        <v>0.0</v>
      </c>
      <c r="N141" s="117"/>
      <c r="O141" s="117"/>
      <c r="P141" s="117"/>
      <c r="Q141" s="117"/>
      <c r="R141" s="117"/>
      <c r="S141" s="117"/>
      <c r="T141" s="117"/>
      <c r="U141" s="117"/>
      <c r="V141" s="171"/>
      <c r="W141" s="117"/>
      <c r="X141" s="117"/>
      <c r="Y141" s="117"/>
      <c r="Z141" s="117"/>
    </row>
    <row r="142" ht="15.75" customHeight="1">
      <c r="A142" s="78">
        <v>44722.0</v>
      </c>
      <c r="B142" s="13" t="s">
        <v>42</v>
      </c>
      <c r="C142" s="13" t="s">
        <v>33</v>
      </c>
      <c r="D142" s="122">
        <v>0.0</v>
      </c>
      <c r="E142" s="16">
        <v>0.346</v>
      </c>
      <c r="F142" s="16">
        <v>0.352</v>
      </c>
      <c r="G142" s="16">
        <v>0.382</v>
      </c>
      <c r="H142" s="16">
        <v>0.713</v>
      </c>
      <c r="I142" s="16">
        <v>0.658</v>
      </c>
      <c r="J142" s="16">
        <v>0.725</v>
      </c>
      <c r="K142" s="16">
        <v>0.656</v>
      </c>
      <c r="L142" s="16">
        <v>0.599</v>
      </c>
      <c r="M142" s="122">
        <v>0.0</v>
      </c>
      <c r="N142" s="13"/>
      <c r="O142" s="13"/>
      <c r="P142" s="13"/>
      <c r="Q142" s="13"/>
      <c r="R142" s="13"/>
      <c r="S142" s="13"/>
      <c r="T142" s="13"/>
      <c r="U142" s="13"/>
      <c r="V142" s="128"/>
    </row>
    <row r="143" ht="15.75" customHeight="1">
      <c r="A143" s="13"/>
      <c r="B143" s="13"/>
      <c r="C143" s="13" t="s">
        <v>176</v>
      </c>
      <c r="D143" s="122">
        <v>1.0</v>
      </c>
      <c r="E143" s="16">
        <v>0.336</v>
      </c>
      <c r="F143" s="16">
        <v>0.344</v>
      </c>
      <c r="G143" s="16">
        <v>0.389</v>
      </c>
      <c r="H143" s="16">
        <v>0.711</v>
      </c>
      <c r="I143" s="16">
        <v>0.634</v>
      </c>
      <c r="J143" s="16">
        <v>0.718</v>
      </c>
      <c r="K143" s="16">
        <v>0.622</v>
      </c>
      <c r="L143" s="16">
        <v>0.581</v>
      </c>
      <c r="M143" s="122">
        <v>0.0</v>
      </c>
      <c r="N143" s="13"/>
      <c r="O143" s="13"/>
      <c r="P143" s="13"/>
      <c r="Q143" s="13"/>
      <c r="R143" s="13"/>
      <c r="S143" s="13"/>
      <c r="T143" s="13"/>
      <c r="U143" s="13"/>
      <c r="V143" s="128"/>
    </row>
    <row r="144" ht="15.75" customHeight="1">
      <c r="A144" s="13"/>
      <c r="B144" s="13"/>
      <c r="C144" s="13"/>
      <c r="D144" s="122">
        <v>2.0</v>
      </c>
      <c r="E144" s="16">
        <v>0.33</v>
      </c>
      <c r="F144" s="16">
        <v>0.337</v>
      </c>
      <c r="G144" s="16">
        <v>0.361</v>
      </c>
      <c r="H144" s="16">
        <v>0.692</v>
      </c>
      <c r="I144" s="16">
        <v>0.625</v>
      </c>
      <c r="J144" s="16">
        <v>0.705</v>
      </c>
      <c r="K144" s="16">
        <v>0.612</v>
      </c>
      <c r="L144" s="16">
        <v>0.552</v>
      </c>
      <c r="M144" s="122">
        <v>0.0</v>
      </c>
      <c r="N144" s="13"/>
      <c r="O144" s="13"/>
      <c r="P144" s="13"/>
      <c r="Q144" s="13"/>
      <c r="R144" s="13"/>
      <c r="S144" s="13"/>
      <c r="T144" s="13"/>
      <c r="U144" s="13"/>
      <c r="V144" s="128"/>
    </row>
    <row r="145" ht="15.75" customHeight="1">
      <c r="A145" s="13"/>
      <c r="B145" s="13"/>
      <c r="C145" s="13"/>
      <c r="D145" s="122">
        <v>3.0</v>
      </c>
      <c r="E145" s="16">
        <v>0.227</v>
      </c>
      <c r="F145" s="16">
        <v>0.339</v>
      </c>
      <c r="G145" s="16">
        <v>0.362</v>
      </c>
      <c r="H145" s="16">
        <v>0.627</v>
      </c>
      <c r="I145" s="16">
        <v>0.622</v>
      </c>
      <c r="J145" s="16">
        <v>0.678</v>
      </c>
      <c r="K145" s="16">
        <v>0.589</v>
      </c>
      <c r="L145" s="16">
        <v>0.53</v>
      </c>
      <c r="M145" s="122">
        <v>0.0</v>
      </c>
      <c r="N145" s="13"/>
      <c r="O145" s="13"/>
      <c r="P145" s="13"/>
      <c r="Q145" s="13"/>
      <c r="R145" s="13"/>
      <c r="S145" s="13"/>
      <c r="T145" s="13"/>
      <c r="U145" s="13"/>
      <c r="V145" s="128"/>
    </row>
    <row r="146" ht="15.75" customHeight="1">
      <c r="A146" s="13"/>
      <c r="B146" s="13"/>
      <c r="C146" s="13"/>
      <c r="D146" s="122">
        <v>5.0</v>
      </c>
      <c r="E146" s="16">
        <v>0.307</v>
      </c>
      <c r="F146" s="16">
        <v>0.333</v>
      </c>
      <c r="G146" s="16">
        <v>0.345</v>
      </c>
      <c r="H146" s="16">
        <v>0.609</v>
      </c>
      <c r="I146" s="16">
        <v>0.591</v>
      </c>
      <c r="J146" s="16">
        <v>0.668</v>
      </c>
      <c r="K146" s="16">
        <v>0.57</v>
      </c>
      <c r="L146" s="16">
        <v>0.502</v>
      </c>
      <c r="M146" s="122">
        <v>0.0</v>
      </c>
      <c r="N146" s="13"/>
      <c r="O146" s="13"/>
      <c r="P146" s="13"/>
      <c r="Q146" s="13"/>
      <c r="R146" s="13"/>
      <c r="S146" s="13"/>
      <c r="T146" s="13"/>
      <c r="U146" s="13"/>
      <c r="V146" s="128"/>
    </row>
    <row r="147" ht="15.75" customHeight="1">
      <c r="A147" s="13"/>
      <c r="B147" s="13"/>
      <c r="C147" s="13"/>
      <c r="D147" s="122">
        <v>15.0</v>
      </c>
      <c r="E147" s="16">
        <v>0.309</v>
      </c>
      <c r="F147" s="16">
        <v>0.327</v>
      </c>
      <c r="G147" s="16">
        <v>0.344</v>
      </c>
      <c r="H147" s="16">
        <v>0.589</v>
      </c>
      <c r="I147" s="16">
        <v>0.582</v>
      </c>
      <c r="J147" s="16">
        <v>0.661</v>
      </c>
      <c r="K147" s="16">
        <v>0.558</v>
      </c>
      <c r="L147" s="16">
        <v>0.5</v>
      </c>
      <c r="M147" s="122">
        <v>0.0</v>
      </c>
      <c r="N147" s="13"/>
      <c r="O147" s="13"/>
      <c r="P147" s="13"/>
      <c r="Q147" s="13"/>
      <c r="R147" s="13"/>
      <c r="S147" s="13"/>
      <c r="T147" s="13"/>
      <c r="U147" s="13"/>
      <c r="V147" s="128"/>
    </row>
    <row r="148" ht="15.75" customHeight="1">
      <c r="A148" s="13"/>
      <c r="B148" s="13" t="s">
        <v>177</v>
      </c>
      <c r="C148" s="13" t="s">
        <v>178</v>
      </c>
      <c r="D148" s="122">
        <v>25.0</v>
      </c>
      <c r="E148" s="16">
        <v>0.405</v>
      </c>
      <c r="F148" s="16">
        <v>0.337</v>
      </c>
      <c r="G148" s="16">
        <v>0.308</v>
      </c>
      <c r="H148" s="16">
        <v>0.223</v>
      </c>
      <c r="I148" s="16">
        <v>0.222</v>
      </c>
      <c r="J148" s="16">
        <v>0.394</v>
      </c>
      <c r="K148" s="16">
        <v>0.592</v>
      </c>
      <c r="L148" s="16">
        <v>0.48</v>
      </c>
      <c r="M148" s="122">
        <v>0.0</v>
      </c>
      <c r="N148" s="13"/>
      <c r="O148" s="13"/>
      <c r="P148" s="13"/>
      <c r="Q148" s="13"/>
      <c r="R148" s="13"/>
      <c r="S148" s="13"/>
      <c r="T148" s="13"/>
      <c r="U148" s="13"/>
      <c r="V148" s="128"/>
    </row>
    <row r="149" ht="15.75" customHeight="1">
      <c r="A149" s="13"/>
      <c r="B149" s="13"/>
      <c r="C149" s="13"/>
      <c r="D149" s="122">
        <v>30.0</v>
      </c>
      <c r="E149" s="16">
        <v>0.3</v>
      </c>
      <c r="F149" s="16">
        <v>0.331</v>
      </c>
      <c r="G149" s="16">
        <v>0.304</v>
      </c>
      <c r="H149" s="16">
        <v>0.155</v>
      </c>
      <c r="I149" s="16">
        <v>0.135</v>
      </c>
      <c r="J149" s="16">
        <v>0.152</v>
      </c>
      <c r="K149" s="16">
        <v>0.591</v>
      </c>
      <c r="L149" s="16">
        <v>0.471</v>
      </c>
      <c r="M149" s="122">
        <v>0.0</v>
      </c>
      <c r="N149" s="13"/>
      <c r="O149" s="13"/>
      <c r="P149" s="13"/>
      <c r="Q149" s="13"/>
      <c r="R149" s="13"/>
      <c r="S149" s="13"/>
      <c r="T149" s="13"/>
      <c r="U149" s="13"/>
      <c r="V149" s="128"/>
    </row>
    <row r="150" ht="15.75" customHeight="1">
      <c r="A150" s="13"/>
      <c r="B150" s="13"/>
      <c r="C150" s="13"/>
      <c r="D150" s="122">
        <v>35.0</v>
      </c>
      <c r="E150" s="16">
        <v>0.242</v>
      </c>
      <c r="F150" s="16">
        <v>0.406</v>
      </c>
      <c r="G150" s="16">
        <v>0.379</v>
      </c>
      <c r="H150" s="16">
        <v>0.176</v>
      </c>
      <c r="I150" s="16">
        <v>0.155</v>
      </c>
      <c r="J150" s="16">
        <v>0.158</v>
      </c>
      <c r="K150" s="16">
        <v>0.647</v>
      </c>
      <c r="L150" s="16">
        <v>0.53</v>
      </c>
      <c r="M150" s="122">
        <v>0.0</v>
      </c>
      <c r="N150" s="13"/>
      <c r="O150" s="13"/>
      <c r="P150" s="13"/>
      <c r="Q150" s="13"/>
      <c r="R150" s="13"/>
      <c r="S150" s="13"/>
      <c r="T150" s="13"/>
      <c r="U150" s="13"/>
      <c r="V150" s="128"/>
    </row>
    <row r="151" ht="15.75" customHeight="1">
      <c r="A151" s="13"/>
      <c r="B151" s="13"/>
      <c r="C151" s="13"/>
      <c r="D151" s="122">
        <v>40.0</v>
      </c>
      <c r="E151" s="16">
        <v>0.182</v>
      </c>
      <c r="F151" s="16">
        <v>0.403</v>
      </c>
      <c r="G151" s="16">
        <v>0.372</v>
      </c>
      <c r="H151" s="16">
        <v>0.144</v>
      </c>
      <c r="I151" s="16">
        <v>0.115</v>
      </c>
      <c r="J151" s="16">
        <v>0.119</v>
      </c>
      <c r="K151" s="16">
        <v>0.635</v>
      </c>
      <c r="L151" s="16">
        <v>0.536</v>
      </c>
      <c r="M151" s="122">
        <v>0.0</v>
      </c>
      <c r="N151" s="13"/>
      <c r="O151" s="13"/>
      <c r="P151" s="13"/>
      <c r="Q151" s="13"/>
      <c r="R151" s="13"/>
      <c r="S151" s="13"/>
      <c r="T151" s="13"/>
      <c r="U151" s="13"/>
      <c r="V151" s="128"/>
    </row>
    <row r="152" ht="15.75" customHeight="1">
      <c r="A152" s="13"/>
      <c r="B152" s="13"/>
      <c r="C152" s="13"/>
      <c r="D152" s="122">
        <v>45.0</v>
      </c>
      <c r="E152" s="16">
        <v>0.06</v>
      </c>
      <c r="F152" s="16">
        <v>0.325</v>
      </c>
      <c r="G152" s="16">
        <v>0.29</v>
      </c>
      <c r="H152" s="16">
        <v>0.03</v>
      </c>
      <c r="I152" s="16">
        <v>0.016</v>
      </c>
      <c r="J152" s="16">
        <v>0.018</v>
      </c>
      <c r="K152" s="16">
        <v>0.531</v>
      </c>
      <c r="L152" s="16">
        <v>0.417</v>
      </c>
      <c r="M152" s="122">
        <v>0.0</v>
      </c>
      <c r="N152" s="13"/>
      <c r="O152" s="13"/>
      <c r="P152" s="13"/>
      <c r="Q152" s="13"/>
      <c r="R152" s="13"/>
      <c r="S152" s="13"/>
      <c r="T152" s="13"/>
      <c r="U152" s="13"/>
      <c r="V152" s="128"/>
      <c r="W152" s="3" t="s">
        <v>179</v>
      </c>
    </row>
    <row r="153" ht="15.75" customHeight="1">
      <c r="A153" s="74">
        <v>44722.0</v>
      </c>
      <c r="B153" s="75" t="s">
        <v>42</v>
      </c>
      <c r="C153" s="76">
        <v>3.0</v>
      </c>
      <c r="D153" s="126">
        <v>0.0</v>
      </c>
      <c r="E153" s="76">
        <v>2.391</v>
      </c>
      <c r="F153" s="76">
        <v>2.372</v>
      </c>
      <c r="G153" s="76">
        <v>2.391</v>
      </c>
      <c r="H153" s="76">
        <v>2.372</v>
      </c>
      <c r="I153" s="76">
        <v>2.411</v>
      </c>
      <c r="J153" s="76">
        <v>2.391</v>
      </c>
      <c r="K153" s="76">
        <v>2.391</v>
      </c>
      <c r="L153" s="76">
        <v>0.515</v>
      </c>
      <c r="M153" s="126">
        <v>0.0</v>
      </c>
      <c r="N153" s="75" t="s">
        <v>173</v>
      </c>
      <c r="O153" s="75" t="s">
        <v>173</v>
      </c>
      <c r="P153" s="75" t="s">
        <v>180</v>
      </c>
      <c r="Q153" s="75" t="s">
        <v>173</v>
      </c>
      <c r="R153" s="75" t="s">
        <v>166</v>
      </c>
      <c r="S153" s="75" t="s">
        <v>180</v>
      </c>
      <c r="T153" s="75" t="s">
        <v>173</v>
      </c>
      <c r="U153" s="75" t="s">
        <v>173</v>
      </c>
      <c r="V153" s="127" t="s">
        <v>166</v>
      </c>
      <c r="W153" s="77"/>
      <c r="X153" s="77"/>
      <c r="Y153" s="77"/>
      <c r="Z153" s="77"/>
    </row>
    <row r="154" ht="15.75" customHeight="1">
      <c r="A154" s="13"/>
      <c r="B154" s="13"/>
      <c r="C154" s="13"/>
      <c r="D154" s="122">
        <v>1.0</v>
      </c>
      <c r="E154" s="16">
        <v>0.66</v>
      </c>
      <c r="F154" s="16">
        <v>1.019</v>
      </c>
      <c r="G154" s="16">
        <v>1.415</v>
      </c>
      <c r="H154" s="16">
        <v>0.633</v>
      </c>
      <c r="I154" s="16">
        <v>1.344</v>
      </c>
      <c r="J154" s="16">
        <v>1.471</v>
      </c>
      <c r="K154" s="16">
        <v>0.931</v>
      </c>
      <c r="L154" s="16">
        <v>0.008</v>
      </c>
      <c r="M154" s="122">
        <v>0.0</v>
      </c>
      <c r="N154" s="13"/>
      <c r="O154" s="13"/>
      <c r="P154" s="13"/>
      <c r="Q154" s="13"/>
      <c r="R154" s="13"/>
      <c r="S154" s="13"/>
      <c r="T154" s="13"/>
      <c r="U154" s="13"/>
      <c r="V154" s="128"/>
    </row>
    <row r="155" ht="15.75" customHeight="1">
      <c r="A155" s="13"/>
      <c r="B155" s="13"/>
      <c r="C155" s="13"/>
      <c r="D155" s="122">
        <v>2.0</v>
      </c>
      <c r="E155" s="16">
        <v>0.627</v>
      </c>
      <c r="F155" s="16">
        <v>0.989</v>
      </c>
      <c r="G155" s="16">
        <v>1.393</v>
      </c>
      <c r="H155" s="16">
        <v>0.536</v>
      </c>
      <c r="I155" s="16">
        <v>1.313</v>
      </c>
      <c r="J155" s="16">
        <v>1.448</v>
      </c>
      <c r="K155" s="16">
        <v>0.823</v>
      </c>
      <c r="L155" s="16">
        <v>0.003</v>
      </c>
      <c r="M155" s="122">
        <v>0.0</v>
      </c>
      <c r="N155" s="13"/>
      <c r="O155" s="13"/>
      <c r="P155" s="13"/>
      <c r="Q155" s="13"/>
      <c r="R155" s="13"/>
      <c r="S155" s="13"/>
      <c r="T155" s="13"/>
      <c r="U155" s="13"/>
      <c r="V155" s="128"/>
    </row>
    <row r="156" ht="15.75" customHeight="1">
      <c r="A156" s="13"/>
      <c r="B156" s="13"/>
      <c r="C156" s="13"/>
      <c r="D156" s="122">
        <v>3.0</v>
      </c>
      <c r="E156" s="16">
        <v>0.603</v>
      </c>
      <c r="F156" s="16">
        <v>0.967</v>
      </c>
      <c r="G156" s="16">
        <v>1.374</v>
      </c>
      <c r="H156" s="16">
        <v>0.472</v>
      </c>
      <c r="I156" s="16">
        <v>1.272</v>
      </c>
      <c r="J156" s="16">
        <v>1.426</v>
      </c>
      <c r="K156" s="16">
        <v>0.759</v>
      </c>
      <c r="L156" s="16">
        <v>0.0</v>
      </c>
      <c r="M156" s="122">
        <v>0.0</v>
      </c>
      <c r="N156" s="13"/>
      <c r="O156" s="13"/>
      <c r="P156" s="13"/>
      <c r="Q156" s="13"/>
      <c r="R156" s="13"/>
      <c r="S156" s="13"/>
      <c r="T156" s="13"/>
      <c r="U156" s="13"/>
      <c r="V156" s="128"/>
    </row>
    <row r="157" ht="15.75" customHeight="1">
      <c r="A157" s="13"/>
      <c r="B157" s="13"/>
      <c r="C157" s="13"/>
      <c r="D157" s="122">
        <v>4.0</v>
      </c>
      <c r="E157" s="16">
        <v>0.581</v>
      </c>
      <c r="F157" s="16">
        <v>0.948</v>
      </c>
      <c r="G157" s="16">
        <v>1.351</v>
      </c>
      <c r="H157" s="16">
        <v>0.427</v>
      </c>
      <c r="I157" s="16">
        <v>1.252</v>
      </c>
      <c r="J157" s="16">
        <v>1.407</v>
      </c>
      <c r="K157" s="16">
        <v>0.706</v>
      </c>
      <c r="L157" s="16">
        <v>-0.001</v>
      </c>
      <c r="M157" s="122">
        <v>0.0</v>
      </c>
      <c r="N157" s="13"/>
      <c r="O157" s="13"/>
      <c r="P157" s="13"/>
      <c r="Q157" s="13"/>
      <c r="R157" s="13"/>
      <c r="S157" s="13"/>
      <c r="T157" s="13"/>
      <c r="U157" s="13"/>
      <c r="V157" s="128"/>
    </row>
    <row r="158" ht="15.75" customHeight="1">
      <c r="A158" s="13"/>
      <c r="B158" s="13"/>
      <c r="C158" s="13"/>
      <c r="D158" s="122">
        <v>5.0</v>
      </c>
      <c r="E158" s="16">
        <v>0.565</v>
      </c>
      <c r="F158" s="16">
        <v>0.932</v>
      </c>
      <c r="G158" s="16">
        <v>1.339</v>
      </c>
      <c r="H158" s="16">
        <v>0.395</v>
      </c>
      <c r="I158" s="16">
        <v>1.242</v>
      </c>
      <c r="J158" s="16">
        <v>1.399</v>
      </c>
      <c r="K158" s="16">
        <v>0.66</v>
      </c>
      <c r="L158" s="16">
        <v>0.0</v>
      </c>
      <c r="M158" s="122">
        <v>0.0</v>
      </c>
      <c r="N158" s="13"/>
      <c r="O158" s="13"/>
      <c r="P158" s="13"/>
      <c r="Q158" s="13"/>
      <c r="R158" s="13"/>
      <c r="S158" s="13"/>
      <c r="T158" s="13"/>
      <c r="U158" s="13"/>
      <c r="V158" s="128"/>
    </row>
    <row r="159" ht="15.75" customHeight="1">
      <c r="A159" s="13"/>
      <c r="B159" s="13"/>
      <c r="C159" s="13"/>
      <c r="D159" s="122">
        <v>10.0</v>
      </c>
      <c r="E159" s="16">
        <v>0.53</v>
      </c>
      <c r="F159" s="16">
        <v>0.909</v>
      </c>
      <c r="G159" s="16">
        <v>1.318</v>
      </c>
      <c r="H159" s="16">
        <v>0.341</v>
      </c>
      <c r="I159" s="16">
        <v>1.208</v>
      </c>
      <c r="J159" s="16">
        <v>1.377</v>
      </c>
      <c r="K159" s="16">
        <v>0.594</v>
      </c>
      <c r="L159" s="16">
        <v>0.0</v>
      </c>
      <c r="M159" s="122">
        <v>0.0</v>
      </c>
      <c r="N159" s="13"/>
      <c r="O159" s="13"/>
      <c r="P159" s="13"/>
      <c r="Q159" s="13"/>
      <c r="R159" s="13"/>
      <c r="S159" s="13"/>
      <c r="T159" s="13"/>
      <c r="U159" s="13"/>
      <c r="V159" s="128"/>
    </row>
    <row r="160" ht="15.75" customHeight="1">
      <c r="A160" s="13"/>
      <c r="B160" s="13"/>
      <c r="C160" s="13"/>
      <c r="D160" s="122">
        <v>28.0</v>
      </c>
      <c r="E160" s="16">
        <v>0.247</v>
      </c>
      <c r="F160" s="16">
        <v>0.464</v>
      </c>
      <c r="G160" s="16">
        <v>0.997</v>
      </c>
      <c r="H160" s="16">
        <v>0.1</v>
      </c>
      <c r="I160" s="16">
        <v>0.842</v>
      </c>
      <c r="J160" s="16">
        <v>0.994</v>
      </c>
      <c r="K160" s="16">
        <v>0.282</v>
      </c>
      <c r="L160" s="16">
        <v>0.61</v>
      </c>
      <c r="M160" s="122">
        <v>0.0</v>
      </c>
      <c r="N160" s="13"/>
      <c r="O160" s="13"/>
      <c r="P160" s="13"/>
      <c r="Q160" s="13"/>
      <c r="R160" s="13"/>
      <c r="S160" s="13"/>
      <c r="T160" s="13"/>
      <c r="U160" s="13"/>
      <c r="V160" s="128"/>
    </row>
    <row r="161" ht="15.75" customHeight="1">
      <c r="A161" s="13"/>
      <c r="B161" s="13"/>
      <c r="C161" s="13"/>
      <c r="D161" s="122">
        <v>50.0</v>
      </c>
      <c r="E161" s="16">
        <v>0.158</v>
      </c>
      <c r="F161" s="16">
        <v>0.516</v>
      </c>
      <c r="G161" s="13"/>
      <c r="H161" s="16">
        <v>0.123</v>
      </c>
      <c r="I161" s="13"/>
      <c r="J161" s="13"/>
      <c r="K161" s="16">
        <v>0.492</v>
      </c>
      <c r="L161" s="16">
        <v>0.41</v>
      </c>
      <c r="M161" s="122">
        <v>0.0</v>
      </c>
      <c r="N161" s="13"/>
      <c r="O161" s="13"/>
      <c r="P161" s="13"/>
      <c r="Q161" s="13"/>
      <c r="R161" s="13"/>
      <c r="S161" s="13"/>
      <c r="T161" s="13"/>
      <c r="U161" s="13"/>
      <c r="V161" s="128"/>
    </row>
    <row r="162" ht="15.75" customHeight="1">
      <c r="A162" s="74">
        <v>44722.0</v>
      </c>
      <c r="B162" s="75" t="s">
        <v>42</v>
      </c>
      <c r="C162" s="76">
        <v>5.0</v>
      </c>
      <c r="D162" s="126">
        <v>0.0</v>
      </c>
      <c r="E162" s="76">
        <v>0.83</v>
      </c>
      <c r="F162" s="76">
        <v>1.05</v>
      </c>
      <c r="G162" s="76">
        <v>1.123</v>
      </c>
      <c r="H162" s="76">
        <v>1.36</v>
      </c>
      <c r="I162" s="76">
        <v>1.38</v>
      </c>
      <c r="J162" s="76">
        <v>1.35</v>
      </c>
      <c r="K162" s="76">
        <v>1.32</v>
      </c>
      <c r="L162" s="76">
        <v>1.16</v>
      </c>
      <c r="M162" s="126">
        <v>0.0</v>
      </c>
      <c r="N162" s="75" t="s">
        <v>181</v>
      </c>
      <c r="O162" s="75" t="s">
        <v>182</v>
      </c>
      <c r="P162" s="75" t="s">
        <v>182</v>
      </c>
      <c r="Q162" s="75" t="s">
        <v>181</v>
      </c>
      <c r="R162" s="75" t="s">
        <v>182</v>
      </c>
      <c r="S162" s="75" t="s">
        <v>182</v>
      </c>
      <c r="T162" s="75" t="s">
        <v>181</v>
      </c>
      <c r="U162" s="75" t="s">
        <v>181</v>
      </c>
      <c r="V162" s="127" t="s">
        <v>181</v>
      </c>
      <c r="W162" s="77"/>
      <c r="X162" s="77"/>
      <c r="Y162" s="77"/>
      <c r="Z162" s="77"/>
    </row>
    <row r="163" ht="15.75" customHeight="1">
      <c r="A163" s="13"/>
      <c r="B163" s="13"/>
      <c r="C163" s="13"/>
      <c r="D163" s="122">
        <v>2.0</v>
      </c>
      <c r="E163" s="16">
        <v>0.51</v>
      </c>
      <c r="F163" s="16">
        <v>0.81</v>
      </c>
      <c r="G163" s="16">
        <v>1.06</v>
      </c>
      <c r="H163" s="16">
        <v>0.62</v>
      </c>
      <c r="I163" s="16">
        <v>1.1</v>
      </c>
      <c r="J163" s="16">
        <v>1.116</v>
      </c>
      <c r="K163" s="16">
        <v>0.67</v>
      </c>
      <c r="L163" s="16">
        <v>0.22</v>
      </c>
      <c r="M163" s="122">
        <v>0.0</v>
      </c>
      <c r="N163" s="13"/>
      <c r="O163" s="13"/>
      <c r="P163" s="13"/>
      <c r="Q163" s="13"/>
      <c r="R163" s="13"/>
      <c r="S163" s="13"/>
      <c r="T163" s="13"/>
      <c r="U163" s="13"/>
      <c r="V163" s="128"/>
    </row>
    <row r="164" ht="15.75" customHeight="1">
      <c r="A164" s="13"/>
      <c r="B164" s="13"/>
      <c r="C164" s="13"/>
      <c r="D164" s="122">
        <v>4.0</v>
      </c>
      <c r="E164" s="16">
        <v>0.36</v>
      </c>
      <c r="F164" s="16">
        <v>0.81</v>
      </c>
      <c r="G164" s="16">
        <v>1.06</v>
      </c>
      <c r="H164" s="16">
        <v>0.47</v>
      </c>
      <c r="I164" s="16">
        <v>0.98</v>
      </c>
      <c r="J164" s="16">
        <v>1.15</v>
      </c>
      <c r="K164" s="16">
        <v>0.52</v>
      </c>
      <c r="L164" s="16">
        <v>0.09</v>
      </c>
      <c r="M164" s="122">
        <v>0.0</v>
      </c>
      <c r="N164" s="13"/>
      <c r="O164" s="13"/>
      <c r="P164" s="13"/>
      <c r="Q164" s="13"/>
      <c r="R164" s="13"/>
      <c r="S164" s="13"/>
      <c r="T164" s="13"/>
      <c r="U164" s="13"/>
      <c r="V164" s="128"/>
    </row>
    <row r="165" ht="15.75" customHeight="1">
      <c r="A165" s="13"/>
      <c r="B165" s="13"/>
      <c r="C165" s="13"/>
      <c r="D165" s="122">
        <v>6.0</v>
      </c>
      <c r="E165" s="16">
        <v>0.28</v>
      </c>
      <c r="F165" s="16">
        <v>0.78</v>
      </c>
      <c r="G165" s="16">
        <v>1.05</v>
      </c>
      <c r="H165" s="16">
        <v>0.38</v>
      </c>
      <c r="I165" s="16">
        <v>0.96</v>
      </c>
      <c r="J165" s="16">
        <v>1.13</v>
      </c>
      <c r="K165" s="16">
        <v>0.4</v>
      </c>
      <c r="L165" s="16">
        <v>0.05</v>
      </c>
      <c r="M165" s="122">
        <v>0.0</v>
      </c>
      <c r="N165" s="13"/>
      <c r="O165" s="13"/>
      <c r="P165" s="13"/>
      <c r="Q165" s="13"/>
      <c r="R165" s="13"/>
      <c r="S165" s="13"/>
      <c r="T165" s="13"/>
      <c r="U165" s="13"/>
      <c r="V165" s="128"/>
    </row>
    <row r="166" ht="15.75" customHeight="1">
      <c r="A166" s="13"/>
      <c r="B166" s="13"/>
      <c r="C166" s="13"/>
      <c r="D166" s="122">
        <v>11.0</v>
      </c>
      <c r="E166" s="16">
        <v>0.1</v>
      </c>
      <c r="F166" s="16">
        <v>0.71</v>
      </c>
      <c r="G166" s="16">
        <v>0.95</v>
      </c>
      <c r="H166" s="16">
        <v>0.31</v>
      </c>
      <c r="I166" s="16">
        <v>0.88</v>
      </c>
      <c r="J166" s="16">
        <v>1.0</v>
      </c>
      <c r="K166" s="16">
        <v>0.35</v>
      </c>
      <c r="L166" s="16">
        <v>0.025</v>
      </c>
      <c r="M166" s="122">
        <v>0.0</v>
      </c>
      <c r="N166" s="13"/>
      <c r="O166" s="13"/>
      <c r="P166" s="13"/>
      <c r="Q166" s="13"/>
      <c r="R166" s="13"/>
      <c r="S166" s="13"/>
      <c r="T166" s="13"/>
      <c r="U166" s="13"/>
      <c r="V166" s="128"/>
    </row>
    <row r="167" ht="15.75" customHeight="1">
      <c r="A167" s="13"/>
      <c r="B167" s="13"/>
      <c r="C167" s="13"/>
      <c r="D167" s="122">
        <v>20.0</v>
      </c>
      <c r="E167" s="16">
        <v>0.01</v>
      </c>
      <c r="F167" s="16">
        <v>0.67</v>
      </c>
      <c r="G167" s="16">
        <v>0.91</v>
      </c>
      <c r="H167" s="16">
        <v>0.12</v>
      </c>
      <c r="I167" s="16">
        <v>0.79</v>
      </c>
      <c r="J167" s="16">
        <v>0.692</v>
      </c>
      <c r="K167" s="16">
        <v>0.17</v>
      </c>
      <c r="L167" s="16">
        <v>0.009</v>
      </c>
      <c r="M167" s="122">
        <v>0.0</v>
      </c>
      <c r="N167" s="13"/>
      <c r="O167" s="13"/>
      <c r="P167" s="13"/>
      <c r="Q167" s="13"/>
      <c r="R167" s="13"/>
      <c r="S167" s="13"/>
      <c r="T167" s="13"/>
      <c r="U167" s="13"/>
      <c r="V167" s="128"/>
    </row>
    <row r="168" ht="15.75" customHeight="1">
      <c r="A168" s="13"/>
      <c r="B168" s="13"/>
      <c r="C168" s="13"/>
      <c r="D168" s="122">
        <v>35.0</v>
      </c>
      <c r="E168" s="16">
        <v>0.007</v>
      </c>
      <c r="F168" s="16">
        <v>0.6</v>
      </c>
      <c r="G168" s="16">
        <v>0.86</v>
      </c>
      <c r="H168" s="16">
        <v>0.02</v>
      </c>
      <c r="I168" s="16">
        <v>0.69</v>
      </c>
      <c r="J168" s="16">
        <v>0.81</v>
      </c>
      <c r="K168" s="16">
        <v>0.04</v>
      </c>
      <c r="L168" s="16">
        <v>0.006</v>
      </c>
      <c r="M168" s="122">
        <v>0.0</v>
      </c>
      <c r="N168" s="13" t="s">
        <v>181</v>
      </c>
      <c r="O168" s="13" t="s">
        <v>182</v>
      </c>
      <c r="P168" s="13" t="s">
        <v>181</v>
      </c>
      <c r="Q168" s="13" t="s">
        <v>181</v>
      </c>
      <c r="R168" s="13" t="s">
        <v>182</v>
      </c>
      <c r="S168" s="13" t="s">
        <v>182</v>
      </c>
      <c r="T168" s="13" t="s">
        <v>181</v>
      </c>
      <c r="U168" s="13" t="s">
        <v>182</v>
      </c>
      <c r="V168" s="128" t="s">
        <v>182</v>
      </c>
    </row>
    <row r="169" ht="15.75" customHeight="1">
      <c r="A169" s="74">
        <v>44722.0</v>
      </c>
      <c r="B169" s="75" t="s">
        <v>42</v>
      </c>
      <c r="C169" s="76">
        <v>7.0</v>
      </c>
      <c r="D169" s="126">
        <v>0.0</v>
      </c>
      <c r="E169" s="76">
        <v>1.615</v>
      </c>
      <c r="F169" s="76">
        <v>1.594</v>
      </c>
      <c r="G169" s="76">
        <v>1.697</v>
      </c>
      <c r="H169" s="76">
        <v>2.1</v>
      </c>
      <c r="I169" s="76">
        <v>1.938</v>
      </c>
      <c r="J169" s="76">
        <v>2.089</v>
      </c>
      <c r="K169" s="76">
        <v>2.003</v>
      </c>
      <c r="L169" s="76">
        <v>2.03</v>
      </c>
      <c r="M169" s="126">
        <v>0.0</v>
      </c>
      <c r="N169" s="75"/>
      <c r="O169" s="75"/>
      <c r="P169" s="75"/>
      <c r="Q169" s="75"/>
      <c r="R169" s="75"/>
      <c r="S169" s="75"/>
      <c r="T169" s="75"/>
      <c r="U169" s="75"/>
      <c r="V169" s="127"/>
      <c r="W169" s="77"/>
      <c r="X169" s="77"/>
      <c r="Y169" s="77"/>
      <c r="Z169" s="77"/>
    </row>
    <row r="170" ht="15.75" customHeight="1">
      <c r="A170" s="13"/>
      <c r="B170" s="13"/>
      <c r="C170" s="13"/>
      <c r="D170" s="122">
        <v>2.0</v>
      </c>
      <c r="E170" s="16">
        <v>0.879</v>
      </c>
      <c r="F170" s="16">
        <v>1.344</v>
      </c>
      <c r="G170" s="16">
        <v>1.504</v>
      </c>
      <c r="H170" s="16">
        <v>0.9112</v>
      </c>
      <c r="I170" s="16">
        <v>1.521</v>
      </c>
      <c r="J170" s="16">
        <v>1.919</v>
      </c>
      <c r="K170" s="16">
        <v>1.163</v>
      </c>
      <c r="L170" s="16">
        <v>1.0</v>
      </c>
      <c r="M170" s="122">
        <v>0.0</v>
      </c>
      <c r="N170" s="13"/>
      <c r="O170" s="13"/>
      <c r="P170" s="13"/>
      <c r="Q170" s="13"/>
      <c r="R170" s="13"/>
      <c r="S170" s="13"/>
      <c r="T170" s="13"/>
      <c r="U170" s="13"/>
      <c r="V170" s="128"/>
    </row>
    <row r="171" ht="15.75" customHeight="1">
      <c r="A171" s="13"/>
      <c r="B171" s="13"/>
      <c r="C171" s="13"/>
      <c r="D171" s="122">
        <v>3.0</v>
      </c>
      <c r="E171" s="16">
        <v>0.915</v>
      </c>
      <c r="F171" s="16">
        <v>1.39</v>
      </c>
      <c r="G171" s="16">
        <v>1.555</v>
      </c>
      <c r="H171" s="16">
        <v>0.9</v>
      </c>
      <c r="I171" s="16">
        <v>1.541</v>
      </c>
      <c r="J171" s="16">
        <v>2.049</v>
      </c>
      <c r="K171" s="16">
        <v>1.15</v>
      </c>
      <c r="L171" s="16">
        <v>0.972</v>
      </c>
      <c r="M171" s="122">
        <v>0.0</v>
      </c>
      <c r="N171" s="13"/>
      <c r="O171" s="13"/>
      <c r="P171" s="13"/>
      <c r="Q171" s="13"/>
      <c r="R171" s="13"/>
      <c r="S171" s="13"/>
      <c r="T171" s="13"/>
      <c r="U171" s="13"/>
      <c r="V171" s="128"/>
    </row>
    <row r="172" ht="15.75" customHeight="1">
      <c r="A172" s="13"/>
      <c r="B172" s="13"/>
      <c r="C172" s="13"/>
      <c r="D172" s="122">
        <v>6.0</v>
      </c>
      <c r="E172" s="16">
        <v>0.721</v>
      </c>
      <c r="F172" s="16">
        <v>1.208</v>
      </c>
      <c r="G172" s="16">
        <v>1.391</v>
      </c>
      <c r="H172" s="16">
        <v>0.611</v>
      </c>
      <c r="I172" s="16">
        <v>1.397</v>
      </c>
      <c r="J172" s="16">
        <v>1.858</v>
      </c>
      <c r="K172" s="16">
        <v>0.893</v>
      </c>
      <c r="L172" s="16">
        <v>0.74</v>
      </c>
      <c r="M172" s="122">
        <v>0.0</v>
      </c>
      <c r="N172" s="13"/>
      <c r="O172" s="13"/>
      <c r="P172" s="13"/>
      <c r="Q172" s="13"/>
      <c r="R172" s="13"/>
      <c r="S172" s="13"/>
      <c r="T172" s="13"/>
      <c r="U172" s="13"/>
      <c r="V172" s="128"/>
    </row>
    <row r="173" ht="15.75" customHeight="1">
      <c r="A173" s="13"/>
      <c r="B173" s="13"/>
      <c r="C173" s="13"/>
      <c r="D173" s="122">
        <v>8.0</v>
      </c>
      <c r="E173" s="16">
        <v>0.798</v>
      </c>
      <c r="F173" s="16">
        <v>1.382</v>
      </c>
      <c r="G173" s="16">
        <v>1.644</v>
      </c>
      <c r="H173" s="16">
        <v>0.663</v>
      </c>
      <c r="I173" s="16">
        <v>1.63</v>
      </c>
      <c r="J173" s="16">
        <v>4.0</v>
      </c>
      <c r="K173" s="16">
        <v>0.976</v>
      </c>
      <c r="L173" s="16">
        <v>0.78</v>
      </c>
      <c r="M173" s="122">
        <v>0.0</v>
      </c>
      <c r="N173" s="13"/>
      <c r="O173" s="13"/>
      <c r="P173" s="13"/>
      <c r="Q173" s="13"/>
      <c r="R173" s="13"/>
      <c r="S173" s="13"/>
      <c r="T173" s="13"/>
      <c r="U173" s="13"/>
      <c r="V173" s="128"/>
    </row>
    <row r="174" ht="15.75" customHeight="1">
      <c r="A174" s="13"/>
      <c r="B174" s="13"/>
      <c r="C174" s="13"/>
      <c r="D174" s="122">
        <v>20.0</v>
      </c>
      <c r="E174" s="16">
        <v>0.459</v>
      </c>
      <c r="F174" s="16">
        <v>0.987</v>
      </c>
      <c r="G174" s="16">
        <v>1.155</v>
      </c>
      <c r="H174" s="16">
        <v>0.558</v>
      </c>
      <c r="I174" s="16">
        <v>1.083</v>
      </c>
      <c r="J174" s="16">
        <v>1.47</v>
      </c>
      <c r="K174" s="16">
        <v>0.722</v>
      </c>
      <c r="L174" s="16">
        <v>0.147</v>
      </c>
      <c r="M174" s="122">
        <v>0.0</v>
      </c>
      <c r="N174" s="13"/>
      <c r="O174" s="13"/>
      <c r="P174" s="13"/>
      <c r="Q174" s="13"/>
      <c r="R174" s="13"/>
      <c r="S174" s="13"/>
      <c r="T174" s="13"/>
      <c r="U174" s="13"/>
      <c r="V174" s="128"/>
    </row>
    <row r="175" ht="15.75" customHeight="1">
      <c r="A175" s="74">
        <v>44722.0</v>
      </c>
      <c r="B175" s="75" t="s">
        <v>42</v>
      </c>
      <c r="C175" s="76">
        <v>9.0</v>
      </c>
      <c r="D175" s="126">
        <v>0.0</v>
      </c>
      <c r="E175" s="76">
        <v>1.225</v>
      </c>
      <c r="F175" s="76">
        <v>0.97</v>
      </c>
      <c r="G175" s="76">
        <v>0.965</v>
      </c>
      <c r="H175" s="76">
        <v>1.23</v>
      </c>
      <c r="I175" s="76">
        <v>1.377</v>
      </c>
      <c r="J175" s="76">
        <v>1.227</v>
      </c>
      <c r="K175" s="76">
        <v>1.321</v>
      </c>
      <c r="L175" s="76">
        <v>0.737</v>
      </c>
      <c r="M175" s="126">
        <v>0.0</v>
      </c>
      <c r="N175" s="75" t="s">
        <v>181</v>
      </c>
      <c r="O175" s="75" t="s">
        <v>182</v>
      </c>
      <c r="P175" s="75" t="s">
        <v>182</v>
      </c>
      <c r="Q175" s="75" t="s">
        <v>181</v>
      </c>
      <c r="R175" s="75" t="s">
        <v>182</v>
      </c>
      <c r="S175" s="75" t="s">
        <v>182</v>
      </c>
      <c r="T175" s="75" t="s">
        <v>182</v>
      </c>
      <c r="U175" s="75" t="s">
        <v>181</v>
      </c>
      <c r="V175" s="127" t="s">
        <v>181</v>
      </c>
      <c r="W175" s="77"/>
      <c r="X175" s="77"/>
      <c r="Y175" s="77"/>
      <c r="Z175" s="77"/>
    </row>
    <row r="176" ht="15.75" customHeight="1">
      <c r="A176" s="13"/>
      <c r="B176" s="13"/>
      <c r="C176" s="13"/>
      <c r="D176" s="122">
        <v>2.0</v>
      </c>
      <c r="E176" s="16">
        <v>0.884</v>
      </c>
      <c r="F176" s="16">
        <v>0.834</v>
      </c>
      <c r="G176" s="16">
        <v>0.935</v>
      </c>
      <c r="H176" s="16">
        <v>0.86</v>
      </c>
      <c r="I176" s="16">
        <v>1.135</v>
      </c>
      <c r="J176" s="16">
        <v>1.109</v>
      </c>
      <c r="K176" s="16">
        <v>0.891</v>
      </c>
      <c r="L176" s="16">
        <v>0.151</v>
      </c>
      <c r="M176" s="122">
        <v>0.0</v>
      </c>
      <c r="N176" s="13"/>
      <c r="O176" s="13"/>
      <c r="P176" s="13"/>
      <c r="Q176" s="13"/>
      <c r="R176" s="13"/>
      <c r="S176" s="13"/>
      <c r="T176" s="13"/>
      <c r="U176" s="13"/>
      <c r="V176" s="128"/>
    </row>
    <row r="177" ht="15.75" customHeight="1">
      <c r="A177" s="13"/>
      <c r="B177" s="13"/>
      <c r="C177" s="13"/>
      <c r="D177" s="122">
        <v>4.0</v>
      </c>
      <c r="E177" s="16">
        <v>0.657</v>
      </c>
      <c r="F177" s="16">
        <v>0.779</v>
      </c>
      <c r="G177" s="16">
        <v>0.798</v>
      </c>
      <c r="H177" s="16">
        <v>0.627</v>
      </c>
      <c r="I177" s="16">
        <v>1.085</v>
      </c>
      <c r="J177" s="16">
        <v>1.071</v>
      </c>
      <c r="K177" s="16">
        <v>0.612</v>
      </c>
      <c r="L177" s="16">
        <v>0.04</v>
      </c>
      <c r="M177" s="122">
        <v>0.0</v>
      </c>
      <c r="N177" s="13"/>
      <c r="O177" s="13"/>
      <c r="P177" s="13"/>
      <c r="Q177" s="13"/>
      <c r="R177" s="13"/>
      <c r="S177" s="13"/>
      <c r="T177" s="13"/>
      <c r="U177" s="13"/>
      <c r="V177" s="128"/>
    </row>
    <row r="178" ht="15.75" customHeight="1">
      <c r="A178" s="13"/>
      <c r="B178" s="13"/>
      <c r="C178" s="13"/>
      <c r="D178" s="122">
        <v>8.0</v>
      </c>
      <c r="E178" s="16">
        <v>0.394</v>
      </c>
      <c r="F178" s="16">
        <v>0.717</v>
      </c>
      <c r="G178" s="16">
        <v>0.848</v>
      </c>
      <c r="H178" s="16">
        <v>0.485</v>
      </c>
      <c r="I178" s="16">
        <v>1.035</v>
      </c>
      <c r="J178" s="16">
        <v>1.031</v>
      </c>
      <c r="K178" s="16">
        <v>0.427</v>
      </c>
      <c r="L178" s="16">
        <v>0.022</v>
      </c>
      <c r="M178" s="122">
        <v>0.0</v>
      </c>
      <c r="N178" s="13"/>
      <c r="O178" s="13"/>
      <c r="P178" s="13"/>
      <c r="Q178" s="13"/>
      <c r="R178" s="13"/>
      <c r="S178" s="13"/>
      <c r="T178" s="13"/>
      <c r="U178" s="13"/>
      <c r="V178" s="128"/>
    </row>
    <row r="179" ht="15.75" customHeight="1">
      <c r="A179" s="13"/>
      <c r="B179" s="13"/>
      <c r="C179" s="13"/>
      <c r="D179" s="122">
        <v>11.0</v>
      </c>
      <c r="E179" s="16">
        <v>0.241</v>
      </c>
      <c r="F179" s="16">
        <v>0.689</v>
      </c>
      <c r="G179" s="16">
        <v>0.821</v>
      </c>
      <c r="H179" s="16">
        <v>0.302</v>
      </c>
      <c r="I179" s="16">
        <v>0.937</v>
      </c>
      <c r="J179" s="16">
        <v>0.987</v>
      </c>
      <c r="K179" s="16">
        <v>0.284</v>
      </c>
      <c r="L179" s="16">
        <v>0.019</v>
      </c>
      <c r="M179" s="122">
        <v>0.0</v>
      </c>
      <c r="N179" s="13"/>
      <c r="O179" s="13"/>
      <c r="P179" s="13"/>
      <c r="Q179" s="13"/>
      <c r="R179" s="13"/>
      <c r="S179" s="13"/>
      <c r="T179" s="13"/>
      <c r="U179" s="13"/>
      <c r="V179" s="128"/>
    </row>
    <row r="180" ht="15.75" customHeight="1">
      <c r="A180" s="13"/>
      <c r="B180" s="13"/>
      <c r="C180" s="13"/>
      <c r="D180" s="122">
        <v>14.0</v>
      </c>
      <c r="E180" s="16">
        <v>0.145</v>
      </c>
      <c r="F180" s="16">
        <v>0.67</v>
      </c>
      <c r="G180" s="16">
        <v>0.817</v>
      </c>
      <c r="H180" s="16">
        <v>0.182</v>
      </c>
      <c r="I180" s="16">
        <v>0.898</v>
      </c>
      <c r="J180" s="16">
        <v>0.941</v>
      </c>
      <c r="K180" s="16">
        <v>0.195</v>
      </c>
      <c r="L180" s="16">
        <v>0.017</v>
      </c>
      <c r="M180" s="122">
        <v>0.0</v>
      </c>
      <c r="N180" s="13"/>
      <c r="O180" s="13"/>
      <c r="P180" s="13"/>
      <c r="Q180" s="13"/>
      <c r="R180" s="13"/>
      <c r="S180" s="13"/>
      <c r="T180" s="13"/>
      <c r="U180" s="13"/>
      <c r="V180" s="128"/>
    </row>
    <row r="181" ht="15.75" customHeight="1">
      <c r="A181" s="13"/>
      <c r="B181" s="13"/>
      <c r="C181" s="13"/>
      <c r="D181" s="122">
        <v>18.0</v>
      </c>
      <c r="E181" s="16">
        <v>0.03</v>
      </c>
      <c r="F181" s="16">
        <v>0.545</v>
      </c>
      <c r="G181" s="16">
        <v>0.694</v>
      </c>
      <c r="H181" s="16">
        <v>0.04</v>
      </c>
      <c r="I181" s="16">
        <v>0.707</v>
      </c>
      <c r="J181" s="16">
        <v>0.703</v>
      </c>
      <c r="K181" s="16">
        <v>0.043</v>
      </c>
      <c r="L181" s="16">
        <v>0.012</v>
      </c>
      <c r="M181" s="122">
        <v>0.0</v>
      </c>
      <c r="N181" s="13"/>
      <c r="O181" s="13"/>
      <c r="P181" s="13"/>
      <c r="Q181" s="13"/>
      <c r="R181" s="13"/>
      <c r="S181" s="13"/>
      <c r="T181" s="13"/>
      <c r="U181" s="13"/>
      <c r="V181" s="128"/>
    </row>
    <row r="182" ht="15.75" customHeight="1">
      <c r="A182" s="13"/>
      <c r="B182" s="13"/>
      <c r="C182" s="13"/>
      <c r="D182" s="122">
        <v>30.0</v>
      </c>
      <c r="E182" s="16">
        <v>0.017</v>
      </c>
      <c r="F182" s="16">
        <v>0.5</v>
      </c>
      <c r="G182" s="16">
        <v>0.673</v>
      </c>
      <c r="H182" s="16">
        <v>0.024</v>
      </c>
      <c r="I182" s="16">
        <v>0.643</v>
      </c>
      <c r="J182" s="16">
        <v>0.68</v>
      </c>
      <c r="K182" s="16">
        <v>0.021</v>
      </c>
      <c r="L182" s="16">
        <v>0.012</v>
      </c>
      <c r="M182" s="122">
        <v>0.0</v>
      </c>
      <c r="N182" s="13"/>
      <c r="O182" s="13"/>
      <c r="P182" s="13"/>
      <c r="Q182" s="13"/>
      <c r="R182" s="13"/>
      <c r="S182" s="13"/>
      <c r="T182" s="13"/>
      <c r="U182" s="13"/>
      <c r="V182" s="128"/>
    </row>
    <row r="183" ht="15.75" customHeight="1">
      <c r="A183" s="74">
        <v>44722.0</v>
      </c>
      <c r="B183" s="75" t="s">
        <v>42</v>
      </c>
      <c r="C183" s="76">
        <v>10.0</v>
      </c>
      <c r="D183" s="126">
        <v>0.0</v>
      </c>
      <c r="E183" s="75"/>
      <c r="F183" s="75"/>
      <c r="G183" s="75"/>
      <c r="H183" s="75"/>
      <c r="I183" s="75"/>
      <c r="J183" s="75"/>
      <c r="K183" s="75"/>
      <c r="L183" s="75"/>
      <c r="M183" s="126">
        <v>0.0</v>
      </c>
      <c r="N183" s="75" t="s">
        <v>166</v>
      </c>
      <c r="O183" s="75" t="s">
        <v>180</v>
      </c>
      <c r="P183" s="75" t="s">
        <v>180</v>
      </c>
      <c r="Q183" s="75" t="s">
        <v>173</v>
      </c>
      <c r="R183" s="75" t="s">
        <v>166</v>
      </c>
      <c r="S183" s="75" t="s">
        <v>180</v>
      </c>
      <c r="T183" s="75" t="s">
        <v>166</v>
      </c>
      <c r="U183" s="75" t="s">
        <v>173</v>
      </c>
      <c r="V183" s="127" t="s">
        <v>166</v>
      </c>
      <c r="W183" s="77"/>
      <c r="X183" s="77"/>
      <c r="Y183" s="77"/>
      <c r="Z183" s="77"/>
    </row>
    <row r="184" ht="15.75" customHeight="1">
      <c r="A184" s="13"/>
      <c r="B184" s="13"/>
      <c r="C184" s="13"/>
      <c r="D184" s="122">
        <v>1.0</v>
      </c>
      <c r="E184" s="16">
        <v>0.361</v>
      </c>
      <c r="F184" s="16">
        <v>0.339</v>
      </c>
      <c r="G184" s="16">
        <v>0.369</v>
      </c>
      <c r="H184" s="16">
        <v>0.325</v>
      </c>
      <c r="I184" s="16">
        <v>0.444</v>
      </c>
      <c r="J184" s="16">
        <v>0.406</v>
      </c>
      <c r="K184" s="16">
        <v>0.421</v>
      </c>
      <c r="L184" s="16">
        <v>0.262</v>
      </c>
      <c r="M184" s="122">
        <v>0.0</v>
      </c>
      <c r="N184" s="13"/>
      <c r="O184" s="13"/>
      <c r="P184" s="13"/>
      <c r="Q184" s="13"/>
      <c r="R184" s="13"/>
      <c r="S184" s="13"/>
      <c r="T184" s="13"/>
      <c r="U184" s="13"/>
      <c r="V184" s="128"/>
    </row>
    <row r="185" ht="15.75" customHeight="1">
      <c r="A185" s="13"/>
      <c r="B185" s="13"/>
      <c r="C185" s="13"/>
      <c r="D185" s="122">
        <v>2.0</v>
      </c>
      <c r="E185" s="16">
        <v>0.314</v>
      </c>
      <c r="F185" s="16">
        <v>0.342</v>
      </c>
      <c r="G185" s="16">
        <v>0.367</v>
      </c>
      <c r="H185" s="16">
        <v>0.264</v>
      </c>
      <c r="I185" s="16">
        <v>0.429</v>
      </c>
      <c r="J185" s="16">
        <v>0.399</v>
      </c>
      <c r="K185" s="16">
        <v>0.363</v>
      </c>
      <c r="L185" s="16">
        <v>0.181</v>
      </c>
      <c r="M185" s="122">
        <v>0.0</v>
      </c>
      <c r="N185" s="13"/>
      <c r="O185" s="13"/>
      <c r="P185" s="13"/>
      <c r="Q185" s="13"/>
      <c r="R185" s="13"/>
      <c r="S185" s="13"/>
      <c r="T185" s="13"/>
      <c r="U185" s="13"/>
      <c r="V185" s="128"/>
    </row>
    <row r="186" ht="15.75" customHeight="1">
      <c r="A186" s="13"/>
      <c r="B186" s="13"/>
      <c r="C186" s="13"/>
      <c r="D186" s="122">
        <v>3.0</v>
      </c>
      <c r="E186" s="16">
        <v>0.281</v>
      </c>
      <c r="F186" s="16">
        <v>0.338</v>
      </c>
      <c r="G186" s="16">
        <v>0.365</v>
      </c>
      <c r="H186" s="16">
        <v>0.244</v>
      </c>
      <c r="I186" s="16">
        <v>0.422</v>
      </c>
      <c r="J186" s="16">
        <v>0.398</v>
      </c>
      <c r="K186" s="16">
        <v>0.321</v>
      </c>
      <c r="L186" s="16">
        <v>0.137</v>
      </c>
      <c r="M186" s="122">
        <v>0.0</v>
      </c>
      <c r="N186" s="13"/>
      <c r="O186" s="13"/>
      <c r="P186" s="13"/>
      <c r="Q186" s="13"/>
      <c r="R186" s="13"/>
      <c r="S186" s="13"/>
      <c r="T186" s="13"/>
      <c r="U186" s="13"/>
      <c r="V186" s="128"/>
    </row>
    <row r="187" ht="15.75" customHeight="1">
      <c r="A187" s="13"/>
      <c r="B187" s="13"/>
      <c r="C187" s="13"/>
      <c r="D187" s="122">
        <v>4.0</v>
      </c>
      <c r="E187" s="16">
        <v>0.271</v>
      </c>
      <c r="F187" s="16">
        <v>0.327</v>
      </c>
      <c r="G187" s="16">
        <v>0.363</v>
      </c>
      <c r="H187" s="16">
        <v>0.22</v>
      </c>
      <c r="I187" s="16">
        <v>0.416</v>
      </c>
      <c r="J187" s="16">
        <v>0.396</v>
      </c>
      <c r="K187" s="16">
        <v>0.292</v>
      </c>
      <c r="L187" s="16">
        <v>0.109</v>
      </c>
      <c r="M187" s="122">
        <v>0.0</v>
      </c>
      <c r="N187" s="13"/>
      <c r="O187" s="13"/>
      <c r="P187" s="13"/>
      <c r="Q187" s="13"/>
      <c r="R187" s="13"/>
      <c r="S187" s="13"/>
      <c r="T187" s="13"/>
      <c r="U187" s="13"/>
      <c r="V187" s="128"/>
    </row>
    <row r="188" ht="15.75" customHeight="1">
      <c r="A188" s="13"/>
      <c r="B188" s="13"/>
      <c r="C188" s="13"/>
      <c r="D188" s="122">
        <v>5.0</v>
      </c>
      <c r="E188" s="16">
        <v>0.256</v>
      </c>
      <c r="F188" s="16">
        <v>0.325</v>
      </c>
      <c r="G188" s="16">
        <v>0.358</v>
      </c>
      <c r="H188" s="16">
        <v>0.209</v>
      </c>
      <c r="I188" s="16">
        <v>0.41</v>
      </c>
      <c r="J188" s="16">
        <v>0.393</v>
      </c>
      <c r="K188" s="16">
        <v>0.271</v>
      </c>
      <c r="L188" s="16">
        <v>0.093</v>
      </c>
      <c r="M188" s="122">
        <v>0.0</v>
      </c>
      <c r="N188" s="13"/>
      <c r="O188" s="13"/>
      <c r="P188" s="13"/>
      <c r="Q188" s="13"/>
      <c r="R188" s="13"/>
      <c r="S188" s="13"/>
      <c r="T188" s="13"/>
      <c r="U188" s="13"/>
      <c r="V188" s="128"/>
    </row>
    <row r="189" ht="15.75" customHeight="1">
      <c r="A189" s="13"/>
      <c r="B189" s="13"/>
      <c r="C189" s="13"/>
      <c r="D189" s="122">
        <v>10.0</v>
      </c>
      <c r="E189" s="16">
        <v>0.232</v>
      </c>
      <c r="F189" s="16">
        <v>0.3</v>
      </c>
      <c r="G189" s="16">
        <v>0.353</v>
      </c>
      <c r="H189" s="16">
        <v>0.144</v>
      </c>
      <c r="I189" s="16">
        <v>0.396</v>
      </c>
      <c r="J189" s="16">
        <v>0.382</v>
      </c>
      <c r="K189" s="16">
        <v>0.242</v>
      </c>
      <c r="L189" s="16">
        <v>0.065</v>
      </c>
      <c r="M189" s="122">
        <v>0.0</v>
      </c>
      <c r="N189" s="13"/>
      <c r="O189" s="13"/>
      <c r="P189" s="13"/>
      <c r="Q189" s="13"/>
      <c r="R189" s="13"/>
      <c r="S189" s="13"/>
      <c r="T189" s="13"/>
      <c r="U189" s="13"/>
      <c r="V189" s="128"/>
    </row>
    <row r="190" ht="15.75" customHeight="1">
      <c r="A190" s="13"/>
      <c r="B190" s="13"/>
      <c r="C190" s="13"/>
      <c r="D190" s="122">
        <v>28.0</v>
      </c>
      <c r="E190" s="16">
        <v>0.046</v>
      </c>
      <c r="F190" s="16">
        <v>0.195</v>
      </c>
      <c r="G190" s="16">
        <v>0.294</v>
      </c>
      <c r="H190" s="16">
        <v>0.019</v>
      </c>
      <c r="I190" s="16">
        <v>0.162</v>
      </c>
      <c r="J190" s="16">
        <v>0.203</v>
      </c>
      <c r="K190" s="16">
        <v>0.178</v>
      </c>
      <c r="L190" s="16">
        <v>0.007</v>
      </c>
      <c r="M190" s="122">
        <v>0.0</v>
      </c>
      <c r="N190" s="13"/>
      <c r="O190" s="13"/>
      <c r="P190" s="13"/>
      <c r="Q190" s="13"/>
      <c r="R190" s="13"/>
      <c r="S190" s="13"/>
      <c r="T190" s="13"/>
      <c r="U190" s="13"/>
      <c r="V190" s="128"/>
    </row>
    <row r="191" ht="15.75" customHeight="1">
      <c r="A191" s="13"/>
      <c r="B191" s="13"/>
      <c r="C191" s="13"/>
      <c r="D191" s="122">
        <v>50.0</v>
      </c>
      <c r="E191" s="16">
        <v>0.037</v>
      </c>
      <c r="F191" s="13"/>
      <c r="G191" s="13"/>
      <c r="H191" s="16">
        <v>0.007</v>
      </c>
      <c r="I191" s="13"/>
      <c r="J191" s="13"/>
      <c r="K191" s="16">
        <v>0.136</v>
      </c>
      <c r="L191" s="16">
        <v>0.008</v>
      </c>
      <c r="M191" s="122">
        <v>0.0</v>
      </c>
      <c r="N191" s="13"/>
      <c r="O191" s="13"/>
      <c r="P191" s="13"/>
      <c r="Q191" s="13"/>
      <c r="R191" s="13"/>
      <c r="S191" s="13"/>
      <c r="T191" s="13"/>
      <c r="U191" s="13"/>
      <c r="V191" s="128"/>
    </row>
    <row r="192" ht="15.75" customHeight="1">
      <c r="A192" s="74">
        <v>44722.0</v>
      </c>
      <c r="B192" s="75" t="s">
        <v>42</v>
      </c>
      <c r="C192" s="76">
        <v>10.0</v>
      </c>
      <c r="D192" s="126">
        <v>0.0</v>
      </c>
      <c r="E192" s="76">
        <v>1.08</v>
      </c>
      <c r="F192" s="76">
        <v>1.167</v>
      </c>
      <c r="G192" s="76">
        <v>1.271</v>
      </c>
      <c r="H192" s="76">
        <v>1.606</v>
      </c>
      <c r="I192" s="76">
        <v>1.672</v>
      </c>
      <c r="J192" s="76">
        <v>1.592</v>
      </c>
      <c r="K192" s="76">
        <v>1.567</v>
      </c>
      <c r="L192" s="76">
        <v>1.535</v>
      </c>
      <c r="M192" s="126">
        <v>0.0</v>
      </c>
      <c r="N192" s="75" t="s">
        <v>181</v>
      </c>
      <c r="O192" s="75" t="s">
        <v>182</v>
      </c>
      <c r="P192" s="75" t="s">
        <v>182</v>
      </c>
      <c r="Q192" s="75" t="s">
        <v>181</v>
      </c>
      <c r="R192" s="75" t="s">
        <v>182</v>
      </c>
      <c r="S192" s="75" t="s">
        <v>182</v>
      </c>
      <c r="T192" s="75" t="s">
        <v>181</v>
      </c>
      <c r="U192" s="75" t="s">
        <v>181</v>
      </c>
      <c r="V192" s="127" t="s">
        <v>182</v>
      </c>
      <c r="W192" s="77"/>
      <c r="X192" s="77"/>
      <c r="Y192" s="77"/>
      <c r="Z192" s="77"/>
    </row>
    <row r="193" ht="15.75" customHeight="1">
      <c r="A193" s="13"/>
      <c r="B193" s="13"/>
      <c r="C193" s="13"/>
      <c r="D193" s="122">
        <v>1.0</v>
      </c>
      <c r="E193" s="16">
        <v>0.833</v>
      </c>
      <c r="F193" s="16">
        <v>1.02</v>
      </c>
      <c r="G193" s="16">
        <v>1.153</v>
      </c>
      <c r="H193" s="16">
        <v>1.335</v>
      </c>
      <c r="I193" s="16">
        <v>1.453</v>
      </c>
      <c r="J193" s="16">
        <v>1.445</v>
      </c>
      <c r="K193" s="16">
        <v>1.285</v>
      </c>
      <c r="L193" s="16">
        <v>1.15</v>
      </c>
      <c r="M193" s="122">
        <v>0.0</v>
      </c>
      <c r="N193" s="13"/>
      <c r="O193" s="13"/>
      <c r="P193" s="13"/>
      <c r="Q193" s="13"/>
      <c r="R193" s="13"/>
      <c r="S193" s="13"/>
      <c r="T193" s="13"/>
      <c r="U193" s="13"/>
      <c r="V193" s="128"/>
    </row>
    <row r="194" ht="15.75" customHeight="1">
      <c r="A194" s="13"/>
      <c r="B194" s="13"/>
      <c r="C194" s="13"/>
      <c r="D194" s="122">
        <v>2.0</v>
      </c>
      <c r="E194" s="16">
        <v>0.716</v>
      </c>
      <c r="F194" s="16">
        <v>0.978</v>
      </c>
      <c r="G194" s="16">
        <v>1.138</v>
      </c>
      <c r="H194" s="16">
        <v>1.176</v>
      </c>
      <c r="I194" s="16">
        <v>1.322</v>
      </c>
      <c r="J194" s="16">
        <v>1.426</v>
      </c>
      <c r="K194" s="16">
        <v>1.12</v>
      </c>
      <c r="L194" s="16">
        <v>0.644</v>
      </c>
      <c r="M194" s="122">
        <v>0.0</v>
      </c>
      <c r="N194" s="13"/>
      <c r="O194" s="13"/>
      <c r="P194" s="13"/>
      <c r="Q194" s="13"/>
      <c r="R194" s="13"/>
      <c r="S194" s="13"/>
      <c r="T194" s="13"/>
      <c r="U194" s="13"/>
      <c r="V194" s="128"/>
    </row>
    <row r="195" ht="15.75" customHeight="1">
      <c r="A195" s="13"/>
      <c r="B195" s="13"/>
      <c r="C195" s="13"/>
      <c r="D195" s="122">
        <v>3.0</v>
      </c>
      <c r="E195" s="16">
        <v>0.626</v>
      </c>
      <c r="F195" s="16">
        <v>0.941</v>
      </c>
      <c r="G195" s="16">
        <v>1.124</v>
      </c>
      <c r="H195" s="16">
        <v>1.037</v>
      </c>
      <c r="I195" s="16">
        <v>1.376</v>
      </c>
      <c r="J195" s="16">
        <v>1.404</v>
      </c>
      <c r="K195" s="16">
        <v>0.97</v>
      </c>
      <c r="L195" s="16">
        <v>0.4</v>
      </c>
      <c r="M195" s="122">
        <v>0.0</v>
      </c>
      <c r="N195" s="13"/>
      <c r="O195" s="13"/>
      <c r="P195" s="13"/>
      <c r="Q195" s="13"/>
      <c r="R195" s="13"/>
      <c r="S195" s="13"/>
      <c r="T195" s="13"/>
      <c r="U195" s="13"/>
      <c r="V195" s="128"/>
    </row>
    <row r="196" ht="15.75" customHeight="1">
      <c r="A196" s="13"/>
      <c r="B196" s="13"/>
      <c r="C196" s="13"/>
      <c r="D196" s="122">
        <v>4.0</v>
      </c>
      <c r="E196" s="16">
        <v>0.55</v>
      </c>
      <c r="F196" s="16">
        <v>0.916</v>
      </c>
      <c r="G196" s="16">
        <v>1.108</v>
      </c>
      <c r="H196" s="16">
        <v>0.89</v>
      </c>
      <c r="I196" s="16">
        <v>1.292</v>
      </c>
      <c r="J196" s="16">
        <v>1.388</v>
      </c>
      <c r="K196" s="16">
        <v>0.815</v>
      </c>
      <c r="L196" s="16">
        <v>0.29</v>
      </c>
      <c r="M196" s="122">
        <v>0.0</v>
      </c>
      <c r="N196" s="13"/>
      <c r="O196" s="13"/>
      <c r="P196" s="13"/>
      <c r="Q196" s="13"/>
      <c r="R196" s="13"/>
      <c r="S196" s="13"/>
      <c r="T196" s="13"/>
      <c r="U196" s="13"/>
      <c r="V196" s="128"/>
    </row>
    <row r="197" ht="15.75" customHeight="1">
      <c r="A197" s="13"/>
      <c r="B197" s="13"/>
      <c r="C197" s="13"/>
      <c r="D197" s="122">
        <v>5.0</v>
      </c>
      <c r="E197" s="16">
        <v>0.473</v>
      </c>
      <c r="F197" s="16">
        <v>0.896</v>
      </c>
      <c r="G197" s="16">
        <v>1.096</v>
      </c>
      <c r="H197" s="16">
        <v>0.795</v>
      </c>
      <c r="I197" s="16">
        <v>1.255</v>
      </c>
      <c r="J197" s="16">
        <v>1.363</v>
      </c>
      <c r="K197" s="16">
        <v>0.708</v>
      </c>
      <c r="L197" s="16">
        <v>0.219</v>
      </c>
      <c r="M197" s="122">
        <v>0.0</v>
      </c>
      <c r="N197" s="13"/>
      <c r="O197" s="13"/>
      <c r="P197" s="13"/>
      <c r="Q197" s="13"/>
      <c r="R197" s="13"/>
      <c r="S197" s="13"/>
      <c r="T197" s="13"/>
      <c r="U197" s="13"/>
      <c r="V197" s="128"/>
    </row>
    <row r="198" ht="15.75" customHeight="1">
      <c r="A198" s="13"/>
      <c r="B198" s="13"/>
      <c r="C198" s="13"/>
      <c r="D198" s="122">
        <v>15.0</v>
      </c>
      <c r="E198" s="16">
        <v>0.117</v>
      </c>
      <c r="F198" s="16">
        <v>0.823</v>
      </c>
      <c r="G198" s="16">
        <v>1.052</v>
      </c>
      <c r="H198" s="16">
        <v>0.371</v>
      </c>
      <c r="I198" s="16">
        <v>1.214</v>
      </c>
      <c r="J198" s="16">
        <v>1.35</v>
      </c>
      <c r="K198" s="16">
        <v>0.561</v>
      </c>
      <c r="L198" s="16">
        <v>0.03</v>
      </c>
      <c r="M198" s="122">
        <v>0.0</v>
      </c>
      <c r="N198" s="13"/>
      <c r="O198" s="13"/>
      <c r="P198" s="13"/>
      <c r="Q198" s="13"/>
      <c r="R198" s="13"/>
      <c r="S198" s="13"/>
      <c r="T198" s="13"/>
      <c r="U198" s="13"/>
      <c r="V198" s="128"/>
    </row>
    <row r="199" ht="15.75" customHeight="1">
      <c r="A199" s="13"/>
      <c r="B199" s="13"/>
      <c r="C199" s="13"/>
      <c r="D199" s="122">
        <v>25.0</v>
      </c>
      <c r="E199" s="16">
        <v>0.008</v>
      </c>
      <c r="F199" s="16">
        <v>0.666</v>
      </c>
      <c r="G199" s="16">
        <v>0.875</v>
      </c>
      <c r="H199" s="16">
        <v>0.139</v>
      </c>
      <c r="I199" s="16">
        <v>0.978</v>
      </c>
      <c r="J199" s="16">
        <v>1.117</v>
      </c>
      <c r="K199" s="16">
        <v>0.263</v>
      </c>
      <c r="L199" s="16">
        <v>0.02</v>
      </c>
      <c r="M199" s="122">
        <v>0.0</v>
      </c>
      <c r="N199" s="13"/>
      <c r="O199" s="13"/>
      <c r="P199" s="13"/>
      <c r="Q199" s="13"/>
      <c r="R199" s="13"/>
      <c r="S199" s="13"/>
      <c r="T199" s="13"/>
      <c r="U199" s="13"/>
      <c r="V199" s="128"/>
    </row>
    <row r="200" ht="15.75" customHeight="1">
      <c r="A200" s="13"/>
      <c r="B200" s="13"/>
      <c r="C200" s="13"/>
      <c r="D200" s="122">
        <v>35.0</v>
      </c>
      <c r="E200" s="16">
        <v>0.013</v>
      </c>
      <c r="F200" s="16">
        <v>0.577</v>
      </c>
      <c r="G200" s="16">
        <v>0.778</v>
      </c>
      <c r="H200" s="16">
        <v>0.024</v>
      </c>
      <c r="I200" s="16">
        <v>0.813</v>
      </c>
      <c r="J200" s="16">
        <v>0.86</v>
      </c>
      <c r="K200" s="16">
        <v>0.042</v>
      </c>
      <c r="L200" s="16">
        <v>0.027</v>
      </c>
      <c r="M200" s="122">
        <v>0.0</v>
      </c>
      <c r="N200" s="13"/>
      <c r="O200" s="13"/>
      <c r="P200" s="13"/>
      <c r="Q200" s="13"/>
      <c r="R200" s="13"/>
      <c r="S200" s="13"/>
      <c r="T200" s="13"/>
      <c r="U200" s="13"/>
      <c r="V200" s="128"/>
    </row>
    <row r="201" ht="15.75" customHeight="1">
      <c r="A201" s="13"/>
      <c r="B201" s="13"/>
      <c r="C201" s="13"/>
      <c r="D201" s="122">
        <v>45.0</v>
      </c>
      <c r="E201" s="16">
        <v>0.002</v>
      </c>
      <c r="F201" s="16">
        <v>0.522</v>
      </c>
      <c r="G201" s="16">
        <v>0.731</v>
      </c>
      <c r="H201" s="16">
        <v>0.014</v>
      </c>
      <c r="I201" s="16">
        <v>0.71</v>
      </c>
      <c r="J201" s="16">
        <v>0.852</v>
      </c>
      <c r="K201" s="16">
        <v>0.008</v>
      </c>
      <c r="L201" s="16">
        <v>0.033</v>
      </c>
      <c r="M201" s="122">
        <v>0.0</v>
      </c>
      <c r="N201" s="13"/>
      <c r="O201" s="13"/>
      <c r="P201" s="13"/>
      <c r="Q201" s="13"/>
      <c r="R201" s="13"/>
      <c r="S201" s="13"/>
      <c r="T201" s="13"/>
      <c r="U201" s="13"/>
      <c r="V201" s="128"/>
    </row>
    <row r="202" ht="15.75" customHeight="1">
      <c r="A202" s="13"/>
      <c r="B202" s="13"/>
      <c r="C202" s="13"/>
      <c r="D202" s="122">
        <v>55.0</v>
      </c>
      <c r="E202" s="16">
        <v>0.034</v>
      </c>
      <c r="F202" s="16">
        <v>0.485</v>
      </c>
      <c r="G202" s="16">
        <v>0.71</v>
      </c>
      <c r="H202" s="16">
        <v>0.022</v>
      </c>
      <c r="I202" s="16">
        <v>0.655</v>
      </c>
      <c r="J202" s="16">
        <v>0.8</v>
      </c>
      <c r="K202" s="16">
        <v>0.036</v>
      </c>
      <c r="L202" s="13"/>
      <c r="M202" s="122">
        <v>0.0</v>
      </c>
      <c r="N202" s="13"/>
      <c r="O202" s="13"/>
      <c r="P202" s="13"/>
      <c r="Q202" s="13"/>
      <c r="R202" s="13"/>
      <c r="S202" s="13"/>
      <c r="T202" s="13"/>
      <c r="U202" s="13"/>
      <c r="V202" s="128"/>
    </row>
    <row r="203" ht="15.75" customHeight="1">
      <c r="A203" s="13"/>
      <c r="B203" s="13"/>
      <c r="C203" s="13"/>
      <c r="D203" s="128"/>
      <c r="E203" s="16">
        <v>0.047</v>
      </c>
      <c r="F203" s="16">
        <v>0.464</v>
      </c>
      <c r="G203" s="16">
        <v>0.803</v>
      </c>
      <c r="H203" s="16">
        <v>0.026</v>
      </c>
      <c r="I203" s="16">
        <v>0.601</v>
      </c>
      <c r="J203" s="16">
        <v>0.767</v>
      </c>
      <c r="K203" s="16">
        <v>0.028</v>
      </c>
      <c r="L203" s="13"/>
      <c r="M203" s="122">
        <v>0.0</v>
      </c>
      <c r="N203" s="13"/>
      <c r="O203" s="13"/>
      <c r="P203" s="13"/>
      <c r="Q203" s="13"/>
      <c r="R203" s="13"/>
      <c r="S203" s="13"/>
      <c r="T203" s="13"/>
      <c r="U203" s="13"/>
      <c r="V203" s="128"/>
    </row>
    <row r="204" ht="15.75" customHeight="1">
      <c r="A204" s="74">
        <v>44722.0</v>
      </c>
      <c r="B204" s="75" t="s">
        <v>42</v>
      </c>
      <c r="C204" s="76">
        <v>8.0</v>
      </c>
      <c r="D204" s="126">
        <v>0.0</v>
      </c>
      <c r="E204" s="76">
        <v>1.29</v>
      </c>
      <c r="F204" s="76">
        <v>1.56</v>
      </c>
      <c r="G204" s="76">
        <v>1.585</v>
      </c>
      <c r="H204" s="76">
        <v>2.288</v>
      </c>
      <c r="I204" s="76">
        <v>1.813</v>
      </c>
      <c r="J204" s="76">
        <v>2.323</v>
      </c>
      <c r="K204" s="76">
        <v>1.805</v>
      </c>
      <c r="L204" s="76">
        <v>1.42</v>
      </c>
      <c r="M204" s="126">
        <v>0.0</v>
      </c>
      <c r="N204" s="75" t="s">
        <v>181</v>
      </c>
      <c r="O204" s="75" t="s">
        <v>182</v>
      </c>
      <c r="P204" s="75" t="s">
        <v>182</v>
      </c>
      <c r="Q204" s="75" t="s">
        <v>181</v>
      </c>
      <c r="R204" s="75" t="s">
        <v>182</v>
      </c>
      <c r="S204" s="75" t="s">
        <v>182</v>
      </c>
      <c r="T204" s="75" t="s">
        <v>181</v>
      </c>
      <c r="U204" s="75" t="s">
        <v>182</v>
      </c>
      <c r="V204" s="127" t="s">
        <v>182</v>
      </c>
      <c r="W204" s="77"/>
      <c r="X204" s="77"/>
      <c r="Y204" s="77"/>
      <c r="Z204" s="77"/>
    </row>
    <row r="205" ht="15.75" customHeight="1">
      <c r="A205" s="13"/>
      <c r="B205" s="13"/>
      <c r="C205" s="13"/>
      <c r="D205" s="122">
        <v>1.0</v>
      </c>
      <c r="E205" s="16">
        <v>0.865</v>
      </c>
      <c r="F205" s="16">
        <v>1.283</v>
      </c>
      <c r="G205" s="16">
        <v>1.392</v>
      </c>
      <c r="H205" s="16">
        <v>1.707</v>
      </c>
      <c r="I205" s="16">
        <v>1.439</v>
      </c>
      <c r="J205" s="16">
        <v>2.134</v>
      </c>
      <c r="K205" s="16">
        <v>1.268</v>
      </c>
      <c r="L205" s="16">
        <v>0.686</v>
      </c>
      <c r="M205" s="122">
        <v>0.0</v>
      </c>
      <c r="N205" s="13"/>
      <c r="O205" s="13"/>
      <c r="P205" s="13"/>
      <c r="Q205" s="13"/>
      <c r="R205" s="13"/>
      <c r="S205" s="13"/>
      <c r="T205" s="13"/>
      <c r="U205" s="13"/>
      <c r="V205" s="128"/>
    </row>
    <row r="206" ht="15.75" customHeight="1">
      <c r="A206" s="13"/>
      <c r="B206" s="13"/>
      <c r="C206" s="13"/>
      <c r="D206" s="122">
        <v>2.0</v>
      </c>
      <c r="E206" s="16">
        <v>0.751</v>
      </c>
      <c r="F206" s="16">
        <v>1.185</v>
      </c>
      <c r="G206" s="16">
        <v>1.301</v>
      </c>
      <c r="H206" s="16">
        <v>1.396</v>
      </c>
      <c r="I206" s="16">
        <v>1.344</v>
      </c>
      <c r="J206" s="16">
        <v>2.072</v>
      </c>
      <c r="K206" s="16">
        <v>1.018</v>
      </c>
      <c r="L206" s="16">
        <v>0.385</v>
      </c>
      <c r="M206" s="122">
        <v>0.0</v>
      </c>
      <c r="N206" s="13"/>
      <c r="O206" s="13"/>
      <c r="P206" s="13"/>
      <c r="Q206" s="13"/>
      <c r="R206" s="13"/>
      <c r="S206" s="13"/>
      <c r="T206" s="13"/>
      <c r="U206" s="13"/>
      <c r="V206" s="128"/>
    </row>
    <row r="207" ht="15.75" customHeight="1">
      <c r="A207" s="13"/>
      <c r="B207" s="13"/>
      <c r="C207" s="13"/>
      <c r="D207" s="122">
        <v>3.0</v>
      </c>
      <c r="E207" s="16">
        <v>0.685</v>
      </c>
      <c r="F207" s="16">
        <v>1.168</v>
      </c>
      <c r="G207" s="16">
        <v>1.311</v>
      </c>
      <c r="H207" s="16">
        <v>1.271</v>
      </c>
      <c r="I207" s="16">
        <v>1.308</v>
      </c>
      <c r="J207" s="16">
        <v>2.038</v>
      </c>
      <c r="K207" s="16">
        <v>0.928</v>
      </c>
      <c r="L207" s="16">
        <v>0.289</v>
      </c>
      <c r="M207" s="122">
        <v>0.0</v>
      </c>
      <c r="N207" s="13"/>
      <c r="O207" s="13"/>
      <c r="P207" s="13"/>
      <c r="Q207" s="13"/>
      <c r="R207" s="13"/>
      <c r="S207" s="13"/>
      <c r="T207" s="13"/>
      <c r="U207" s="13"/>
      <c r="V207" s="128"/>
    </row>
    <row r="208" ht="15.75" customHeight="1">
      <c r="A208" s="13"/>
      <c r="B208" s="13"/>
      <c r="C208" s="13"/>
      <c r="D208" s="122">
        <v>5.0</v>
      </c>
      <c r="E208" s="16">
        <v>0.575</v>
      </c>
      <c r="F208" s="16">
        <v>1.132</v>
      </c>
      <c r="G208" s="16">
        <v>1.257</v>
      </c>
      <c r="H208" s="16">
        <v>1.077</v>
      </c>
      <c r="I208" s="16">
        <v>1.262</v>
      </c>
      <c r="J208" s="16">
        <v>1.987</v>
      </c>
      <c r="K208" s="16">
        <v>0.801</v>
      </c>
      <c r="L208" s="16">
        <v>0.182</v>
      </c>
      <c r="M208" s="122">
        <v>0.0</v>
      </c>
      <c r="N208" s="13"/>
      <c r="O208" s="13"/>
      <c r="P208" s="13"/>
      <c r="Q208" s="13"/>
      <c r="R208" s="13"/>
      <c r="S208" s="13"/>
      <c r="T208" s="13"/>
      <c r="U208" s="13"/>
      <c r="V208" s="128"/>
    </row>
    <row r="209" ht="15.75" customHeight="1">
      <c r="A209" s="13"/>
      <c r="B209" s="13"/>
      <c r="C209" s="13"/>
      <c r="D209" s="122">
        <v>10.0</v>
      </c>
      <c r="E209" s="16">
        <v>0.345</v>
      </c>
      <c r="F209" s="16">
        <v>0.918</v>
      </c>
      <c r="G209" s="16">
        <v>1.0</v>
      </c>
      <c r="H209" s="16">
        <v>0.741</v>
      </c>
      <c r="I209" s="16">
        <v>1.009</v>
      </c>
      <c r="J209" s="16">
        <v>1.587</v>
      </c>
      <c r="K209" s="16">
        <v>0.528</v>
      </c>
      <c r="L209" s="16">
        <v>0.028</v>
      </c>
      <c r="M209" s="122">
        <v>0.0</v>
      </c>
      <c r="N209" s="13"/>
      <c r="O209" s="13"/>
      <c r="P209" s="13"/>
      <c r="Q209" s="13"/>
      <c r="R209" s="13"/>
      <c r="S209" s="13"/>
      <c r="T209" s="13"/>
      <c r="U209" s="13"/>
      <c r="V209" s="128"/>
    </row>
    <row r="210" ht="15.75" customHeight="1">
      <c r="A210" s="13"/>
      <c r="B210" s="13"/>
      <c r="C210" s="13"/>
      <c r="D210" s="122">
        <v>15.0</v>
      </c>
      <c r="E210" s="16">
        <v>0.261</v>
      </c>
      <c r="F210" s="16">
        <v>0.837</v>
      </c>
      <c r="G210" s="16">
        <v>0.951</v>
      </c>
      <c r="H210" s="16">
        <v>0.651</v>
      </c>
      <c r="I210" s="16">
        <v>0.944</v>
      </c>
      <c r="J210" s="16">
        <v>1.484</v>
      </c>
      <c r="K210" s="16">
        <v>0.441</v>
      </c>
      <c r="L210" s="16">
        <v>0.026</v>
      </c>
      <c r="M210" s="122">
        <v>0.0</v>
      </c>
      <c r="N210" s="13"/>
      <c r="O210" s="13"/>
      <c r="P210" s="13"/>
      <c r="Q210" s="13"/>
      <c r="R210" s="13"/>
      <c r="S210" s="13"/>
      <c r="T210" s="13"/>
      <c r="U210" s="13"/>
      <c r="V210" s="128"/>
    </row>
    <row r="211" ht="15.75" customHeight="1">
      <c r="A211" s="13"/>
      <c r="B211" s="13"/>
      <c r="C211" s="13"/>
      <c r="D211" s="122">
        <v>25.0</v>
      </c>
      <c r="E211" s="16">
        <v>0.237</v>
      </c>
      <c r="F211" s="16">
        <v>0.83</v>
      </c>
      <c r="G211" s="16">
        <v>0.973</v>
      </c>
      <c r="H211" s="16">
        <v>0.629</v>
      </c>
      <c r="I211" s="16">
        <v>0.94</v>
      </c>
      <c r="J211" s="16">
        <v>1.434</v>
      </c>
      <c r="K211" s="16">
        <v>0.437</v>
      </c>
      <c r="L211" s="16">
        <v>0.09</v>
      </c>
      <c r="M211" s="122">
        <v>0.0</v>
      </c>
      <c r="N211" s="13"/>
      <c r="O211" s="13"/>
      <c r="P211" s="13"/>
      <c r="Q211" s="13"/>
      <c r="R211" s="13"/>
      <c r="S211" s="13"/>
      <c r="T211" s="13"/>
      <c r="U211" s="13"/>
      <c r="V211" s="128"/>
    </row>
    <row r="212" ht="15.75" customHeight="1">
      <c r="A212" s="13"/>
      <c r="B212" s="13"/>
      <c r="C212" s="13"/>
      <c r="D212" s="122">
        <v>40.0</v>
      </c>
      <c r="E212" s="16">
        <v>0.75</v>
      </c>
      <c r="F212" s="16">
        <v>0.771</v>
      </c>
      <c r="G212" s="16">
        <v>0.846</v>
      </c>
      <c r="H212" s="16">
        <v>0.43</v>
      </c>
      <c r="I212" s="16">
        <v>0.813</v>
      </c>
      <c r="J212" s="16">
        <v>1.23</v>
      </c>
      <c r="K212" s="16">
        <v>0.215</v>
      </c>
      <c r="L212" s="16">
        <v>0.015</v>
      </c>
      <c r="M212" s="122">
        <v>0.0</v>
      </c>
      <c r="N212" s="13"/>
      <c r="O212" s="13"/>
      <c r="P212" s="13"/>
      <c r="Q212" s="13"/>
      <c r="R212" s="13"/>
      <c r="S212" s="13"/>
      <c r="T212" s="13"/>
      <c r="U212" s="13"/>
      <c r="V212" s="128"/>
    </row>
    <row r="213" ht="15.75" customHeight="1">
      <c r="A213" s="74">
        <v>44721.0</v>
      </c>
      <c r="B213" s="75" t="s">
        <v>43</v>
      </c>
      <c r="C213" s="75" t="s">
        <v>140</v>
      </c>
      <c r="D213" s="126">
        <v>0.0</v>
      </c>
      <c r="E213" s="76">
        <v>0.645</v>
      </c>
      <c r="F213" s="76">
        <v>0.78</v>
      </c>
      <c r="G213" s="76">
        <v>0.89</v>
      </c>
      <c r="H213" s="76">
        <v>1.014</v>
      </c>
      <c r="I213" s="76">
        <v>1.081</v>
      </c>
      <c r="J213" s="76">
        <v>1.287</v>
      </c>
      <c r="K213" s="76">
        <v>0.718</v>
      </c>
      <c r="L213" s="76">
        <v>0.858</v>
      </c>
      <c r="M213" s="126">
        <v>0.718</v>
      </c>
      <c r="N213" s="75"/>
      <c r="O213" s="75"/>
      <c r="P213" s="75"/>
      <c r="Q213" s="75"/>
      <c r="R213" s="75"/>
      <c r="S213" s="75"/>
      <c r="T213" s="75"/>
      <c r="U213" s="75"/>
      <c r="V213" s="127"/>
      <c r="W213" s="77"/>
      <c r="X213" s="77"/>
      <c r="Y213" s="77"/>
      <c r="Z213" s="77"/>
    </row>
    <row r="214" ht="15.75" customHeight="1">
      <c r="A214" s="13"/>
      <c r="B214" s="13"/>
      <c r="C214" s="13"/>
      <c r="D214" s="122">
        <v>1.0</v>
      </c>
      <c r="E214" s="16">
        <v>0.531</v>
      </c>
      <c r="F214" s="16">
        <v>0.74</v>
      </c>
      <c r="G214" s="16">
        <v>0.863</v>
      </c>
      <c r="H214" s="16">
        <v>0.898</v>
      </c>
      <c r="I214" s="16">
        <v>1.031</v>
      </c>
      <c r="J214" s="16">
        <v>1.334</v>
      </c>
      <c r="K214" s="16">
        <v>0.552</v>
      </c>
      <c r="L214" s="16">
        <v>0.705</v>
      </c>
      <c r="M214" s="122">
        <v>0.454</v>
      </c>
      <c r="N214" s="13"/>
      <c r="O214" s="13"/>
      <c r="P214" s="13"/>
      <c r="Q214" s="13"/>
      <c r="R214" s="13"/>
      <c r="S214" s="13"/>
      <c r="T214" s="13"/>
      <c r="U214" s="13"/>
      <c r="V214" s="128"/>
    </row>
    <row r="215" ht="15.75" customHeight="1">
      <c r="A215" s="13"/>
      <c r="B215" s="13"/>
      <c r="C215" s="13"/>
      <c r="D215" s="122">
        <v>2.0</v>
      </c>
      <c r="E215" s="16">
        <v>0.503</v>
      </c>
      <c r="F215" s="16">
        <v>0.727</v>
      </c>
      <c r="G215" s="16">
        <v>0.855</v>
      </c>
      <c r="H215" s="16">
        <v>0.837</v>
      </c>
      <c r="I215" s="16">
        <v>0.929</v>
      </c>
      <c r="J215" s="16">
        <v>1.294</v>
      </c>
      <c r="K215" s="16">
        <v>0.467</v>
      </c>
      <c r="L215" s="16">
        <v>0.641</v>
      </c>
      <c r="M215" s="122">
        <v>0.396</v>
      </c>
      <c r="N215" s="13"/>
      <c r="O215" s="13"/>
      <c r="P215" s="13"/>
      <c r="Q215" s="13"/>
      <c r="R215" s="13"/>
      <c r="S215" s="13"/>
      <c r="T215" s="13"/>
      <c r="U215" s="13"/>
      <c r="V215" s="128"/>
    </row>
    <row r="216" ht="15.75" customHeight="1">
      <c r="A216" s="13"/>
      <c r="B216" s="13"/>
      <c r="C216" s="13"/>
      <c r="D216" s="122">
        <v>5.0</v>
      </c>
      <c r="E216" s="16">
        <v>0.433</v>
      </c>
      <c r="F216" s="16">
        <v>0.693</v>
      </c>
      <c r="G216" s="16">
        <v>0.829</v>
      </c>
      <c r="H216" s="16">
        <v>0.76</v>
      </c>
      <c r="I216" s="16">
        <v>0.892</v>
      </c>
      <c r="J216" s="16">
        <v>1.275</v>
      </c>
      <c r="K216" s="16">
        <v>0.412</v>
      </c>
      <c r="L216" s="16">
        <v>0.576</v>
      </c>
      <c r="M216" s="122">
        <v>0.28</v>
      </c>
      <c r="N216" s="13"/>
      <c r="O216" s="13"/>
      <c r="P216" s="13"/>
      <c r="Q216" s="13"/>
      <c r="R216" s="13"/>
      <c r="S216" s="13"/>
      <c r="T216" s="13"/>
      <c r="U216" s="13"/>
      <c r="V216" s="128"/>
    </row>
    <row r="217" ht="15.75" customHeight="1">
      <c r="A217" s="13"/>
      <c r="B217" s="13"/>
      <c r="C217" s="13"/>
      <c r="D217" s="122">
        <v>10.0</v>
      </c>
      <c r="E217" s="16">
        <v>0.45</v>
      </c>
      <c r="F217" s="16">
        <v>0.677</v>
      </c>
      <c r="G217" s="16">
        <v>0.869</v>
      </c>
      <c r="H217" s="16">
        <v>0.717</v>
      </c>
      <c r="I217" s="16">
        <v>0.84</v>
      </c>
      <c r="J217" s="16">
        <v>1.277</v>
      </c>
      <c r="K217" s="16">
        <v>0.349</v>
      </c>
      <c r="L217" s="16">
        <v>0.45</v>
      </c>
      <c r="M217" s="122">
        <v>0.208</v>
      </c>
      <c r="N217" s="13"/>
      <c r="O217" s="13"/>
      <c r="P217" s="13"/>
      <c r="Q217" s="13"/>
      <c r="R217" s="13"/>
      <c r="S217" s="13"/>
      <c r="T217" s="13"/>
      <c r="U217" s="13"/>
      <c r="V217" s="128"/>
    </row>
    <row r="218" ht="15.75" customHeight="1">
      <c r="A218" s="13"/>
      <c r="B218" s="13"/>
      <c r="C218" s="13"/>
      <c r="D218" s="122">
        <v>25.0</v>
      </c>
      <c r="E218" s="16">
        <v>0.2</v>
      </c>
      <c r="F218" s="16">
        <v>0.646</v>
      </c>
      <c r="G218" s="16">
        <v>0.894</v>
      </c>
      <c r="H218" s="16">
        <v>0.5</v>
      </c>
      <c r="I218" s="16">
        <v>0.721</v>
      </c>
      <c r="J218" s="16">
        <v>1.412</v>
      </c>
      <c r="K218" s="16">
        <v>0.202</v>
      </c>
      <c r="L218" s="16">
        <v>0.442</v>
      </c>
      <c r="M218" s="122">
        <v>0.144</v>
      </c>
      <c r="N218" s="13"/>
      <c r="O218" s="13"/>
      <c r="P218" s="13"/>
      <c r="Q218" s="13"/>
      <c r="R218" s="13"/>
      <c r="S218" s="13"/>
      <c r="T218" s="13"/>
      <c r="U218" s="13"/>
      <c r="V218" s="128"/>
    </row>
    <row r="219" ht="15.75" customHeight="1">
      <c r="A219" s="74">
        <v>44721.0</v>
      </c>
      <c r="B219" s="75" t="s">
        <v>43</v>
      </c>
      <c r="C219" s="75" t="s">
        <v>141</v>
      </c>
      <c r="D219" s="126">
        <v>0.0</v>
      </c>
      <c r="E219" s="76">
        <v>0.614</v>
      </c>
      <c r="F219" s="76">
        <v>0.703</v>
      </c>
      <c r="G219" s="76">
        <v>0.921</v>
      </c>
      <c r="H219" s="76">
        <v>0.98</v>
      </c>
      <c r="I219" s="76">
        <v>0.938</v>
      </c>
      <c r="J219" s="76">
        <v>1.095</v>
      </c>
      <c r="K219" s="76">
        <v>0.959</v>
      </c>
      <c r="L219" s="76">
        <v>0.86</v>
      </c>
      <c r="M219" s="126">
        <v>0.0</v>
      </c>
      <c r="N219" s="75"/>
      <c r="O219" s="75"/>
      <c r="P219" s="75"/>
      <c r="Q219" s="75"/>
      <c r="R219" s="75"/>
      <c r="S219" s="75"/>
      <c r="T219" s="75"/>
      <c r="U219" s="75"/>
      <c r="V219" s="127"/>
      <c r="W219" s="77"/>
      <c r="X219" s="77"/>
      <c r="Y219" s="77"/>
      <c r="Z219" s="77"/>
    </row>
    <row r="220" ht="15.75" customHeight="1">
      <c r="A220" s="13"/>
      <c r="B220" s="13"/>
      <c r="C220" s="13"/>
      <c r="D220" s="122">
        <v>1.0</v>
      </c>
      <c r="E220" s="16">
        <v>0.497</v>
      </c>
      <c r="F220" s="16">
        <v>0.668</v>
      </c>
      <c r="G220" s="16">
        <v>0.902</v>
      </c>
      <c r="H220" s="16">
        <v>0.84</v>
      </c>
      <c r="I220" s="16">
        <v>0.876</v>
      </c>
      <c r="J220" s="16">
        <v>1.166</v>
      </c>
      <c r="K220" s="16">
        <v>0.763</v>
      </c>
      <c r="L220" s="16">
        <v>0.67</v>
      </c>
      <c r="M220" s="122">
        <v>0.0</v>
      </c>
      <c r="N220" s="13"/>
      <c r="O220" s="13"/>
      <c r="P220" s="13"/>
      <c r="Q220" s="13"/>
      <c r="R220" s="13"/>
      <c r="S220" s="13"/>
      <c r="T220" s="13"/>
      <c r="U220" s="13"/>
      <c r="V220" s="128"/>
    </row>
    <row r="221" ht="15.75" customHeight="1">
      <c r="A221" s="13"/>
      <c r="B221" s="13"/>
      <c r="C221" s="13"/>
      <c r="D221" s="122">
        <v>2.0</v>
      </c>
      <c r="E221" s="16">
        <v>0.433</v>
      </c>
      <c r="F221" s="16">
        <v>0.646</v>
      </c>
      <c r="G221" s="16">
        <v>0.904</v>
      </c>
      <c r="H221" s="16">
        <v>0.737</v>
      </c>
      <c r="I221" s="16">
        <v>0.837</v>
      </c>
      <c r="J221" s="16">
        <v>1.137</v>
      </c>
      <c r="K221" s="16">
        <v>0.65</v>
      </c>
      <c r="L221" s="16">
        <v>0.53</v>
      </c>
      <c r="M221" s="122">
        <v>0.0</v>
      </c>
      <c r="N221" s="13"/>
      <c r="O221" s="13"/>
      <c r="P221" s="13"/>
      <c r="Q221" s="13"/>
      <c r="R221" s="13"/>
      <c r="S221" s="13"/>
      <c r="T221" s="13"/>
      <c r="U221" s="13"/>
      <c r="V221" s="128"/>
    </row>
    <row r="222" ht="15.75" customHeight="1">
      <c r="A222" s="13"/>
      <c r="B222" s="13"/>
      <c r="C222" s="13"/>
      <c r="D222" s="122">
        <v>5.0</v>
      </c>
      <c r="E222" s="16">
        <v>0.316</v>
      </c>
      <c r="F222" s="16">
        <v>0.622</v>
      </c>
      <c r="G222" s="16">
        <v>0.865</v>
      </c>
      <c r="H222" s="16">
        <v>0.555</v>
      </c>
      <c r="I222" s="16">
        <v>0.766</v>
      </c>
      <c r="J222" s="16">
        <v>1.085</v>
      </c>
      <c r="K222" s="16">
        <v>0.529</v>
      </c>
      <c r="L222" s="16">
        <v>0.365</v>
      </c>
      <c r="M222" s="122">
        <v>0.0</v>
      </c>
      <c r="N222" s="13"/>
      <c r="O222" s="13"/>
      <c r="P222" s="13"/>
      <c r="Q222" s="13"/>
      <c r="R222" s="13"/>
      <c r="S222" s="13"/>
      <c r="T222" s="13"/>
      <c r="U222" s="13"/>
      <c r="V222" s="128"/>
    </row>
    <row r="223" ht="15.75" customHeight="1">
      <c r="A223" s="13"/>
      <c r="B223" s="13"/>
      <c r="C223" s="13"/>
      <c r="D223" s="122">
        <v>15.0</v>
      </c>
      <c r="E223" s="16">
        <v>0.142</v>
      </c>
      <c r="F223" s="16">
        <v>0.596</v>
      </c>
      <c r="G223" s="16">
        <v>0.907</v>
      </c>
      <c r="H223" s="16">
        <v>0.29</v>
      </c>
      <c r="I223" s="16">
        <v>0.644</v>
      </c>
      <c r="J223" s="16">
        <v>1.074</v>
      </c>
      <c r="K223" s="16">
        <v>0.182</v>
      </c>
      <c r="L223" s="16">
        <v>0.151</v>
      </c>
      <c r="M223" s="122">
        <v>0.0</v>
      </c>
      <c r="N223" s="13"/>
      <c r="O223" s="13"/>
      <c r="P223" s="13"/>
      <c r="Q223" s="13"/>
      <c r="R223" s="13"/>
      <c r="S223" s="13"/>
      <c r="T223" s="13"/>
      <c r="U223" s="13"/>
      <c r="V223" s="128"/>
    </row>
    <row r="224" ht="15.75" customHeight="1">
      <c r="A224" s="74">
        <v>44721.0</v>
      </c>
      <c r="B224" s="75" t="s">
        <v>43</v>
      </c>
      <c r="C224" s="76">
        <v>4.0</v>
      </c>
      <c r="D224" s="126">
        <v>0.0</v>
      </c>
      <c r="E224" s="76">
        <v>0.523</v>
      </c>
      <c r="F224" s="76">
        <v>0.79</v>
      </c>
      <c r="G224" s="76">
        <v>0.83</v>
      </c>
      <c r="H224" s="76">
        <v>0.59</v>
      </c>
      <c r="I224" s="76">
        <v>0.202</v>
      </c>
      <c r="J224" s="76">
        <v>1.45</v>
      </c>
      <c r="K224" s="76">
        <v>0.37</v>
      </c>
      <c r="L224" s="76">
        <v>0.358</v>
      </c>
      <c r="M224" s="126">
        <v>0.012</v>
      </c>
      <c r="N224" s="75" t="s">
        <v>181</v>
      </c>
      <c r="O224" s="75" t="s">
        <v>182</v>
      </c>
      <c r="P224" s="75" t="s">
        <v>182</v>
      </c>
      <c r="Q224" s="75" t="s">
        <v>182</v>
      </c>
      <c r="R224" s="75" t="s">
        <v>182</v>
      </c>
      <c r="S224" s="75" t="s">
        <v>182</v>
      </c>
      <c r="T224" s="75" t="s">
        <v>181</v>
      </c>
      <c r="U224" s="75" t="s">
        <v>181</v>
      </c>
      <c r="V224" s="127" t="s">
        <v>182</v>
      </c>
      <c r="W224" s="77"/>
      <c r="X224" s="77"/>
      <c r="Y224" s="77"/>
      <c r="Z224" s="77"/>
    </row>
    <row r="225" ht="15.75" customHeight="1">
      <c r="A225" s="13"/>
      <c r="B225" s="13"/>
      <c r="C225" s="13"/>
      <c r="D225" s="122">
        <v>1.0</v>
      </c>
      <c r="E225" s="16">
        <v>0.325</v>
      </c>
      <c r="F225" s="16">
        <v>0.754</v>
      </c>
      <c r="G225" s="16">
        <v>0.459</v>
      </c>
      <c r="H225" s="16">
        <v>0.113</v>
      </c>
      <c r="I225" s="16">
        <v>0.796</v>
      </c>
      <c r="J225" s="16">
        <v>0.409</v>
      </c>
      <c r="K225" s="16">
        <v>0.299</v>
      </c>
      <c r="L225" s="16">
        <v>0.297</v>
      </c>
      <c r="M225" s="122">
        <v>-0.087</v>
      </c>
      <c r="N225" s="13"/>
      <c r="O225" s="13"/>
      <c r="P225" s="13"/>
      <c r="Q225" s="13"/>
      <c r="R225" s="13"/>
      <c r="S225" s="13"/>
      <c r="T225" s="13"/>
      <c r="U225" s="13"/>
      <c r="V225" s="128"/>
    </row>
    <row r="226" ht="15.75" customHeight="1">
      <c r="A226" s="13"/>
      <c r="B226" s="13"/>
      <c r="C226" s="13"/>
      <c r="D226" s="122">
        <v>2.0</v>
      </c>
      <c r="E226" s="16">
        <v>0.299</v>
      </c>
      <c r="F226" s="16">
        <v>0.358</v>
      </c>
      <c r="G226" s="16">
        <v>0.681</v>
      </c>
      <c r="H226" s="16">
        <v>0.149</v>
      </c>
      <c r="I226" s="16">
        <v>0.376</v>
      </c>
      <c r="J226" s="16">
        <v>0.903</v>
      </c>
      <c r="K226" s="16">
        <v>0.383</v>
      </c>
      <c r="L226" s="16">
        <v>0.46</v>
      </c>
      <c r="M226" s="122">
        <v>-0.089</v>
      </c>
      <c r="N226" s="13"/>
      <c r="O226" s="13"/>
      <c r="P226" s="13"/>
      <c r="Q226" s="13"/>
      <c r="R226" s="13"/>
      <c r="S226" s="13"/>
      <c r="T226" s="13"/>
      <c r="U226" s="13"/>
      <c r="V226" s="128"/>
    </row>
    <row r="227" ht="15.75" customHeight="1">
      <c r="A227" s="13"/>
      <c r="B227" s="13"/>
      <c r="C227" s="13"/>
      <c r="D227" s="122">
        <v>3.0</v>
      </c>
      <c r="E227" s="16">
        <v>0.411</v>
      </c>
      <c r="F227" s="16">
        <v>0.306</v>
      </c>
      <c r="G227" s="16">
        <v>0.426</v>
      </c>
      <c r="H227" s="16">
        <v>0.146</v>
      </c>
      <c r="I227" s="16">
        <v>0.602</v>
      </c>
      <c r="J227" s="16">
        <v>0.421</v>
      </c>
      <c r="K227" s="16">
        <v>0.297</v>
      </c>
      <c r="L227" s="16">
        <v>0.128</v>
      </c>
      <c r="M227" s="122">
        <v>-0.075</v>
      </c>
      <c r="N227" s="13"/>
      <c r="O227" s="13"/>
      <c r="P227" s="13"/>
      <c r="Q227" s="13"/>
      <c r="R227" s="13"/>
      <c r="S227" s="13"/>
      <c r="T227" s="13"/>
      <c r="U227" s="13"/>
      <c r="V227" s="128"/>
    </row>
    <row r="228" ht="15.75" customHeight="1">
      <c r="A228" s="13"/>
      <c r="B228" s="13"/>
      <c r="C228" s="13"/>
      <c r="D228" s="122">
        <v>5.0</v>
      </c>
      <c r="E228" s="16">
        <v>0.203</v>
      </c>
      <c r="F228" s="16">
        <v>0.618</v>
      </c>
      <c r="G228" s="16">
        <v>0.782</v>
      </c>
      <c r="H228" s="16">
        <v>0.09</v>
      </c>
      <c r="I228" s="16">
        <v>0.637</v>
      </c>
      <c r="J228" s="16">
        <v>0.839</v>
      </c>
      <c r="K228" s="16">
        <v>0.431</v>
      </c>
      <c r="L228" s="16">
        <v>0.105</v>
      </c>
      <c r="M228" s="122">
        <v>0.0</v>
      </c>
      <c r="N228" s="13"/>
      <c r="O228" s="13"/>
      <c r="P228" s="13"/>
      <c r="Q228" s="13"/>
      <c r="R228" s="13"/>
      <c r="S228" s="13"/>
      <c r="T228" s="13"/>
      <c r="U228" s="13"/>
      <c r="V228" s="128"/>
    </row>
    <row r="229" ht="15.75" customHeight="1">
      <c r="A229" s="13"/>
      <c r="B229" s="13"/>
      <c r="C229" s="13"/>
      <c r="D229" s="122">
        <v>7.0</v>
      </c>
      <c r="E229" s="16">
        <v>0.277</v>
      </c>
      <c r="F229" s="16">
        <v>0.326</v>
      </c>
      <c r="G229" s="16">
        <v>0.84</v>
      </c>
      <c r="H229" s="16">
        <v>0.06</v>
      </c>
      <c r="I229" s="16">
        <v>0.338</v>
      </c>
      <c r="J229" s="16">
        <v>0.811</v>
      </c>
      <c r="K229" s="16">
        <v>0.172</v>
      </c>
      <c r="L229" s="16">
        <v>0.037</v>
      </c>
      <c r="M229" s="122">
        <v>0.0</v>
      </c>
      <c r="N229" s="13"/>
      <c r="O229" s="13"/>
      <c r="P229" s="13"/>
      <c r="Q229" s="13"/>
      <c r="R229" s="13"/>
      <c r="S229" s="13"/>
      <c r="T229" s="13"/>
      <c r="U229" s="13"/>
      <c r="V229" s="128"/>
    </row>
    <row r="230" ht="15.75" customHeight="1">
      <c r="A230" s="13"/>
      <c r="B230" s="13"/>
      <c r="C230" s="13"/>
      <c r="D230" s="122">
        <v>14.0</v>
      </c>
      <c r="E230" s="16">
        <v>0.244</v>
      </c>
      <c r="F230" s="16">
        <v>0.926</v>
      </c>
      <c r="G230" s="16">
        <v>0.88</v>
      </c>
      <c r="H230" s="16">
        <v>0.628</v>
      </c>
      <c r="I230" s="16">
        <v>0.628</v>
      </c>
      <c r="J230" s="16">
        <v>0.652</v>
      </c>
      <c r="K230" s="16">
        <v>0.354</v>
      </c>
      <c r="L230" s="16">
        <v>0.076</v>
      </c>
      <c r="M230" s="122">
        <v>0.0</v>
      </c>
      <c r="N230" s="13"/>
      <c r="O230" s="13"/>
      <c r="P230" s="13"/>
      <c r="Q230" s="13"/>
      <c r="R230" s="13"/>
      <c r="S230" s="13"/>
      <c r="T230" s="13"/>
      <c r="U230" s="13"/>
      <c r="V230" s="128"/>
    </row>
    <row r="231" ht="15.75" customHeight="1">
      <c r="A231" s="13"/>
      <c r="B231" s="13"/>
      <c r="C231" s="13"/>
      <c r="D231" s="122">
        <v>41.0</v>
      </c>
      <c r="E231" s="16">
        <v>0.055</v>
      </c>
      <c r="F231" s="16">
        <v>0.658</v>
      </c>
      <c r="G231" s="16">
        <v>0.589</v>
      </c>
      <c r="H231" s="16">
        <v>0.053</v>
      </c>
      <c r="I231" s="16">
        <v>0.422</v>
      </c>
      <c r="J231" s="16">
        <v>0.433</v>
      </c>
      <c r="K231" s="16">
        <v>0.339</v>
      </c>
      <c r="L231" s="16">
        <v>0.0</v>
      </c>
      <c r="M231" s="122">
        <v>0.0</v>
      </c>
      <c r="N231" s="13"/>
      <c r="O231" s="13"/>
      <c r="P231" s="13"/>
      <c r="Q231" s="13"/>
      <c r="R231" s="13"/>
      <c r="S231" s="13"/>
      <c r="T231" s="13"/>
      <c r="U231" s="13"/>
      <c r="V231" s="128"/>
    </row>
    <row r="232" ht="15.75" customHeight="1">
      <c r="A232" s="74">
        <v>44721.0</v>
      </c>
      <c r="B232" s="75" t="s">
        <v>43</v>
      </c>
      <c r="C232" s="76">
        <v>5.0</v>
      </c>
      <c r="D232" s="126">
        <v>0.0</v>
      </c>
      <c r="E232" s="76">
        <v>0.664</v>
      </c>
      <c r="F232" s="76">
        <v>0.688</v>
      </c>
      <c r="G232" s="76">
        <v>0.72</v>
      </c>
      <c r="H232" s="76">
        <v>0.891</v>
      </c>
      <c r="I232" s="76">
        <v>0.915</v>
      </c>
      <c r="J232" s="76">
        <v>0.861</v>
      </c>
      <c r="K232" s="76">
        <v>0.988</v>
      </c>
      <c r="L232" s="76">
        <v>0.915</v>
      </c>
      <c r="M232" s="126">
        <v>0.0</v>
      </c>
      <c r="N232" s="75" t="s">
        <v>181</v>
      </c>
      <c r="O232" s="75" t="s">
        <v>182</v>
      </c>
      <c r="P232" s="75" t="s">
        <v>182</v>
      </c>
      <c r="Q232" s="75" t="s">
        <v>181</v>
      </c>
      <c r="R232" s="75" t="s">
        <v>182</v>
      </c>
      <c r="S232" s="75" t="s">
        <v>182</v>
      </c>
      <c r="T232" s="75" t="s">
        <v>181</v>
      </c>
      <c r="U232" s="75" t="s">
        <v>181</v>
      </c>
      <c r="V232" s="127" t="s">
        <v>182</v>
      </c>
      <c r="W232" s="77"/>
      <c r="X232" s="77"/>
      <c r="Y232" s="77"/>
      <c r="Z232" s="77"/>
    </row>
    <row r="233" ht="15.75" customHeight="1">
      <c r="A233" s="13"/>
      <c r="B233" s="13"/>
      <c r="C233" s="13"/>
      <c r="D233" s="122">
        <v>1.0</v>
      </c>
      <c r="E233" s="16">
        <v>0.073</v>
      </c>
      <c r="F233" s="16">
        <v>0.52</v>
      </c>
      <c r="G233" s="16">
        <v>0.749</v>
      </c>
      <c r="H233" s="16">
        <v>0.108</v>
      </c>
      <c r="I233" s="16">
        <v>0.599</v>
      </c>
      <c r="J233" s="16">
        <v>0.732</v>
      </c>
      <c r="K233" s="16">
        <v>0.144</v>
      </c>
      <c r="L233" s="16">
        <v>0.05</v>
      </c>
      <c r="M233" s="122">
        <v>0.0</v>
      </c>
      <c r="N233" s="13"/>
      <c r="O233" s="13"/>
      <c r="P233" s="13"/>
      <c r="Q233" s="13"/>
      <c r="R233" s="13"/>
      <c r="S233" s="13"/>
      <c r="T233" s="13"/>
      <c r="U233" s="13"/>
      <c r="V233" s="128"/>
    </row>
    <row r="234" ht="15.75" customHeight="1">
      <c r="A234" s="13"/>
      <c r="B234" s="13"/>
      <c r="C234" s="13"/>
      <c r="D234" s="122">
        <v>2.0</v>
      </c>
      <c r="E234" s="16">
        <v>0.045</v>
      </c>
      <c r="F234" s="16">
        <v>0.492</v>
      </c>
      <c r="G234" s="16">
        <v>0.734</v>
      </c>
      <c r="H234" s="16">
        <v>0.052</v>
      </c>
      <c r="I234" s="16">
        <v>0.569</v>
      </c>
      <c r="J234" s="16">
        <v>0.706</v>
      </c>
      <c r="K234" s="16">
        <v>0.082</v>
      </c>
      <c r="L234" s="16">
        <v>0.032</v>
      </c>
      <c r="M234" s="122">
        <v>0.0</v>
      </c>
      <c r="N234" s="13"/>
      <c r="O234" s="13"/>
      <c r="P234" s="13"/>
      <c r="Q234" s="13"/>
      <c r="R234" s="13"/>
      <c r="S234" s="13"/>
      <c r="T234" s="13"/>
      <c r="U234" s="13"/>
      <c r="V234" s="128"/>
    </row>
    <row r="235" ht="15.75" customHeight="1">
      <c r="A235" s="13"/>
      <c r="B235" s="13"/>
      <c r="C235" s="13"/>
      <c r="D235" s="122">
        <v>3.0</v>
      </c>
      <c r="E235" s="16">
        <v>0.059</v>
      </c>
      <c r="F235" s="16">
        <v>0.478</v>
      </c>
      <c r="G235" s="16">
        <v>0.722</v>
      </c>
      <c r="H235" s="16">
        <v>0.042</v>
      </c>
      <c r="I235" s="16">
        <v>0.553</v>
      </c>
      <c r="J235" s="16">
        <v>0.698</v>
      </c>
      <c r="K235" s="16">
        <v>0.066</v>
      </c>
      <c r="L235" s="16">
        <v>0.027</v>
      </c>
      <c r="M235" s="122">
        <v>0.0</v>
      </c>
      <c r="N235" s="13"/>
      <c r="O235" s="13"/>
      <c r="P235" s="13"/>
      <c r="Q235" s="13"/>
      <c r="R235" s="13"/>
      <c r="S235" s="13"/>
      <c r="T235" s="13"/>
      <c r="U235" s="13"/>
      <c r="V235" s="128"/>
    </row>
    <row r="236" ht="15.75" customHeight="1">
      <c r="A236" s="13"/>
      <c r="B236" s="13"/>
      <c r="C236" s="13"/>
      <c r="D236" s="122">
        <v>24.0</v>
      </c>
      <c r="E236" s="16">
        <v>0.015</v>
      </c>
      <c r="F236" s="16">
        <v>0.428</v>
      </c>
      <c r="G236" s="16">
        <v>0.71</v>
      </c>
      <c r="H236" s="16">
        <v>0.081</v>
      </c>
      <c r="I236" s="16">
        <v>0.491</v>
      </c>
      <c r="J236" s="16">
        <v>0.631</v>
      </c>
      <c r="K236" s="16">
        <v>0.074</v>
      </c>
      <c r="L236" s="16">
        <v>0.063</v>
      </c>
      <c r="M236" s="122">
        <v>0.0</v>
      </c>
      <c r="N236" s="13"/>
      <c r="O236" s="13"/>
      <c r="P236" s="13"/>
      <c r="Q236" s="13"/>
      <c r="R236" s="13"/>
      <c r="S236" s="13"/>
      <c r="T236" s="13"/>
      <c r="U236" s="13"/>
      <c r="V236" s="128"/>
    </row>
    <row r="237" ht="15.75" customHeight="1">
      <c r="A237" s="13"/>
      <c r="B237" s="13"/>
      <c r="C237" s="13"/>
      <c r="D237" s="122">
        <v>25.0</v>
      </c>
      <c r="E237" s="16">
        <v>0.05</v>
      </c>
      <c r="F237" s="16">
        <v>0.395</v>
      </c>
      <c r="G237" s="16">
        <v>0.663</v>
      </c>
      <c r="H237" s="16">
        <v>0.033</v>
      </c>
      <c r="I237" s="16">
        <v>0.447</v>
      </c>
      <c r="J237" s="16">
        <v>0.601</v>
      </c>
      <c r="K237" s="16">
        <v>0.035</v>
      </c>
      <c r="L237" s="16">
        <v>0.033</v>
      </c>
      <c r="M237" s="122">
        <v>0.0</v>
      </c>
      <c r="N237" s="13"/>
      <c r="O237" s="13"/>
      <c r="P237" s="13"/>
      <c r="Q237" s="13"/>
      <c r="R237" s="13"/>
      <c r="S237" s="13"/>
      <c r="T237" s="13"/>
      <c r="U237" s="13"/>
      <c r="V237" s="128"/>
    </row>
    <row r="238" ht="15.75" customHeight="1">
      <c r="A238" s="74">
        <v>44721.0</v>
      </c>
      <c r="B238" s="75" t="s">
        <v>43</v>
      </c>
      <c r="C238" s="76">
        <v>6.0</v>
      </c>
      <c r="D238" s="126">
        <v>0.0</v>
      </c>
      <c r="E238" s="76">
        <v>0.928</v>
      </c>
      <c r="F238" s="76">
        <v>0.79</v>
      </c>
      <c r="G238" s="76">
        <v>0.829</v>
      </c>
      <c r="H238" s="76">
        <v>0.971</v>
      </c>
      <c r="I238" s="76">
        <v>1.341</v>
      </c>
      <c r="J238" s="76">
        <v>1.236</v>
      </c>
      <c r="K238" s="76">
        <v>0.996</v>
      </c>
      <c r="L238" s="76">
        <v>0.776</v>
      </c>
      <c r="M238" s="126">
        <v>0.0</v>
      </c>
      <c r="N238" s="75" t="s">
        <v>181</v>
      </c>
      <c r="O238" s="75" t="s">
        <v>182</v>
      </c>
      <c r="P238" s="75" t="s">
        <v>182</v>
      </c>
      <c r="Q238" s="75" t="s">
        <v>181</v>
      </c>
      <c r="R238" s="75" t="s">
        <v>182</v>
      </c>
      <c r="S238" s="75" t="s">
        <v>182</v>
      </c>
      <c r="T238" s="75" t="s">
        <v>181</v>
      </c>
      <c r="U238" s="75" t="s">
        <v>181</v>
      </c>
      <c r="V238" s="127" t="s">
        <v>182</v>
      </c>
      <c r="W238" s="77"/>
      <c r="X238" s="77"/>
      <c r="Y238" s="77"/>
      <c r="Z238" s="77"/>
    </row>
    <row r="239" ht="15.75" customHeight="1">
      <c r="A239" s="13"/>
      <c r="B239" s="13"/>
      <c r="C239" s="13"/>
      <c r="D239" s="122">
        <v>1.0</v>
      </c>
      <c r="E239" s="16">
        <v>0.755</v>
      </c>
      <c r="F239" s="16">
        <v>0.732</v>
      </c>
      <c r="G239" s="16">
        <v>0.836</v>
      </c>
      <c r="H239" s="16">
        <v>0.745</v>
      </c>
      <c r="I239" s="16">
        <v>1.103</v>
      </c>
      <c r="J239" s="16">
        <v>1.02</v>
      </c>
      <c r="K239" s="16">
        <v>0.715</v>
      </c>
      <c r="L239" s="16">
        <v>0.235</v>
      </c>
      <c r="M239" s="122">
        <v>0.0</v>
      </c>
      <c r="N239" s="13"/>
      <c r="O239" s="13"/>
      <c r="P239" s="13"/>
      <c r="Q239" s="13"/>
      <c r="R239" s="13"/>
      <c r="S239" s="13"/>
      <c r="T239" s="13"/>
      <c r="U239" s="13"/>
      <c r="V239" s="128"/>
    </row>
    <row r="240" ht="15.75" customHeight="1">
      <c r="A240" s="13"/>
      <c r="B240" s="13"/>
      <c r="C240" s="13"/>
      <c r="D240" s="122">
        <v>2.0</v>
      </c>
      <c r="E240" s="16">
        <v>0.588</v>
      </c>
      <c r="F240" s="16">
        <v>0.491</v>
      </c>
      <c r="G240" s="16">
        <v>0.844</v>
      </c>
      <c r="H240" s="16">
        <v>521.0</v>
      </c>
      <c r="I240" s="16">
        <v>0.91</v>
      </c>
      <c r="J240" s="16">
        <v>1.12</v>
      </c>
      <c r="K240" s="16">
        <v>0.525</v>
      </c>
      <c r="L240" s="16">
        <v>0.128</v>
      </c>
      <c r="M240" s="122">
        <v>0.0</v>
      </c>
      <c r="N240" s="13"/>
      <c r="O240" s="13"/>
      <c r="P240" s="13"/>
      <c r="Q240" s="13"/>
      <c r="R240" s="13"/>
      <c r="S240" s="13"/>
      <c r="T240" s="13"/>
      <c r="U240" s="13"/>
      <c r="V240" s="128"/>
    </row>
    <row r="241" ht="15.75" customHeight="1">
      <c r="A241" s="13"/>
      <c r="B241" s="13"/>
      <c r="C241" s="13"/>
      <c r="D241" s="122">
        <v>3.0</v>
      </c>
      <c r="E241" s="16">
        <v>0.477</v>
      </c>
      <c r="F241" s="16">
        <v>0.65</v>
      </c>
      <c r="G241" s="16">
        <v>0.839</v>
      </c>
      <c r="H241" s="16">
        <v>0.446</v>
      </c>
      <c r="I241" s="16">
        <v>0.96</v>
      </c>
      <c r="J241" s="16">
        <v>1.088</v>
      </c>
      <c r="K241" s="16">
        <v>0.402</v>
      </c>
      <c r="L241" s="16">
        <v>0.056</v>
      </c>
      <c r="M241" s="122">
        <v>0.0</v>
      </c>
      <c r="N241" s="13"/>
      <c r="O241" s="13"/>
      <c r="P241" s="13"/>
      <c r="Q241" s="13"/>
      <c r="R241" s="13"/>
      <c r="S241" s="13"/>
      <c r="T241" s="13"/>
      <c r="U241" s="13"/>
      <c r="V241" s="128"/>
    </row>
    <row r="242" ht="15.75" customHeight="1">
      <c r="A242" s="13"/>
      <c r="B242" s="13"/>
      <c r="C242" s="13"/>
      <c r="D242" s="122">
        <v>4.0</v>
      </c>
      <c r="E242" s="16">
        <v>0.408</v>
      </c>
      <c r="F242" s="16">
        <v>0.635</v>
      </c>
      <c r="G242" s="16">
        <v>0.823</v>
      </c>
      <c r="H242" s="16">
        <v>0.36</v>
      </c>
      <c r="I242" s="16">
        <v>0.92</v>
      </c>
      <c r="J242" s="16">
        <v>1.078</v>
      </c>
      <c r="K242" s="16">
        <v>0.338</v>
      </c>
      <c r="L242" s="16">
        <v>0.04</v>
      </c>
      <c r="M242" s="122">
        <v>0.0</v>
      </c>
      <c r="N242" s="13"/>
      <c r="O242" s="13"/>
      <c r="P242" s="13"/>
      <c r="Q242" s="13"/>
      <c r="R242" s="13"/>
      <c r="S242" s="13"/>
      <c r="T242" s="13"/>
      <c r="U242" s="13"/>
      <c r="V242" s="128"/>
    </row>
    <row r="243" ht="15.75" customHeight="1">
      <c r="A243" s="13"/>
      <c r="B243" s="13"/>
      <c r="C243" s="13"/>
      <c r="D243" s="122">
        <v>14.0</v>
      </c>
      <c r="E243" s="16">
        <v>0.071</v>
      </c>
      <c r="F243" s="16">
        <v>0.485</v>
      </c>
      <c r="G243" s="16">
        <v>0.697</v>
      </c>
      <c r="H243" s="16">
        <v>0.028</v>
      </c>
      <c r="I243" s="16">
        <v>0.605</v>
      </c>
      <c r="J243" s="16">
        <v>0.764</v>
      </c>
      <c r="K243" s="16">
        <v>0.041</v>
      </c>
      <c r="L243" s="16">
        <v>0.01</v>
      </c>
      <c r="M243" s="122">
        <v>0.0</v>
      </c>
      <c r="N243" s="13"/>
      <c r="O243" s="13"/>
      <c r="P243" s="13"/>
      <c r="Q243" s="13"/>
      <c r="R243" s="13"/>
      <c r="S243" s="13"/>
      <c r="T243" s="13"/>
      <c r="U243" s="13"/>
      <c r="V243" s="128"/>
    </row>
    <row r="244" ht="15.75" customHeight="1">
      <c r="A244" s="13"/>
      <c r="B244" s="13"/>
      <c r="C244" s="13"/>
      <c r="D244" s="122">
        <v>34.0</v>
      </c>
      <c r="E244" s="16">
        <v>0.04</v>
      </c>
      <c r="F244" s="16">
        <v>0.412</v>
      </c>
      <c r="G244" s="16">
        <v>0.659</v>
      </c>
      <c r="H244" s="16">
        <v>0.014</v>
      </c>
      <c r="I244" s="16">
        <v>0.483</v>
      </c>
      <c r="J244" s="16">
        <v>0.656</v>
      </c>
      <c r="K244" s="16">
        <v>0.016</v>
      </c>
      <c r="L244" s="16">
        <v>0.016</v>
      </c>
      <c r="M244" s="122">
        <v>0.0</v>
      </c>
      <c r="N244" s="13"/>
      <c r="O244" s="13"/>
      <c r="P244" s="13"/>
      <c r="Q244" s="13"/>
      <c r="R244" s="13"/>
      <c r="S244" s="13"/>
      <c r="T244" s="13"/>
      <c r="U244" s="13"/>
      <c r="V244" s="128"/>
    </row>
    <row r="245" ht="15.75" customHeight="1">
      <c r="A245" s="74">
        <v>44721.0</v>
      </c>
      <c r="B245" s="75" t="s">
        <v>43</v>
      </c>
      <c r="C245" s="76">
        <v>8.0</v>
      </c>
      <c r="D245" s="126">
        <v>0.0</v>
      </c>
      <c r="E245" s="75"/>
      <c r="F245" s="75"/>
      <c r="G245" s="75"/>
      <c r="H245" s="75"/>
      <c r="I245" s="75"/>
      <c r="J245" s="75"/>
      <c r="K245" s="75"/>
      <c r="L245" s="75"/>
      <c r="M245" s="126">
        <v>0.0</v>
      </c>
      <c r="N245" s="75"/>
      <c r="O245" s="75"/>
      <c r="P245" s="75"/>
      <c r="Q245" s="75"/>
      <c r="R245" s="75"/>
      <c r="S245" s="75"/>
      <c r="T245" s="75"/>
      <c r="U245" s="75"/>
      <c r="V245" s="127"/>
      <c r="W245" s="77"/>
      <c r="X245" s="77"/>
      <c r="Y245" s="77"/>
      <c r="Z245" s="77"/>
    </row>
    <row r="246" ht="15.75" customHeight="1">
      <c r="A246" s="13"/>
      <c r="B246" s="13"/>
      <c r="C246" s="13"/>
      <c r="D246" s="122">
        <v>1.0</v>
      </c>
      <c r="E246" s="16">
        <v>0.23</v>
      </c>
      <c r="F246" s="16">
        <v>0.643</v>
      </c>
      <c r="G246" s="16">
        <v>0.978</v>
      </c>
      <c r="H246" s="16">
        <v>0.434</v>
      </c>
      <c r="I246" s="16">
        <v>0.861</v>
      </c>
      <c r="J246" s="16">
        <v>0.964</v>
      </c>
      <c r="K246" s="16">
        <v>0.363</v>
      </c>
      <c r="L246" s="16">
        <v>0.036</v>
      </c>
      <c r="M246" s="122">
        <v>0.0</v>
      </c>
      <c r="N246" s="13"/>
      <c r="O246" s="13"/>
      <c r="P246" s="13"/>
      <c r="Q246" s="13"/>
      <c r="R246" s="13"/>
      <c r="S246" s="13"/>
      <c r="T246" s="13"/>
      <c r="U246" s="13"/>
      <c r="V246" s="128"/>
    </row>
    <row r="247" ht="15.75" customHeight="1">
      <c r="A247" s="13"/>
      <c r="B247" s="13"/>
      <c r="C247" s="13"/>
      <c r="D247" s="122">
        <v>2.0</v>
      </c>
      <c r="E247" s="16">
        <v>0.2</v>
      </c>
      <c r="F247" s="16">
        <v>0.632</v>
      </c>
      <c r="G247" s="16">
        <v>0.965</v>
      </c>
      <c r="H247" s="13"/>
      <c r="I247" s="16">
        <v>0.823</v>
      </c>
      <c r="J247" s="16">
        <v>0.94</v>
      </c>
      <c r="K247" s="16">
        <v>0.33</v>
      </c>
      <c r="L247" s="16">
        <v>0.032</v>
      </c>
      <c r="M247" s="122">
        <v>0.0</v>
      </c>
      <c r="N247" s="13"/>
      <c r="O247" s="13"/>
      <c r="P247" s="13"/>
      <c r="Q247" s="13"/>
      <c r="R247" s="13"/>
      <c r="S247" s="13"/>
      <c r="T247" s="13"/>
      <c r="U247" s="13"/>
      <c r="V247" s="128"/>
    </row>
    <row r="248" ht="15.75" customHeight="1">
      <c r="A248" s="13"/>
      <c r="B248" s="13"/>
      <c r="C248" s="13"/>
      <c r="D248" s="122">
        <v>3.0</v>
      </c>
      <c r="E248" s="16">
        <v>0.17</v>
      </c>
      <c r="F248" s="16">
        <v>0.62</v>
      </c>
      <c r="G248" s="16">
        <v>0.957</v>
      </c>
      <c r="H248" s="13"/>
      <c r="I248" s="16">
        <v>0.813</v>
      </c>
      <c r="J248" s="16">
        <v>0.927</v>
      </c>
      <c r="K248" s="16">
        <v>0.313</v>
      </c>
      <c r="L248" s="16">
        <v>0.029</v>
      </c>
      <c r="M248" s="122">
        <v>0.0</v>
      </c>
      <c r="N248" s="13"/>
      <c r="O248" s="13"/>
      <c r="P248" s="13"/>
      <c r="Q248" s="13"/>
      <c r="R248" s="13"/>
      <c r="S248" s="13"/>
      <c r="T248" s="13"/>
      <c r="U248" s="13"/>
      <c r="V248" s="128"/>
    </row>
    <row r="249" ht="15.75" customHeight="1">
      <c r="A249" s="13"/>
      <c r="B249" s="13"/>
      <c r="C249" s="13"/>
      <c r="D249" s="122">
        <v>4.0</v>
      </c>
      <c r="E249" s="16">
        <v>0.162</v>
      </c>
      <c r="F249" s="16">
        <v>0.612</v>
      </c>
      <c r="G249" s="16">
        <v>0.944</v>
      </c>
      <c r="H249" s="13"/>
      <c r="I249" s="16">
        <v>0.8</v>
      </c>
      <c r="J249" s="16">
        <v>0.914</v>
      </c>
      <c r="K249" s="16">
        <v>0.295</v>
      </c>
      <c r="L249" s="16">
        <v>0.026</v>
      </c>
      <c r="M249" s="122">
        <v>0.0</v>
      </c>
      <c r="N249" s="13"/>
      <c r="O249" s="13"/>
      <c r="P249" s="13"/>
      <c r="Q249" s="13"/>
      <c r="R249" s="13"/>
      <c r="S249" s="13"/>
      <c r="T249" s="13"/>
      <c r="U249" s="13"/>
      <c r="V249" s="128"/>
    </row>
    <row r="250" ht="15.75" customHeight="1">
      <c r="A250" s="13"/>
      <c r="B250" s="13"/>
      <c r="C250" s="13"/>
      <c r="D250" s="122">
        <v>7.0</v>
      </c>
      <c r="E250" s="16">
        <v>0.138</v>
      </c>
      <c r="F250" s="16">
        <v>0.639</v>
      </c>
      <c r="G250" s="16">
        <v>0.93</v>
      </c>
      <c r="H250" s="13"/>
      <c r="I250" s="16">
        <v>0.784</v>
      </c>
      <c r="J250" s="16">
        <v>0.896</v>
      </c>
      <c r="K250" s="16">
        <v>0.25</v>
      </c>
      <c r="L250" s="16">
        <v>0.024</v>
      </c>
      <c r="M250" s="122">
        <v>0.0</v>
      </c>
      <c r="N250" s="13"/>
      <c r="O250" s="13"/>
      <c r="P250" s="13"/>
      <c r="Q250" s="13"/>
      <c r="R250" s="13"/>
      <c r="S250" s="13"/>
      <c r="T250" s="13"/>
      <c r="U250" s="13"/>
      <c r="V250" s="128"/>
    </row>
    <row r="251" ht="15.75" customHeight="1">
      <c r="A251" s="13"/>
      <c r="B251" s="13"/>
      <c r="C251" s="13"/>
      <c r="D251" s="122">
        <v>8.0</v>
      </c>
      <c r="E251" s="16">
        <v>0.105</v>
      </c>
      <c r="F251" s="16">
        <v>0.618</v>
      </c>
      <c r="G251" s="16">
        <v>0.919</v>
      </c>
      <c r="H251" s="13"/>
      <c r="I251" s="16">
        <v>0.767</v>
      </c>
      <c r="J251" s="16">
        <v>0.886</v>
      </c>
      <c r="K251" s="16">
        <v>0.215</v>
      </c>
      <c r="L251" s="16">
        <v>0.022</v>
      </c>
      <c r="M251" s="122">
        <v>0.0</v>
      </c>
      <c r="N251" s="13"/>
      <c r="O251" s="13"/>
      <c r="P251" s="13"/>
      <c r="Q251" s="13"/>
      <c r="R251" s="13"/>
      <c r="S251" s="13"/>
      <c r="T251" s="13"/>
      <c r="U251" s="13"/>
      <c r="V251" s="128"/>
    </row>
    <row r="252" ht="15.75" customHeight="1">
      <c r="A252" s="13"/>
      <c r="B252" s="13"/>
      <c r="C252" s="13"/>
      <c r="D252" s="122">
        <v>9.0</v>
      </c>
      <c r="E252" s="16">
        <v>0.083</v>
      </c>
      <c r="F252" s="16">
        <v>0.615</v>
      </c>
      <c r="G252" s="16">
        <v>0.906</v>
      </c>
      <c r="H252" s="13"/>
      <c r="I252" s="16">
        <v>0.753</v>
      </c>
      <c r="J252" s="16">
        <v>0.87</v>
      </c>
      <c r="K252" s="16">
        <v>0.205</v>
      </c>
      <c r="L252" s="16">
        <v>0.021</v>
      </c>
      <c r="M252" s="122">
        <v>0.0</v>
      </c>
      <c r="N252" s="13"/>
      <c r="O252" s="13"/>
      <c r="P252" s="13"/>
      <c r="Q252" s="13"/>
      <c r="R252" s="13"/>
      <c r="S252" s="13"/>
      <c r="T252" s="13"/>
      <c r="U252" s="13"/>
      <c r="V252" s="128"/>
    </row>
    <row r="253" ht="15.75" customHeight="1">
      <c r="A253" s="13"/>
      <c r="B253" s="13"/>
      <c r="C253" s="13"/>
      <c r="D253" s="122">
        <v>10.0</v>
      </c>
      <c r="E253" s="16">
        <v>0.025</v>
      </c>
      <c r="F253" s="16">
        <v>0.573</v>
      </c>
      <c r="G253" s="16">
        <v>0.861</v>
      </c>
      <c r="H253" s="13"/>
      <c r="I253" s="16">
        <v>0.7</v>
      </c>
      <c r="J253" s="16">
        <v>0.817</v>
      </c>
      <c r="K253" s="16">
        <v>0.105</v>
      </c>
      <c r="L253" s="16">
        <v>0.007</v>
      </c>
      <c r="M253" s="122">
        <v>0.0</v>
      </c>
      <c r="N253" s="13"/>
      <c r="O253" s="13"/>
      <c r="P253" s="13"/>
      <c r="Q253" s="13"/>
      <c r="R253" s="13"/>
      <c r="S253" s="13"/>
      <c r="T253" s="13"/>
      <c r="U253" s="13"/>
      <c r="V253" s="128"/>
    </row>
    <row r="254" ht="15.75" customHeight="1">
      <c r="A254" s="13"/>
      <c r="B254" s="13"/>
      <c r="C254" s="13"/>
      <c r="D254" s="122">
        <v>16.0</v>
      </c>
      <c r="E254" s="16">
        <v>0.01</v>
      </c>
      <c r="F254" s="16">
        <v>0.522</v>
      </c>
      <c r="G254" s="16">
        <v>0.735</v>
      </c>
      <c r="H254" s="13"/>
      <c r="I254" s="16">
        <v>0.533</v>
      </c>
      <c r="J254" s="16">
        <v>0.62</v>
      </c>
      <c r="K254" s="16">
        <v>0.014</v>
      </c>
      <c r="L254" s="16">
        <v>0.007</v>
      </c>
      <c r="M254" s="122">
        <v>0.0</v>
      </c>
      <c r="N254" s="13"/>
      <c r="O254" s="13"/>
      <c r="P254" s="13"/>
      <c r="Q254" s="13"/>
      <c r="R254" s="13"/>
      <c r="S254" s="13"/>
      <c r="T254" s="13"/>
      <c r="U254" s="13"/>
      <c r="V254" s="128"/>
    </row>
    <row r="255" ht="15.75" customHeight="1">
      <c r="A255" s="74">
        <v>44721.0</v>
      </c>
      <c r="B255" s="75" t="s">
        <v>43</v>
      </c>
      <c r="C255" s="76">
        <v>9.0</v>
      </c>
      <c r="D255" s="126">
        <v>0.0</v>
      </c>
      <c r="E255" s="76">
        <v>0.523</v>
      </c>
      <c r="F255" s="76">
        <v>0.79</v>
      </c>
      <c r="G255" s="76">
        <v>0.83</v>
      </c>
      <c r="H255" s="76">
        <v>0.59</v>
      </c>
      <c r="I255" s="76">
        <v>0.202</v>
      </c>
      <c r="J255" s="76">
        <v>1.45</v>
      </c>
      <c r="K255" s="76">
        <v>0.37</v>
      </c>
      <c r="L255" s="76">
        <v>0.358</v>
      </c>
      <c r="M255" s="126">
        <v>0.0</v>
      </c>
      <c r="N255" s="75" t="s">
        <v>181</v>
      </c>
      <c r="O255" s="75" t="s">
        <v>182</v>
      </c>
      <c r="P255" s="75" t="s">
        <v>19</v>
      </c>
      <c r="Q255" s="75" t="s">
        <v>181</v>
      </c>
      <c r="R255" s="75" t="s">
        <v>182</v>
      </c>
      <c r="S255" s="75" t="s">
        <v>182</v>
      </c>
      <c r="T255" s="75" t="s">
        <v>181</v>
      </c>
      <c r="U255" s="75" t="s">
        <v>181</v>
      </c>
      <c r="V255" s="127" t="s">
        <v>182</v>
      </c>
      <c r="W255" s="77"/>
      <c r="X255" s="77"/>
      <c r="Y255" s="77"/>
      <c r="Z255" s="77"/>
    </row>
    <row r="256" ht="15.75" customHeight="1">
      <c r="A256" s="13"/>
      <c r="B256" s="13"/>
      <c r="C256" s="13"/>
      <c r="D256" s="122">
        <v>1.0</v>
      </c>
      <c r="E256" s="16">
        <v>0.492</v>
      </c>
      <c r="F256" s="16">
        <v>0.539</v>
      </c>
      <c r="G256" s="16">
        <v>1.01</v>
      </c>
      <c r="H256" s="16">
        <v>0.485</v>
      </c>
      <c r="I256" s="16">
        <v>0.215</v>
      </c>
      <c r="J256" s="16">
        <v>1.187</v>
      </c>
      <c r="K256" s="16">
        <v>1.004</v>
      </c>
      <c r="L256" s="16">
        <v>0.38</v>
      </c>
      <c r="M256" s="122">
        <v>0.0</v>
      </c>
      <c r="N256" s="13"/>
      <c r="O256" s="13"/>
      <c r="P256" s="13"/>
      <c r="Q256" s="13"/>
      <c r="R256" s="13"/>
      <c r="S256" s="13"/>
      <c r="T256" s="13"/>
      <c r="U256" s="13"/>
      <c r="V256" s="128"/>
    </row>
    <row r="257" ht="15.75" customHeight="1">
      <c r="A257" s="13"/>
      <c r="B257" s="13"/>
      <c r="C257" s="13"/>
      <c r="D257" s="122">
        <v>2.0</v>
      </c>
      <c r="E257" s="16">
        <v>0.425</v>
      </c>
      <c r="F257" s="16">
        <v>0.649</v>
      </c>
      <c r="G257" s="16">
        <v>0.492</v>
      </c>
      <c r="H257" s="16">
        <v>0.66</v>
      </c>
      <c r="I257" s="16">
        <v>0.239</v>
      </c>
      <c r="J257" s="16">
        <v>0.42</v>
      </c>
      <c r="K257" s="16">
        <v>0.786</v>
      </c>
      <c r="L257" s="16">
        <v>0.214</v>
      </c>
      <c r="M257" s="122">
        <v>0.0</v>
      </c>
      <c r="N257" s="13"/>
      <c r="O257" s="13"/>
      <c r="P257" s="13"/>
      <c r="Q257" s="13"/>
      <c r="R257" s="13"/>
      <c r="S257" s="13"/>
      <c r="T257" s="13"/>
      <c r="U257" s="13"/>
      <c r="V257" s="128"/>
    </row>
    <row r="258" ht="15.75" customHeight="1">
      <c r="A258" s="13"/>
      <c r="B258" s="13"/>
      <c r="C258" s="13"/>
      <c r="D258" s="122">
        <v>3.0</v>
      </c>
      <c r="E258" s="16">
        <v>0.337</v>
      </c>
      <c r="F258" s="16">
        <v>0.475</v>
      </c>
      <c r="G258" s="16">
        <v>0.55</v>
      </c>
      <c r="H258" s="16">
        <v>0.413</v>
      </c>
      <c r="I258" s="16">
        <v>0.699</v>
      </c>
      <c r="J258" s="16">
        <v>0.54</v>
      </c>
      <c r="K258" s="16">
        <v>0.528</v>
      </c>
      <c r="L258" s="16">
        <v>0.16</v>
      </c>
      <c r="M258" s="122">
        <v>0.0</v>
      </c>
      <c r="N258" s="13"/>
      <c r="O258" s="13"/>
      <c r="P258" s="13"/>
      <c r="Q258" s="13"/>
      <c r="R258" s="13"/>
      <c r="S258" s="13"/>
      <c r="T258" s="13"/>
      <c r="U258" s="13"/>
      <c r="V258" s="128"/>
    </row>
    <row r="259" ht="15.75" customHeight="1">
      <c r="A259" s="13"/>
      <c r="B259" s="13"/>
      <c r="C259" s="13"/>
      <c r="D259" s="122">
        <v>4.0</v>
      </c>
      <c r="E259" s="16">
        <v>0.374</v>
      </c>
      <c r="F259" s="16">
        <v>0.468</v>
      </c>
      <c r="G259" s="16">
        <v>0.578</v>
      </c>
      <c r="H259" s="16">
        <v>0.364</v>
      </c>
      <c r="I259" s="16">
        <v>0.678</v>
      </c>
      <c r="J259" s="16">
        <v>1.145</v>
      </c>
      <c r="K259" s="16">
        <v>0.378</v>
      </c>
      <c r="L259" s="16">
        <v>0.098</v>
      </c>
      <c r="M259" s="122">
        <v>0.0</v>
      </c>
      <c r="N259" s="13"/>
      <c r="O259" s="13"/>
      <c r="P259" s="13"/>
      <c r="Q259" s="13"/>
      <c r="R259" s="13"/>
      <c r="S259" s="13"/>
      <c r="T259" s="13"/>
      <c r="U259" s="13"/>
      <c r="V259" s="128"/>
    </row>
    <row r="260" ht="15.75" customHeight="1">
      <c r="A260" s="13"/>
      <c r="B260" s="13"/>
      <c r="C260" s="13"/>
      <c r="D260" s="122">
        <v>6.0</v>
      </c>
      <c r="E260" s="16">
        <v>0.417</v>
      </c>
      <c r="F260" s="16">
        <v>0.755</v>
      </c>
      <c r="G260" s="16">
        <v>0.52</v>
      </c>
      <c r="H260" s="16">
        <v>0.307</v>
      </c>
      <c r="I260" s="16">
        <v>0.262</v>
      </c>
      <c r="J260" s="16">
        <v>0.578</v>
      </c>
      <c r="K260" s="16">
        <v>0.368</v>
      </c>
      <c r="L260" s="16">
        <v>0.07</v>
      </c>
      <c r="M260" s="122">
        <v>0.0</v>
      </c>
      <c r="N260" s="13"/>
      <c r="O260" s="13"/>
      <c r="P260" s="13"/>
      <c r="Q260" s="13"/>
      <c r="R260" s="13"/>
      <c r="S260" s="13"/>
      <c r="T260" s="13"/>
      <c r="U260" s="13"/>
      <c r="V260" s="128"/>
    </row>
    <row r="261" ht="15.75" customHeight="1">
      <c r="A261" s="13"/>
      <c r="B261" s="13"/>
      <c r="C261" s="13"/>
      <c r="D261" s="122">
        <v>8.0</v>
      </c>
      <c r="E261" s="16">
        <v>0.34</v>
      </c>
      <c r="F261" s="16">
        <v>0.0396</v>
      </c>
      <c r="G261" s="16">
        <v>0.764</v>
      </c>
      <c r="H261" s="16">
        <v>0.277</v>
      </c>
      <c r="I261" s="16">
        <v>0.456</v>
      </c>
      <c r="J261" s="16">
        <v>1.089</v>
      </c>
      <c r="K261" s="16">
        <v>0.284</v>
      </c>
      <c r="L261" s="16">
        <v>0.058</v>
      </c>
      <c r="M261" s="122">
        <v>0.0</v>
      </c>
      <c r="N261" s="13"/>
      <c r="O261" s="13"/>
      <c r="P261" s="13"/>
      <c r="Q261" s="13"/>
      <c r="R261" s="13"/>
      <c r="S261" s="13"/>
      <c r="T261" s="13"/>
      <c r="U261" s="13"/>
      <c r="V261" s="128"/>
    </row>
    <row r="262" ht="15.75" customHeight="1">
      <c r="A262" s="13"/>
      <c r="B262" s="13"/>
      <c r="C262" s="13"/>
      <c r="D262" s="122">
        <v>19.0</v>
      </c>
      <c r="E262" s="16">
        <v>0.166</v>
      </c>
      <c r="F262" s="16">
        <v>0.655</v>
      </c>
      <c r="G262" s="16">
        <v>0.603</v>
      </c>
      <c r="H262" s="16">
        <v>0.133</v>
      </c>
      <c r="I262" s="16">
        <v>0.447</v>
      </c>
      <c r="J262" s="16">
        <v>0.943</v>
      </c>
      <c r="K262" s="16">
        <v>0.115</v>
      </c>
      <c r="L262" s="16">
        <v>0.024</v>
      </c>
      <c r="M262" s="122">
        <v>0.0</v>
      </c>
      <c r="N262" s="13"/>
      <c r="O262" s="13"/>
      <c r="P262" s="13"/>
      <c r="Q262" s="13"/>
      <c r="R262" s="13"/>
      <c r="S262" s="13"/>
      <c r="T262" s="13"/>
      <c r="U262" s="13"/>
      <c r="V262" s="128"/>
    </row>
    <row r="263" ht="15.75" customHeight="1">
      <c r="A263" s="13"/>
      <c r="B263" s="13"/>
      <c r="C263" s="13"/>
      <c r="D263" s="122">
        <v>36.0</v>
      </c>
      <c r="E263" s="16">
        <v>0.098</v>
      </c>
      <c r="F263" s="16">
        <v>0.307</v>
      </c>
      <c r="G263" s="16">
        <v>0.623</v>
      </c>
      <c r="H263" s="16">
        <v>0.054</v>
      </c>
      <c r="I263" s="16">
        <v>0.255</v>
      </c>
      <c r="J263" s="16">
        <v>0.438</v>
      </c>
      <c r="K263" s="16">
        <v>0.0</v>
      </c>
      <c r="L263" s="16">
        <v>0.027</v>
      </c>
      <c r="M263" s="122">
        <v>0.0</v>
      </c>
      <c r="N263" s="13"/>
      <c r="O263" s="13"/>
      <c r="P263" s="13"/>
      <c r="Q263" s="13"/>
      <c r="R263" s="13"/>
      <c r="S263" s="13"/>
      <c r="T263" s="13"/>
      <c r="U263" s="13"/>
      <c r="V263" s="128"/>
    </row>
    <row r="264" ht="15.75" customHeight="1">
      <c r="A264" s="13"/>
      <c r="B264" s="13"/>
      <c r="C264" s="13"/>
      <c r="D264" s="122">
        <v>60.0</v>
      </c>
      <c r="E264" s="16">
        <v>0.06</v>
      </c>
      <c r="F264" s="16">
        <v>0.329</v>
      </c>
      <c r="G264" s="16">
        <v>0.644</v>
      </c>
      <c r="H264" s="16">
        <v>0.0</v>
      </c>
      <c r="I264" s="16">
        <v>0.153</v>
      </c>
      <c r="J264" s="16">
        <v>0.521</v>
      </c>
      <c r="K264" s="16">
        <v>0.0</v>
      </c>
      <c r="L264" s="16">
        <v>0.0</v>
      </c>
      <c r="M264" s="122">
        <v>0.0</v>
      </c>
      <c r="N264" s="13"/>
      <c r="O264" s="13"/>
      <c r="P264" s="13"/>
      <c r="Q264" s="13"/>
      <c r="R264" s="13"/>
      <c r="S264" s="13"/>
      <c r="T264" s="13"/>
      <c r="U264" s="13"/>
      <c r="V264" s="128"/>
    </row>
    <row r="265" ht="15.75" customHeight="1">
      <c r="A265" s="74">
        <v>44721.0</v>
      </c>
      <c r="B265" s="75" t="s">
        <v>43</v>
      </c>
      <c r="C265" s="76">
        <v>10.0</v>
      </c>
      <c r="D265" s="126">
        <v>0.0</v>
      </c>
      <c r="E265" s="76">
        <v>0.523</v>
      </c>
      <c r="F265" s="76">
        <v>0.79</v>
      </c>
      <c r="G265" s="76">
        <v>0.83</v>
      </c>
      <c r="H265" s="76">
        <v>0.59</v>
      </c>
      <c r="I265" s="76">
        <v>0.202</v>
      </c>
      <c r="J265" s="76">
        <v>1.45</v>
      </c>
      <c r="K265" s="76">
        <v>0.37</v>
      </c>
      <c r="L265" s="76">
        <v>0.358</v>
      </c>
      <c r="M265" s="126">
        <v>0.0</v>
      </c>
      <c r="N265" s="75" t="s">
        <v>19</v>
      </c>
      <c r="O265" s="75" t="s">
        <v>182</v>
      </c>
      <c r="P265" s="75" t="s">
        <v>182</v>
      </c>
      <c r="Q265" s="75" t="s">
        <v>181</v>
      </c>
      <c r="R265" s="75" t="s">
        <v>182</v>
      </c>
      <c r="S265" s="75" t="s">
        <v>182</v>
      </c>
      <c r="T265" s="75" t="s">
        <v>181</v>
      </c>
      <c r="U265" s="75" t="s">
        <v>181</v>
      </c>
      <c r="V265" s="127" t="s">
        <v>182</v>
      </c>
      <c r="W265" s="77"/>
      <c r="X265" s="77"/>
      <c r="Y265" s="77"/>
      <c r="Z265" s="77"/>
    </row>
    <row r="266" ht="15.75" customHeight="1">
      <c r="A266" s="13"/>
      <c r="B266" s="13"/>
      <c r="C266" s="13"/>
      <c r="D266" s="122">
        <v>1.0</v>
      </c>
      <c r="E266" s="16">
        <v>0.724</v>
      </c>
      <c r="F266" s="16">
        <v>0.596</v>
      </c>
      <c r="G266" s="16">
        <v>0.513</v>
      </c>
      <c r="H266" s="16">
        <v>0.582</v>
      </c>
      <c r="I266" s="16">
        <v>0.288</v>
      </c>
      <c r="J266" s="16">
        <v>0.733</v>
      </c>
      <c r="K266" s="16">
        <v>0.798</v>
      </c>
      <c r="L266" s="16">
        <v>0.697</v>
      </c>
      <c r="M266" s="122">
        <v>0.0</v>
      </c>
      <c r="N266" s="13"/>
      <c r="O266" s="13"/>
      <c r="P266" s="13"/>
      <c r="Q266" s="13"/>
      <c r="R266" s="13"/>
      <c r="S266" s="13"/>
      <c r="T266" s="13"/>
      <c r="U266" s="13"/>
      <c r="V266" s="128"/>
    </row>
    <row r="267" ht="15.75" customHeight="1">
      <c r="A267" s="13"/>
      <c r="B267" s="13"/>
      <c r="C267" s="13"/>
      <c r="D267" s="122">
        <v>2.0</v>
      </c>
      <c r="E267" s="16">
        <v>1.244</v>
      </c>
      <c r="F267" s="16">
        <v>0.538</v>
      </c>
      <c r="G267" s="16">
        <v>0.683</v>
      </c>
      <c r="H267" s="16">
        <v>0.927</v>
      </c>
      <c r="I267" s="16">
        <v>0.452</v>
      </c>
      <c r="J267" s="16">
        <v>0.796</v>
      </c>
      <c r="K267" s="16">
        <v>1.137</v>
      </c>
      <c r="L267" s="16">
        <v>0.34</v>
      </c>
      <c r="M267" s="122">
        <v>0.0</v>
      </c>
      <c r="N267" s="13"/>
      <c r="O267" s="13"/>
      <c r="P267" s="13"/>
      <c r="Q267" s="13"/>
      <c r="R267" s="13"/>
      <c r="S267" s="13"/>
      <c r="T267" s="13"/>
      <c r="U267" s="13"/>
      <c r="V267" s="128"/>
    </row>
    <row r="268" ht="15.75" customHeight="1">
      <c r="A268" s="13"/>
      <c r="B268" s="13"/>
      <c r="C268" s="13"/>
      <c r="D268" s="122">
        <v>3.0</v>
      </c>
      <c r="E268" s="16">
        <v>0.536</v>
      </c>
      <c r="F268" s="16">
        <v>0.566</v>
      </c>
      <c r="G268" s="16">
        <v>0.55</v>
      </c>
      <c r="H268" s="16">
        <v>1.087</v>
      </c>
      <c r="I268" s="16">
        <v>0.521</v>
      </c>
      <c r="J268" s="16">
        <v>0.416</v>
      </c>
      <c r="K268" s="16">
        <v>0.317</v>
      </c>
      <c r="L268" s="16">
        <v>0.308</v>
      </c>
      <c r="M268" s="122">
        <v>0.0</v>
      </c>
      <c r="N268" s="13"/>
      <c r="O268" s="13"/>
      <c r="P268" s="13"/>
      <c r="Q268" s="13"/>
      <c r="R268" s="13"/>
      <c r="S268" s="13"/>
      <c r="T268" s="13"/>
      <c r="U268" s="13"/>
      <c r="V268" s="128"/>
    </row>
    <row r="269" ht="15.75" customHeight="1">
      <c r="A269" s="13"/>
      <c r="B269" s="13"/>
      <c r="C269" s="13"/>
      <c r="D269" s="122">
        <v>4.0</v>
      </c>
      <c r="E269" s="16">
        <v>0.579</v>
      </c>
      <c r="F269" s="16">
        <v>0.56</v>
      </c>
      <c r="G269" s="16">
        <v>0.551</v>
      </c>
      <c r="H269" s="16">
        <v>1.0</v>
      </c>
      <c r="I269" s="16">
        <v>0.549</v>
      </c>
      <c r="J269" s="16">
        <v>0.586</v>
      </c>
      <c r="K269" s="16">
        <v>0.537</v>
      </c>
      <c r="L269" s="16">
        <v>0.24</v>
      </c>
      <c r="M269" s="122">
        <v>0.0</v>
      </c>
      <c r="N269" s="13"/>
      <c r="O269" s="13"/>
      <c r="P269" s="13"/>
      <c r="Q269" s="13"/>
      <c r="R269" s="13"/>
      <c r="S269" s="13"/>
      <c r="T269" s="13"/>
      <c r="U269" s="13"/>
      <c r="V269" s="128"/>
    </row>
    <row r="270" ht="15.75" customHeight="1">
      <c r="A270" s="13"/>
      <c r="B270" s="13"/>
      <c r="C270" s="13"/>
      <c r="D270" s="122">
        <v>8.0</v>
      </c>
      <c r="E270" s="16">
        <v>0.983</v>
      </c>
      <c r="F270" s="16">
        <v>0.508</v>
      </c>
      <c r="G270" s="16">
        <v>0.313</v>
      </c>
      <c r="H270" s="16">
        <v>0.897</v>
      </c>
      <c r="I270" s="16">
        <v>0.503</v>
      </c>
      <c r="J270" s="16">
        <v>0.404</v>
      </c>
      <c r="K270" s="16">
        <v>0.728</v>
      </c>
      <c r="L270" s="16">
        <v>0.09</v>
      </c>
      <c r="M270" s="122">
        <v>0.0</v>
      </c>
      <c r="N270" s="13"/>
      <c r="O270" s="13"/>
      <c r="P270" s="13"/>
      <c r="Q270" s="13"/>
      <c r="R270" s="13"/>
      <c r="S270" s="13"/>
      <c r="T270" s="13"/>
      <c r="U270" s="13"/>
      <c r="V270" s="128"/>
    </row>
    <row r="271" ht="15.75" customHeight="1">
      <c r="A271" s="13"/>
      <c r="B271" s="13"/>
      <c r="C271" s="13"/>
      <c r="D271" s="122">
        <v>21.0</v>
      </c>
      <c r="E271" s="16">
        <v>0.307</v>
      </c>
      <c r="F271" s="16">
        <v>0.985</v>
      </c>
      <c r="G271" s="16">
        <v>0.321</v>
      </c>
      <c r="H271" s="16">
        <v>0.728</v>
      </c>
      <c r="I271" s="16">
        <v>0.473</v>
      </c>
      <c r="J271" s="16">
        <v>0.503</v>
      </c>
      <c r="K271" s="16">
        <v>0.501</v>
      </c>
      <c r="L271" s="16">
        <v>0.03</v>
      </c>
      <c r="M271" s="122">
        <v>0.0</v>
      </c>
      <c r="N271" s="13"/>
      <c r="O271" s="13"/>
      <c r="P271" s="13"/>
      <c r="Q271" s="13"/>
      <c r="R271" s="13"/>
      <c r="S271" s="13"/>
      <c r="T271" s="13"/>
      <c r="U271" s="13"/>
      <c r="V271" s="128"/>
    </row>
    <row r="272" ht="15.75" customHeight="1">
      <c r="A272" s="13"/>
      <c r="B272" s="13"/>
      <c r="C272" s="13"/>
      <c r="D272" s="122">
        <v>51.0</v>
      </c>
      <c r="E272" s="16">
        <v>0.163</v>
      </c>
      <c r="F272" s="16">
        <v>0.569</v>
      </c>
      <c r="G272" s="16">
        <v>0.788</v>
      </c>
      <c r="H272" s="16">
        <v>0.333</v>
      </c>
      <c r="I272" s="16">
        <v>0.414</v>
      </c>
      <c r="J272" s="16">
        <v>0.756</v>
      </c>
      <c r="K272" s="16">
        <v>0.238</v>
      </c>
      <c r="L272" s="16">
        <v>0.0</v>
      </c>
      <c r="M272" s="122">
        <v>0.0</v>
      </c>
      <c r="N272" s="13"/>
      <c r="O272" s="13"/>
      <c r="P272" s="13"/>
      <c r="Q272" s="13"/>
      <c r="R272" s="13"/>
      <c r="S272" s="13"/>
      <c r="T272" s="13"/>
      <c r="U272" s="13"/>
      <c r="V272" s="128"/>
    </row>
    <row r="273" ht="15.75" customHeight="1">
      <c r="A273" s="74">
        <v>44721.0</v>
      </c>
      <c r="B273" s="75" t="s">
        <v>43</v>
      </c>
      <c r="C273" s="76">
        <v>11.0</v>
      </c>
      <c r="D273" s="126">
        <v>0.0</v>
      </c>
      <c r="E273" s="76">
        <v>1.134</v>
      </c>
      <c r="F273" s="76">
        <v>0.792</v>
      </c>
      <c r="G273" s="76">
        <v>0.751</v>
      </c>
      <c r="H273" s="76">
        <v>1.346</v>
      </c>
      <c r="I273" s="76">
        <v>1.055</v>
      </c>
      <c r="J273" s="76">
        <v>1.045</v>
      </c>
      <c r="K273" s="76">
        <v>1.298</v>
      </c>
      <c r="L273" s="76">
        <v>1.123</v>
      </c>
      <c r="M273" s="126">
        <v>0.0</v>
      </c>
      <c r="N273" s="75" t="s">
        <v>181</v>
      </c>
      <c r="O273" s="75" t="s">
        <v>182</v>
      </c>
      <c r="P273" s="75" t="s">
        <v>182</v>
      </c>
      <c r="Q273" s="75" t="s">
        <v>181</v>
      </c>
      <c r="R273" s="75" t="s">
        <v>24</v>
      </c>
      <c r="S273" s="75" t="s">
        <v>182</v>
      </c>
      <c r="T273" s="75" t="s">
        <v>181</v>
      </c>
      <c r="U273" s="75" t="s">
        <v>181</v>
      </c>
      <c r="V273" s="127" t="s">
        <v>182</v>
      </c>
      <c r="W273" s="77"/>
      <c r="X273" s="77"/>
      <c r="Y273" s="77"/>
      <c r="Z273" s="77"/>
    </row>
    <row r="274" ht="15.75" customHeight="1">
      <c r="A274" s="13"/>
      <c r="B274" s="13"/>
      <c r="C274" s="13"/>
      <c r="D274" s="122">
        <v>1.0</v>
      </c>
      <c r="E274" s="16">
        <v>0.092</v>
      </c>
      <c r="F274" s="16">
        <v>0.631</v>
      </c>
      <c r="G274" s="16">
        <v>0.802</v>
      </c>
      <c r="H274" s="16">
        <v>0.203</v>
      </c>
      <c r="I274" s="16">
        <v>0.739</v>
      </c>
      <c r="J274" s="16">
        <v>0.756</v>
      </c>
      <c r="K274" s="16">
        <v>0.157</v>
      </c>
      <c r="L274" s="16">
        <v>0.043</v>
      </c>
      <c r="M274" s="122">
        <v>0.0</v>
      </c>
      <c r="N274" s="13"/>
      <c r="O274" s="13"/>
      <c r="P274" s="13"/>
      <c r="Q274" s="13"/>
      <c r="R274" s="13"/>
      <c r="S274" s="13"/>
      <c r="T274" s="13"/>
      <c r="U274" s="13"/>
      <c r="V274" s="128"/>
    </row>
    <row r="275" ht="15.75" customHeight="1">
      <c r="A275" s="13"/>
      <c r="B275" s="13"/>
      <c r="C275" s="13"/>
      <c r="D275" s="122">
        <v>2.0</v>
      </c>
      <c r="E275" s="16">
        <v>0.051</v>
      </c>
      <c r="F275" s="16">
        <v>0.611</v>
      </c>
      <c r="G275" s="16">
        <v>0.786</v>
      </c>
      <c r="H275" s="16">
        <v>0.103</v>
      </c>
      <c r="I275" s="16">
        <v>0.691</v>
      </c>
      <c r="J275" s="16">
        <v>0.731</v>
      </c>
      <c r="K275" s="16">
        <v>0.082</v>
      </c>
      <c r="L275" s="16">
        <v>0.027</v>
      </c>
      <c r="M275" s="122">
        <v>0.0</v>
      </c>
      <c r="N275" s="13"/>
      <c r="O275" s="13"/>
      <c r="P275" s="13"/>
      <c r="Q275" s="13"/>
      <c r="R275" s="13"/>
      <c r="S275" s="13"/>
      <c r="T275" s="13"/>
      <c r="U275" s="13"/>
      <c r="V275" s="128"/>
    </row>
    <row r="276" ht="15.75" customHeight="1">
      <c r="A276" s="13"/>
      <c r="B276" s="13"/>
      <c r="C276" s="13"/>
      <c r="D276" s="122">
        <v>3.0</v>
      </c>
      <c r="E276" s="16">
        <v>0.045</v>
      </c>
      <c r="F276" s="16">
        <v>0.595</v>
      </c>
      <c r="G276" s="16">
        <v>0.792</v>
      </c>
      <c r="H276" s="16">
        <v>0.08</v>
      </c>
      <c r="I276" s="16">
        <v>0.791</v>
      </c>
      <c r="J276" s="16">
        <v>0.713</v>
      </c>
      <c r="K276" s="16">
        <v>0.06</v>
      </c>
      <c r="L276" s="16">
        <v>0.02</v>
      </c>
      <c r="M276" s="122">
        <v>0.0</v>
      </c>
      <c r="N276" s="13"/>
      <c r="O276" s="13"/>
      <c r="P276" s="13"/>
      <c r="Q276" s="13"/>
      <c r="R276" s="13"/>
      <c r="S276" s="13"/>
      <c r="T276" s="13"/>
      <c r="U276" s="13"/>
      <c r="V276" s="128"/>
    </row>
    <row r="277" ht="15.75" customHeight="1">
      <c r="A277" s="13"/>
      <c r="B277" s="13"/>
      <c r="C277" s="13"/>
      <c r="D277" s="122">
        <v>24.0</v>
      </c>
      <c r="E277" s="16">
        <v>0.082</v>
      </c>
      <c r="F277" s="16">
        <v>0.533</v>
      </c>
      <c r="G277" s="16">
        <v>0.755</v>
      </c>
      <c r="H277" s="16">
        <v>0.079</v>
      </c>
      <c r="I277" s="16">
        <v>0.615</v>
      </c>
      <c r="J277" s="16">
        <v>0.61</v>
      </c>
      <c r="K277" s="16">
        <v>0.046</v>
      </c>
      <c r="L277" s="16">
        <v>0.034</v>
      </c>
      <c r="M277" s="122">
        <v>0.0</v>
      </c>
      <c r="N277" s="13"/>
      <c r="O277" s="13"/>
      <c r="P277" s="13"/>
      <c r="Q277" s="13"/>
      <c r="R277" s="13"/>
      <c r="S277" s="13"/>
      <c r="T277" s="13"/>
      <c r="U277" s="13"/>
      <c r="V277" s="128"/>
    </row>
    <row r="278" ht="15.75" customHeight="1">
      <c r="A278" s="13"/>
      <c r="B278" s="13"/>
      <c r="C278" s="13"/>
      <c r="D278" s="122">
        <v>25.0</v>
      </c>
      <c r="E278" s="16">
        <v>0.049</v>
      </c>
      <c r="F278" s="16">
        <v>0.501</v>
      </c>
      <c r="G278" s="16">
        <v>0.73</v>
      </c>
      <c r="H278" s="16">
        <v>0.044</v>
      </c>
      <c r="I278" s="16">
        <v>0.564</v>
      </c>
      <c r="J278" s="16">
        <v>0.586</v>
      </c>
      <c r="K278" s="16">
        <v>0.02</v>
      </c>
      <c r="L278" s="16">
        <v>0.035</v>
      </c>
      <c r="M278" s="122">
        <v>0.0</v>
      </c>
      <c r="N278" s="13"/>
      <c r="O278" s="13"/>
      <c r="P278" s="13"/>
      <c r="Q278" s="13"/>
      <c r="R278" s="13"/>
      <c r="S278" s="13"/>
      <c r="T278" s="13"/>
      <c r="U278" s="13"/>
      <c r="V278" s="128"/>
    </row>
    <row r="279" ht="15.75" customHeight="1">
      <c r="A279" s="74">
        <v>44721.0</v>
      </c>
      <c r="B279" s="75" t="s">
        <v>43</v>
      </c>
      <c r="C279" s="76">
        <v>12.0</v>
      </c>
      <c r="D279" s="126">
        <v>0.0</v>
      </c>
      <c r="E279" s="76">
        <v>0.602</v>
      </c>
      <c r="F279" s="76">
        <v>0.895</v>
      </c>
      <c r="G279" s="76">
        <v>0.923</v>
      </c>
      <c r="H279" s="76">
        <v>1.154</v>
      </c>
      <c r="I279" s="76">
        <v>1.102</v>
      </c>
      <c r="J279" s="76">
        <v>1.246</v>
      </c>
      <c r="K279" s="76">
        <v>1.108</v>
      </c>
      <c r="L279" s="76">
        <v>1.106</v>
      </c>
      <c r="M279" s="126">
        <v>0.0</v>
      </c>
      <c r="N279" s="75" t="s">
        <v>181</v>
      </c>
      <c r="O279" s="75" t="s">
        <v>182</v>
      </c>
      <c r="P279" s="75" t="s">
        <v>182</v>
      </c>
      <c r="Q279" s="75" t="s">
        <v>181</v>
      </c>
      <c r="R279" s="75" t="s">
        <v>182</v>
      </c>
      <c r="S279" s="75" t="s">
        <v>182</v>
      </c>
      <c r="T279" s="75" t="s">
        <v>181</v>
      </c>
      <c r="U279" s="75" t="s">
        <v>181</v>
      </c>
      <c r="V279" s="127" t="s">
        <v>182</v>
      </c>
      <c r="W279" s="77"/>
      <c r="X279" s="77"/>
      <c r="Y279" s="77"/>
      <c r="Z279" s="77"/>
    </row>
    <row r="280" ht="15.75" customHeight="1">
      <c r="A280" s="13"/>
      <c r="B280" s="13"/>
      <c r="C280" s="13"/>
      <c r="D280" s="122">
        <v>1.0</v>
      </c>
      <c r="E280" s="16">
        <v>0.048</v>
      </c>
      <c r="F280" s="16">
        <v>0.624</v>
      </c>
      <c r="G280" s="16">
        <v>0.835</v>
      </c>
      <c r="H280" s="16">
        <v>0.214</v>
      </c>
      <c r="I280" s="16">
        <v>0.639</v>
      </c>
      <c r="J280" s="16">
        <v>0.925</v>
      </c>
      <c r="K280" s="16">
        <v>0.181</v>
      </c>
      <c r="L280" s="16">
        <v>0.052</v>
      </c>
      <c r="M280" s="122">
        <v>0.0</v>
      </c>
      <c r="N280" s="13"/>
      <c r="O280" s="13"/>
      <c r="P280" s="13"/>
      <c r="Q280" s="13"/>
      <c r="R280" s="13"/>
      <c r="S280" s="13"/>
      <c r="T280" s="13"/>
      <c r="U280" s="13"/>
      <c r="V280" s="128"/>
    </row>
    <row r="281" ht="15.75" customHeight="1">
      <c r="A281" s="13"/>
      <c r="B281" s="13"/>
      <c r="C281" s="13"/>
      <c r="D281" s="122">
        <v>2.0</v>
      </c>
      <c r="E281" s="16">
        <v>0.027</v>
      </c>
      <c r="F281" s="16">
        <v>0.585</v>
      </c>
      <c r="G281" s="16">
        <v>0.809</v>
      </c>
      <c r="H281" s="16">
        <v>0.145</v>
      </c>
      <c r="I281" s="16">
        <v>0.599</v>
      </c>
      <c r="J281" s="16">
        <v>0.901</v>
      </c>
      <c r="K281" s="16">
        <v>0.115</v>
      </c>
      <c r="L281" s="16">
        <v>0.11</v>
      </c>
      <c r="M281" s="122">
        <v>0.0</v>
      </c>
      <c r="N281" s="13"/>
      <c r="O281" s="13"/>
      <c r="P281" s="13"/>
      <c r="Q281" s="13"/>
      <c r="R281" s="13"/>
      <c r="S281" s="13"/>
      <c r="T281" s="13"/>
      <c r="U281" s="13"/>
      <c r="V281" s="128"/>
    </row>
    <row r="282" ht="15.75" customHeight="1">
      <c r="A282" s="13"/>
      <c r="B282" s="13"/>
      <c r="C282" s="13"/>
      <c r="D282" s="122">
        <v>3.0</v>
      </c>
      <c r="E282" s="16">
        <v>0.024</v>
      </c>
      <c r="F282" s="16">
        <v>0.577</v>
      </c>
      <c r="G282" s="16">
        <v>0.798</v>
      </c>
      <c r="H282" s="16">
        <v>0.12</v>
      </c>
      <c r="I282" s="16">
        <v>0.372</v>
      </c>
      <c r="J282" s="16">
        <v>0.888</v>
      </c>
      <c r="K282" s="16">
        <v>0.094</v>
      </c>
      <c r="L282" s="16">
        <v>0.124</v>
      </c>
      <c r="M282" s="122">
        <v>0.0</v>
      </c>
      <c r="N282" s="13"/>
      <c r="O282" s="13"/>
      <c r="P282" s="13"/>
      <c r="Q282" s="13"/>
      <c r="R282" s="13"/>
      <c r="S282" s="13"/>
      <c r="T282" s="13"/>
      <c r="U282" s="13"/>
      <c r="V282" s="128"/>
    </row>
    <row r="283" ht="15.75" customHeight="1">
      <c r="A283" s="13"/>
      <c r="B283" s="13"/>
      <c r="C283" s="13"/>
      <c r="D283" s="122">
        <v>24.0</v>
      </c>
      <c r="E283" s="16">
        <v>0.061</v>
      </c>
      <c r="F283" s="16">
        <v>0.537</v>
      </c>
      <c r="G283" s="16">
        <v>0.763</v>
      </c>
      <c r="H283" s="16">
        <v>0.078</v>
      </c>
      <c r="I283" s="16">
        <v>0.533</v>
      </c>
      <c r="J283" s="16">
        <v>0.779</v>
      </c>
      <c r="K283" s="16">
        <v>0.085</v>
      </c>
      <c r="L283" s="16">
        <v>0.032</v>
      </c>
      <c r="M283" s="122">
        <v>0.0</v>
      </c>
      <c r="N283" s="13"/>
      <c r="O283" s="13"/>
      <c r="P283" s="13"/>
      <c r="Q283" s="13"/>
      <c r="R283" s="13"/>
      <c r="S283" s="13"/>
      <c r="T283" s="13"/>
      <c r="U283" s="13"/>
      <c r="V283" s="128"/>
    </row>
    <row r="284" ht="15.75" customHeight="1">
      <c r="A284" s="13"/>
      <c r="B284" s="13"/>
      <c r="C284" s="13"/>
      <c r="D284" s="122">
        <v>25.0</v>
      </c>
      <c r="E284" s="16">
        <v>0.032</v>
      </c>
      <c r="F284" s="16">
        <v>0.503</v>
      </c>
      <c r="G284" s="16">
        <v>0.727</v>
      </c>
      <c r="H284" s="16">
        <v>0.083</v>
      </c>
      <c r="I284" s="16">
        <v>0.458</v>
      </c>
      <c r="J284" s="16">
        <v>0.735</v>
      </c>
      <c r="K284" s="16">
        <v>0.025</v>
      </c>
      <c r="L284" s="16">
        <v>0.031</v>
      </c>
      <c r="M284" s="122">
        <v>0.0</v>
      </c>
      <c r="N284" s="13"/>
      <c r="O284" s="13"/>
      <c r="P284" s="13"/>
      <c r="Q284" s="13"/>
      <c r="R284" s="13"/>
      <c r="S284" s="13"/>
      <c r="T284" s="13"/>
      <c r="U284" s="13"/>
      <c r="V284" s="128"/>
    </row>
    <row r="285" ht="15.75" customHeight="1">
      <c r="A285" s="74">
        <v>44721.0</v>
      </c>
      <c r="B285" s="75" t="s">
        <v>43</v>
      </c>
      <c r="C285" s="76">
        <v>13.0</v>
      </c>
      <c r="D285" s="126">
        <v>0.0</v>
      </c>
      <c r="E285" s="76">
        <v>0.687</v>
      </c>
      <c r="F285" s="76">
        <v>0.949</v>
      </c>
      <c r="G285" s="76">
        <v>1.101</v>
      </c>
      <c r="H285" s="76">
        <v>1.356</v>
      </c>
      <c r="I285" s="76">
        <v>1.32</v>
      </c>
      <c r="J285" s="76">
        <v>1.498</v>
      </c>
      <c r="K285" s="76">
        <v>1.548</v>
      </c>
      <c r="L285" s="76">
        <v>1.157</v>
      </c>
      <c r="M285" s="126">
        <v>0.0</v>
      </c>
      <c r="N285" s="75" t="s">
        <v>181</v>
      </c>
      <c r="O285" s="75" t="s">
        <v>19</v>
      </c>
      <c r="P285" s="75" t="s">
        <v>182</v>
      </c>
      <c r="Q285" s="75" t="s">
        <v>181</v>
      </c>
      <c r="R285" s="75" t="s">
        <v>182</v>
      </c>
      <c r="S285" s="75" t="s">
        <v>182</v>
      </c>
      <c r="T285" s="75" t="s">
        <v>181</v>
      </c>
      <c r="U285" s="75" t="s">
        <v>181</v>
      </c>
      <c r="V285" s="127" t="s">
        <v>182</v>
      </c>
      <c r="W285" s="77"/>
      <c r="X285" s="77"/>
      <c r="Y285" s="77"/>
      <c r="Z285" s="77"/>
    </row>
    <row r="286" ht="15.75" customHeight="1">
      <c r="A286" s="13"/>
      <c r="B286" s="13"/>
      <c r="C286" s="13"/>
      <c r="D286" s="122">
        <v>1.0</v>
      </c>
      <c r="E286" s="16">
        <v>0.836</v>
      </c>
      <c r="F286" s="16">
        <v>0.93</v>
      </c>
      <c r="G286" s="16">
        <v>1.139</v>
      </c>
      <c r="H286" s="16">
        <v>0.976</v>
      </c>
      <c r="I286" s="16">
        <v>1.132</v>
      </c>
      <c r="J286" s="16">
        <v>1.362</v>
      </c>
      <c r="K286" s="16">
        <v>0.96</v>
      </c>
      <c r="L286" s="16">
        <v>0.208</v>
      </c>
      <c r="M286" s="122">
        <v>0.0</v>
      </c>
      <c r="N286" s="13"/>
      <c r="O286" s="13"/>
      <c r="P286" s="13"/>
      <c r="Q286" s="13"/>
      <c r="R286" s="13"/>
      <c r="S286" s="13"/>
      <c r="T286" s="13"/>
      <c r="U286" s="13"/>
      <c r="V286" s="128"/>
    </row>
    <row r="287" ht="15.75" customHeight="1">
      <c r="A287" s="13"/>
      <c r="B287" s="13"/>
      <c r="C287" s="13"/>
      <c r="D287" s="122">
        <v>3.0</v>
      </c>
      <c r="E287" s="16">
        <v>0.531</v>
      </c>
      <c r="F287" s="16">
        <v>0.779</v>
      </c>
      <c r="G287" s="16">
        <v>1.016</v>
      </c>
      <c r="H287" s="16">
        <v>0.661</v>
      </c>
      <c r="I287" s="16">
        <v>0.938</v>
      </c>
      <c r="J287" s="16">
        <v>1.2</v>
      </c>
      <c r="K287" s="16">
        <v>0.628</v>
      </c>
      <c r="L287" s="16">
        <v>0.035</v>
      </c>
      <c r="M287" s="122">
        <v>0.0</v>
      </c>
      <c r="N287" s="13"/>
      <c r="O287" s="13"/>
      <c r="P287" s="13"/>
      <c r="Q287" s="13"/>
      <c r="R287" s="13"/>
      <c r="S287" s="13"/>
      <c r="T287" s="13"/>
      <c r="U287" s="13"/>
      <c r="V287" s="128"/>
    </row>
    <row r="288" ht="15.75" customHeight="1">
      <c r="A288" s="13"/>
      <c r="B288" s="13"/>
      <c r="C288" s="13"/>
      <c r="D288" s="122">
        <v>4.0</v>
      </c>
      <c r="E288" s="16">
        <v>0.466</v>
      </c>
      <c r="F288" s="16">
        <v>0.766</v>
      </c>
      <c r="G288" s="16">
        <v>1.005</v>
      </c>
      <c r="H288" s="16">
        <v>0.598</v>
      </c>
      <c r="I288" s="16">
        <v>0.91</v>
      </c>
      <c r="J288" s="16">
        <v>1.184</v>
      </c>
      <c r="K288" s="16">
        <v>0.57</v>
      </c>
      <c r="L288" s="16">
        <v>0.029</v>
      </c>
      <c r="M288" s="122">
        <v>0.0</v>
      </c>
      <c r="N288" s="13"/>
      <c r="O288" s="13"/>
      <c r="P288" s="13"/>
      <c r="Q288" s="13"/>
      <c r="R288" s="13"/>
      <c r="S288" s="13"/>
      <c r="T288" s="13"/>
      <c r="U288" s="13"/>
      <c r="V288" s="128"/>
    </row>
    <row r="289" ht="15.75" customHeight="1">
      <c r="A289" s="13"/>
      <c r="B289" s="13"/>
      <c r="C289" s="13"/>
      <c r="D289" s="122">
        <v>6.0</v>
      </c>
      <c r="E289" s="16">
        <v>0.413</v>
      </c>
      <c r="F289" s="16">
        <v>0.752</v>
      </c>
      <c r="G289" s="16">
        <v>0.988</v>
      </c>
      <c r="H289" s="16">
        <v>0.598</v>
      </c>
      <c r="I289" s="16">
        <v>0.889</v>
      </c>
      <c r="J289" s="16">
        <v>1.162</v>
      </c>
      <c r="K289" s="16">
        <v>0.514</v>
      </c>
      <c r="L289" s="16">
        <v>0.026</v>
      </c>
      <c r="M289" s="122">
        <v>0.0</v>
      </c>
      <c r="N289" s="13"/>
      <c r="O289" s="13"/>
      <c r="P289" s="13"/>
      <c r="Q289" s="13"/>
      <c r="R289" s="13"/>
      <c r="S289" s="13"/>
      <c r="T289" s="13"/>
      <c r="U289" s="13"/>
      <c r="V289" s="128"/>
    </row>
    <row r="290" ht="15.75" customHeight="1">
      <c r="A290" s="13"/>
      <c r="B290" s="13"/>
      <c r="C290" s="13"/>
      <c r="D290" s="122">
        <v>8.0</v>
      </c>
      <c r="E290" s="16">
        <v>0.366</v>
      </c>
      <c r="F290" s="16">
        <v>0.742</v>
      </c>
      <c r="G290" s="16">
        <v>0.962</v>
      </c>
      <c r="H290" s="16">
        <v>0.502</v>
      </c>
      <c r="I290" s="16">
        <v>0.874</v>
      </c>
      <c r="J290" s="16">
        <v>1.14</v>
      </c>
      <c r="K290" s="16">
        <v>0.475</v>
      </c>
      <c r="L290" s="16">
        <v>0.022</v>
      </c>
      <c r="M290" s="122">
        <v>0.0</v>
      </c>
      <c r="N290" s="13"/>
      <c r="O290" s="13"/>
      <c r="P290" s="13"/>
      <c r="Q290" s="13"/>
      <c r="R290" s="13"/>
      <c r="S290" s="13"/>
      <c r="T290" s="13"/>
      <c r="U290" s="13"/>
      <c r="V290" s="128"/>
    </row>
    <row r="291" ht="15.75" customHeight="1">
      <c r="A291" s="13"/>
      <c r="B291" s="13"/>
      <c r="C291" s="13"/>
      <c r="D291" s="122">
        <v>10.0</v>
      </c>
      <c r="E291" s="16">
        <v>0.318</v>
      </c>
      <c r="F291" s="16">
        <v>0.729</v>
      </c>
      <c r="G291" s="16">
        <v>0.95</v>
      </c>
      <c r="H291" s="16">
        <v>0.442</v>
      </c>
      <c r="I291" s="16">
        <v>0.856</v>
      </c>
      <c r="J291" s="16">
        <v>1.12</v>
      </c>
      <c r="K291" s="16">
        <v>0.42</v>
      </c>
      <c r="L291" s="16">
        <v>0.019</v>
      </c>
      <c r="M291" s="122">
        <v>0.0</v>
      </c>
      <c r="N291" s="13"/>
      <c r="O291" s="13"/>
      <c r="P291" s="13"/>
      <c r="Q291" s="13"/>
      <c r="R291" s="13"/>
      <c r="S291" s="13"/>
      <c r="T291" s="13"/>
      <c r="U291" s="13"/>
      <c r="V291" s="128"/>
    </row>
    <row r="292" ht="15.75" customHeight="1">
      <c r="A292" s="13"/>
      <c r="B292" s="13"/>
      <c r="C292" s="13"/>
      <c r="D292" s="122">
        <v>20.0</v>
      </c>
      <c r="E292" s="16">
        <v>0.129</v>
      </c>
      <c r="F292" s="16">
        <v>0.739</v>
      </c>
      <c r="G292" s="16">
        <v>0.94</v>
      </c>
      <c r="H292" s="16">
        <v>0.242</v>
      </c>
      <c r="I292" s="16">
        <v>0.751</v>
      </c>
      <c r="J292" s="16">
        <v>0.969</v>
      </c>
      <c r="K292" s="16">
        <v>0.198</v>
      </c>
      <c r="L292" s="16">
        <v>0.105</v>
      </c>
      <c r="M292" s="122">
        <v>0.0</v>
      </c>
      <c r="N292" s="13"/>
      <c r="O292" s="13"/>
      <c r="P292" s="13"/>
      <c r="Q292" s="13"/>
      <c r="R292" s="13"/>
      <c r="S292" s="13"/>
      <c r="T292" s="13"/>
      <c r="U292" s="13"/>
      <c r="V292" s="128"/>
    </row>
    <row r="293" ht="15.75" customHeight="1">
      <c r="A293" s="13"/>
      <c r="B293" s="13"/>
      <c r="C293" s="13"/>
      <c r="D293" s="122">
        <v>30.0</v>
      </c>
      <c r="E293" s="16">
        <v>0.105</v>
      </c>
      <c r="F293" s="16">
        <v>0.669</v>
      </c>
      <c r="G293" s="16">
        <v>0.837</v>
      </c>
      <c r="H293" s="16">
        <v>0.157</v>
      </c>
      <c r="I293" s="16">
        <v>0.65</v>
      </c>
      <c r="J293" s="16">
        <v>0.833</v>
      </c>
      <c r="K293" s="16">
        <v>0.135</v>
      </c>
      <c r="L293" s="16">
        <v>0.099</v>
      </c>
      <c r="M293" s="122">
        <v>0.0</v>
      </c>
      <c r="N293" s="13"/>
      <c r="O293" s="13"/>
      <c r="P293" s="13"/>
      <c r="Q293" s="13"/>
      <c r="R293" s="13"/>
      <c r="S293" s="13"/>
      <c r="T293" s="13"/>
      <c r="U293" s="13"/>
      <c r="V293" s="128"/>
    </row>
    <row r="294" ht="15.75" customHeight="1">
      <c r="A294" s="74">
        <v>44729.0</v>
      </c>
      <c r="B294" s="75" t="s">
        <v>44</v>
      </c>
      <c r="C294" s="75" t="s">
        <v>15</v>
      </c>
      <c r="D294" s="126">
        <v>0.0</v>
      </c>
      <c r="E294" s="76">
        <v>0.981</v>
      </c>
      <c r="F294" s="76">
        <v>1.022</v>
      </c>
      <c r="G294" s="76">
        <v>1.172</v>
      </c>
      <c r="H294" s="76">
        <v>1.074</v>
      </c>
      <c r="I294" s="76">
        <v>1.573</v>
      </c>
      <c r="J294" s="76">
        <v>1.583</v>
      </c>
      <c r="K294" s="76">
        <v>1.262</v>
      </c>
      <c r="L294" s="76">
        <v>0.556</v>
      </c>
      <c r="M294" s="126">
        <v>0.0</v>
      </c>
      <c r="N294" s="75" t="s">
        <v>182</v>
      </c>
      <c r="O294" s="75" t="s">
        <v>19</v>
      </c>
      <c r="P294" s="75" t="s">
        <v>182</v>
      </c>
      <c r="Q294" s="75" t="s">
        <v>182</v>
      </c>
      <c r="R294" s="75" t="s">
        <v>181</v>
      </c>
      <c r="S294" s="75" t="s">
        <v>182</v>
      </c>
      <c r="T294" s="75" t="s">
        <v>182</v>
      </c>
      <c r="U294" s="75" t="s">
        <v>181</v>
      </c>
      <c r="V294" s="127" t="s">
        <v>182</v>
      </c>
      <c r="W294" s="77"/>
      <c r="X294" s="77"/>
      <c r="Y294" s="77"/>
      <c r="Z294" s="77"/>
    </row>
    <row r="295" ht="15.75" customHeight="1">
      <c r="A295" s="13"/>
      <c r="B295" s="13"/>
      <c r="C295" s="13"/>
      <c r="D295" s="122">
        <v>1.0</v>
      </c>
      <c r="E295" s="16">
        <v>0.84</v>
      </c>
      <c r="F295" s="16">
        <v>0.871</v>
      </c>
      <c r="G295" s="16">
        <v>0.972</v>
      </c>
      <c r="H295" s="16">
        <v>0.884</v>
      </c>
      <c r="I295" s="16">
        <v>1.392</v>
      </c>
      <c r="J295" s="16">
        <v>1.407</v>
      </c>
      <c r="K295" s="16">
        <v>1.067</v>
      </c>
      <c r="L295" s="16">
        <v>1.168</v>
      </c>
      <c r="M295" s="122">
        <v>0.0</v>
      </c>
      <c r="N295" s="13"/>
      <c r="O295" s="13"/>
      <c r="P295" s="13"/>
      <c r="Q295" s="13"/>
      <c r="R295" s="13"/>
      <c r="S295" s="13"/>
      <c r="T295" s="13"/>
      <c r="U295" s="13"/>
      <c r="V295" s="128"/>
    </row>
    <row r="296" ht="15.75" customHeight="1">
      <c r="A296" s="13"/>
      <c r="B296" s="13"/>
      <c r="C296" s="13"/>
      <c r="D296" s="122">
        <v>4.0</v>
      </c>
      <c r="E296" s="16">
        <v>0.717</v>
      </c>
      <c r="F296" s="16">
        <v>0.77</v>
      </c>
      <c r="G296" s="16">
        <v>0.844</v>
      </c>
      <c r="H296" s="16">
        <v>0.721</v>
      </c>
      <c r="I296" s="16">
        <v>1.247</v>
      </c>
      <c r="J296" s="16">
        <v>1.292</v>
      </c>
      <c r="K296" s="16">
        <v>0.914</v>
      </c>
      <c r="L296" s="16">
        <v>1.017</v>
      </c>
      <c r="M296" s="122">
        <v>0.0</v>
      </c>
      <c r="N296" s="13"/>
      <c r="O296" s="13"/>
      <c r="P296" s="13"/>
      <c r="Q296" s="13"/>
      <c r="R296" s="13"/>
      <c r="S296" s="13"/>
      <c r="T296" s="13"/>
      <c r="U296" s="13"/>
      <c r="V296" s="128"/>
    </row>
    <row r="297" ht="15.75" customHeight="1">
      <c r="A297" s="13"/>
      <c r="B297" s="13"/>
      <c r="C297" s="13"/>
      <c r="D297" s="122">
        <v>9.0</v>
      </c>
      <c r="E297" s="16">
        <v>0.615</v>
      </c>
      <c r="F297" s="16">
        <v>0.72</v>
      </c>
      <c r="G297" s="16">
        <v>0.809</v>
      </c>
      <c r="H297" s="16">
        <v>0.575</v>
      </c>
      <c r="I297" s="16">
        <v>1.145</v>
      </c>
      <c r="J297" s="16">
        <v>1.213</v>
      </c>
      <c r="K297" s="16">
        <v>0.772</v>
      </c>
      <c r="L297" s="16">
        <v>0.933</v>
      </c>
      <c r="M297" s="122">
        <v>0.0</v>
      </c>
      <c r="N297" s="13"/>
      <c r="O297" s="13"/>
      <c r="P297" s="13"/>
      <c r="Q297" s="13"/>
      <c r="R297" s="13"/>
      <c r="S297" s="13"/>
      <c r="T297" s="13"/>
      <c r="U297" s="13"/>
      <c r="V297" s="128"/>
    </row>
    <row r="298" ht="15.75" customHeight="1">
      <c r="A298" s="13"/>
      <c r="B298" s="13"/>
      <c r="C298" s="13"/>
      <c r="D298" s="122">
        <v>24.0</v>
      </c>
      <c r="E298" s="16">
        <v>0.484</v>
      </c>
      <c r="F298" s="16">
        <v>0.643</v>
      </c>
      <c r="G298" s="16">
        <v>0.721</v>
      </c>
      <c r="H298" s="16">
        <v>0.396</v>
      </c>
      <c r="I298" s="16">
        <v>1.038</v>
      </c>
      <c r="J298" s="16">
        <v>1.115</v>
      </c>
      <c r="K298" s="16">
        <v>0.611</v>
      </c>
      <c r="L298" s="16">
        <v>0.841</v>
      </c>
      <c r="M298" s="122">
        <v>0.0</v>
      </c>
      <c r="N298" s="13"/>
      <c r="O298" s="13"/>
      <c r="P298" s="13"/>
      <c r="Q298" s="13"/>
      <c r="R298" s="13"/>
      <c r="S298" s="13"/>
      <c r="T298" s="13"/>
      <c r="U298" s="13"/>
      <c r="V298" s="128"/>
    </row>
    <row r="299" ht="15.75" customHeight="1">
      <c r="A299" s="13"/>
      <c r="B299" s="13"/>
      <c r="C299" s="13"/>
      <c r="D299" s="122">
        <v>34.0</v>
      </c>
      <c r="E299" s="16">
        <v>0.4</v>
      </c>
      <c r="F299" s="16">
        <v>0.587</v>
      </c>
      <c r="G299" s="16">
        <v>0.683</v>
      </c>
      <c r="H299" s="16">
        <v>0.265</v>
      </c>
      <c r="I299" s="16">
        <v>0.963</v>
      </c>
      <c r="J299" s="16">
        <v>1.06</v>
      </c>
      <c r="K299" s="16">
        <v>0.475</v>
      </c>
      <c r="L299" s="16">
        <v>0.772</v>
      </c>
      <c r="M299" s="122">
        <v>0.0</v>
      </c>
      <c r="N299" s="13"/>
      <c r="O299" s="13"/>
      <c r="P299" s="13"/>
      <c r="Q299" s="13"/>
      <c r="R299" s="13"/>
      <c r="S299" s="13"/>
      <c r="T299" s="13"/>
      <c r="U299" s="13"/>
      <c r="V299" s="128"/>
    </row>
    <row r="300" ht="15.75" customHeight="1">
      <c r="A300" s="32"/>
      <c r="B300" s="32"/>
      <c r="C300" s="32"/>
      <c r="D300" s="131">
        <v>65.0</v>
      </c>
      <c r="E300" s="33">
        <v>0.212</v>
      </c>
      <c r="F300" s="33">
        <v>0.484</v>
      </c>
      <c r="G300" s="33">
        <v>0.577</v>
      </c>
      <c r="H300" s="33">
        <v>0.042</v>
      </c>
      <c r="I300" s="33">
        <v>0.804</v>
      </c>
      <c r="J300" s="33">
        <v>0.9</v>
      </c>
      <c r="K300" s="33">
        <v>0.21</v>
      </c>
      <c r="L300" s="33">
        <v>0.613</v>
      </c>
      <c r="M300" s="131">
        <v>0.0</v>
      </c>
      <c r="N300" s="32"/>
      <c r="O300" s="32"/>
      <c r="P300" s="32"/>
      <c r="Q300" s="32"/>
      <c r="R300" s="32"/>
      <c r="S300" s="32"/>
      <c r="T300" s="32"/>
      <c r="U300" s="32"/>
      <c r="V300" s="172"/>
      <c r="W300" s="47"/>
      <c r="X300" s="47"/>
      <c r="Y300" s="47"/>
      <c r="Z300" s="47"/>
    </row>
    <row r="301" ht="15.75" customHeight="1">
      <c r="A301" s="48">
        <v>45812.0</v>
      </c>
      <c r="B301" s="39" t="s">
        <v>49</v>
      </c>
      <c r="C301" s="38" t="s">
        <v>14</v>
      </c>
      <c r="D301" s="153">
        <v>0.0</v>
      </c>
      <c r="E301" s="39">
        <v>0.048</v>
      </c>
      <c r="F301" s="39">
        <v>0.434</v>
      </c>
      <c r="G301" s="39">
        <v>0.626</v>
      </c>
      <c r="H301" s="39">
        <v>0.989</v>
      </c>
      <c r="I301" s="39">
        <v>1.143</v>
      </c>
      <c r="J301" s="39">
        <v>0.965</v>
      </c>
      <c r="K301" s="39">
        <v>0.949</v>
      </c>
      <c r="L301" s="39">
        <v>0.71</v>
      </c>
      <c r="M301" s="153">
        <v>0.0</v>
      </c>
      <c r="V301" s="73"/>
    </row>
    <row r="302" ht="15.75" customHeight="1">
      <c r="B302" s="5"/>
      <c r="D302" s="153">
        <v>6.0</v>
      </c>
      <c r="E302" s="39">
        <v>0.158</v>
      </c>
      <c r="F302" s="39">
        <v>0.491</v>
      </c>
      <c r="G302" s="39">
        <v>0.953</v>
      </c>
      <c r="H302" s="39">
        <v>0.67</v>
      </c>
      <c r="I302" s="39">
        <v>1.111</v>
      </c>
      <c r="J302" s="39">
        <v>1.205</v>
      </c>
      <c r="K302" s="39">
        <v>0.495</v>
      </c>
      <c r="L302" s="39">
        <v>0.628</v>
      </c>
      <c r="M302" s="153">
        <v>0.0</v>
      </c>
      <c r="V302" s="73"/>
    </row>
    <row r="303" ht="15.75" customHeight="1">
      <c r="B303" s="5"/>
      <c r="D303" s="153">
        <v>11.0</v>
      </c>
      <c r="E303" s="39">
        <v>0.047</v>
      </c>
      <c r="F303" s="39">
        <v>0.454</v>
      </c>
      <c r="G303" s="39">
        <v>0.908</v>
      </c>
      <c r="H303" s="39">
        <v>0.289</v>
      </c>
      <c r="I303" s="39">
        <v>0.827</v>
      </c>
      <c r="J303" s="39">
        <v>1.085</v>
      </c>
      <c r="K303" s="39">
        <v>0.465</v>
      </c>
      <c r="L303" s="39">
        <v>0.348</v>
      </c>
      <c r="M303" s="153">
        <v>0.0</v>
      </c>
      <c r="V303" s="73"/>
    </row>
    <row r="304" ht="15.75" customHeight="1">
      <c r="B304" s="5"/>
      <c r="D304" s="153">
        <v>14.0</v>
      </c>
      <c r="E304" s="39">
        <v>0.001</v>
      </c>
      <c r="F304" s="39">
        <v>0.428</v>
      </c>
      <c r="G304" s="39">
        <v>0.867</v>
      </c>
      <c r="H304" s="39">
        <v>0.176</v>
      </c>
      <c r="I304" s="39">
        <v>0.725</v>
      </c>
      <c r="J304" s="39">
        <v>0.988</v>
      </c>
      <c r="K304" s="39">
        <v>0.308</v>
      </c>
      <c r="L304" s="39">
        <v>0.239</v>
      </c>
      <c r="M304" s="153">
        <v>0.0</v>
      </c>
      <c r="V304" s="73"/>
    </row>
    <row r="305" ht="15.75" customHeight="1">
      <c r="B305" s="5"/>
      <c r="D305" s="153">
        <v>20.0</v>
      </c>
      <c r="E305" s="39">
        <v>0.009</v>
      </c>
      <c r="F305" s="39">
        <v>0.465</v>
      </c>
      <c r="G305" s="39">
        <v>0.804</v>
      </c>
      <c r="H305" s="39">
        <v>0.12</v>
      </c>
      <c r="I305" s="39">
        <v>0.655</v>
      </c>
      <c r="J305" s="39">
        <v>0.911</v>
      </c>
      <c r="K305" s="39">
        <v>0.276</v>
      </c>
      <c r="L305" s="39">
        <v>0.147</v>
      </c>
      <c r="M305" s="153">
        <v>0.0</v>
      </c>
      <c r="V305" s="73"/>
    </row>
    <row r="306" ht="15.75" customHeight="1">
      <c r="B306" s="5"/>
      <c r="D306" s="153">
        <v>35.0</v>
      </c>
      <c r="E306" s="39">
        <v>0.113</v>
      </c>
      <c r="F306" s="39">
        <v>0.49</v>
      </c>
      <c r="G306" s="39">
        <v>0.746</v>
      </c>
      <c r="H306" s="39">
        <v>0.049</v>
      </c>
      <c r="I306" s="39">
        <v>0.57</v>
      </c>
      <c r="J306" s="39">
        <v>0.788</v>
      </c>
      <c r="K306" s="39">
        <v>0.061</v>
      </c>
      <c r="L306" s="39">
        <v>0.088</v>
      </c>
      <c r="M306" s="153">
        <v>0.0</v>
      </c>
      <c r="V306" s="73"/>
    </row>
    <row r="307" ht="15.75" customHeight="1">
      <c r="B307" s="5"/>
      <c r="D307" s="153">
        <v>45.0</v>
      </c>
      <c r="E307" s="39">
        <v>0.015</v>
      </c>
      <c r="F307" s="39">
        <v>0.456</v>
      </c>
      <c r="G307" s="39">
        <v>0.711</v>
      </c>
      <c r="H307" s="39">
        <v>0.023</v>
      </c>
      <c r="I307" s="39">
        <v>0.508</v>
      </c>
      <c r="J307" s="39">
        <v>0.722</v>
      </c>
      <c r="K307" s="39">
        <v>0.06</v>
      </c>
      <c r="L307" s="39">
        <v>0.026</v>
      </c>
      <c r="M307" s="153">
        <v>0.0</v>
      </c>
      <c r="V307" s="73"/>
    </row>
    <row r="308" ht="15.75" customHeight="1">
      <c r="A308" s="47"/>
      <c r="B308" s="2"/>
      <c r="C308" s="47"/>
      <c r="D308" s="157">
        <v>55.0</v>
      </c>
      <c r="E308" s="46">
        <v>0.028</v>
      </c>
      <c r="F308" s="46">
        <v>0.45</v>
      </c>
      <c r="G308" s="46">
        <v>0.686</v>
      </c>
      <c r="H308" s="46">
        <v>0.096</v>
      </c>
      <c r="I308" s="46">
        <v>0.484</v>
      </c>
      <c r="J308" s="46">
        <v>0.656</v>
      </c>
      <c r="K308" s="46">
        <v>0.024</v>
      </c>
      <c r="L308" s="46">
        <v>0.034</v>
      </c>
      <c r="M308" s="157">
        <v>0.0</v>
      </c>
      <c r="N308" s="47"/>
      <c r="O308" s="47"/>
      <c r="P308" s="47"/>
      <c r="Q308" s="47"/>
      <c r="R308" s="47"/>
      <c r="S308" s="47"/>
      <c r="T308" s="47"/>
      <c r="U308" s="47"/>
      <c r="V308" s="72"/>
      <c r="W308" s="47"/>
      <c r="X308" s="47"/>
      <c r="Y308" s="47"/>
      <c r="Z308" s="47"/>
    </row>
    <row r="309" ht="15.75" customHeight="1">
      <c r="A309" s="48">
        <v>45812.0</v>
      </c>
      <c r="B309" s="39" t="s">
        <v>49</v>
      </c>
      <c r="C309" s="38" t="s">
        <v>16</v>
      </c>
      <c r="D309" s="153">
        <v>0.0</v>
      </c>
      <c r="E309" s="39">
        <v>2.109</v>
      </c>
      <c r="F309" s="39">
        <v>2.075</v>
      </c>
      <c r="G309" s="39">
        <v>1.511</v>
      </c>
      <c r="H309" s="39">
        <v>2.095</v>
      </c>
      <c r="I309" s="39">
        <v>2.068</v>
      </c>
      <c r="J309" s="39">
        <v>2.095</v>
      </c>
      <c r="K309" s="39">
        <v>2.082</v>
      </c>
      <c r="L309" s="39">
        <v>2.082</v>
      </c>
      <c r="M309" s="153">
        <v>0.0</v>
      </c>
      <c r="V309" s="73"/>
    </row>
    <row r="310" ht="15.75" customHeight="1">
      <c r="B310" s="5"/>
      <c r="D310" s="153">
        <v>1.0</v>
      </c>
      <c r="E310" s="39">
        <v>1.036</v>
      </c>
      <c r="F310" s="39">
        <v>2.107</v>
      </c>
      <c r="G310" s="39">
        <v>2.102</v>
      </c>
      <c r="H310" s="39">
        <v>2.348</v>
      </c>
      <c r="I310" s="39">
        <v>2.348</v>
      </c>
      <c r="J310" s="39">
        <v>2.348</v>
      </c>
      <c r="K310" s="39">
        <v>2.376</v>
      </c>
      <c r="L310" s="39">
        <v>2.376</v>
      </c>
      <c r="M310" s="153">
        <v>0.0</v>
      </c>
      <c r="V310" s="73"/>
    </row>
    <row r="311" ht="15.75" customHeight="1">
      <c r="B311" s="5"/>
      <c r="D311" s="153">
        <v>10.0</v>
      </c>
      <c r="E311" s="39">
        <v>2.322</v>
      </c>
      <c r="F311" s="39">
        <v>2.348</v>
      </c>
      <c r="G311" s="39">
        <v>2.348</v>
      </c>
      <c r="H311" s="39">
        <v>2.322</v>
      </c>
      <c r="I311" s="39">
        <v>2.348</v>
      </c>
      <c r="J311" s="39">
        <v>2.348</v>
      </c>
      <c r="K311" s="39">
        <v>2.438</v>
      </c>
      <c r="L311" s="39">
        <v>2.297</v>
      </c>
      <c r="M311" s="153">
        <v>0.0</v>
      </c>
      <c r="V311" s="73"/>
    </row>
    <row r="312" ht="15.75" customHeight="1">
      <c r="B312" s="5"/>
      <c r="D312" s="153">
        <v>23.0</v>
      </c>
      <c r="E312" s="39">
        <v>2.458</v>
      </c>
      <c r="F312" s="39">
        <v>2.458</v>
      </c>
      <c r="G312" s="39">
        <v>2.458</v>
      </c>
      <c r="H312" s="39">
        <v>2.486</v>
      </c>
      <c r="I312" s="39">
        <v>2.486</v>
      </c>
      <c r="J312" s="39">
        <v>2.458</v>
      </c>
      <c r="K312" s="39">
        <v>2.548</v>
      </c>
      <c r="L312" s="39">
        <v>2.432</v>
      </c>
      <c r="M312" s="153">
        <v>0.0</v>
      </c>
      <c r="V312" s="73"/>
    </row>
    <row r="313" ht="15.75" customHeight="1">
      <c r="B313" s="5"/>
      <c r="D313" s="153">
        <v>45.0</v>
      </c>
      <c r="E313" s="39">
        <v>2.476</v>
      </c>
      <c r="F313" s="39">
        <v>2.504</v>
      </c>
      <c r="G313" s="39">
        <v>2.476</v>
      </c>
      <c r="H313" s="39">
        <v>2.504</v>
      </c>
      <c r="I313" s="39">
        <v>2.476</v>
      </c>
      <c r="J313" s="39">
        <v>2.476</v>
      </c>
      <c r="K313" s="39">
        <v>2.476</v>
      </c>
      <c r="L313" s="39">
        <v>2.45</v>
      </c>
      <c r="M313" s="153">
        <v>0.0</v>
      </c>
      <c r="V313" s="73"/>
    </row>
    <row r="314" ht="15.75" customHeight="1">
      <c r="A314" s="47"/>
      <c r="B314" s="2"/>
      <c r="C314" s="47"/>
      <c r="D314" s="157">
        <v>60.0</v>
      </c>
      <c r="E314" s="46">
        <v>2.438</v>
      </c>
      <c r="F314" s="46">
        <v>2.464</v>
      </c>
      <c r="G314" s="46">
        <v>2.472</v>
      </c>
      <c r="H314" s="46">
        <v>2.492</v>
      </c>
      <c r="I314" s="46">
        <v>2.492</v>
      </c>
      <c r="J314" s="46">
        <v>2.464</v>
      </c>
      <c r="K314" s="46">
        <v>2.464</v>
      </c>
      <c r="L314" s="46">
        <v>2.438</v>
      </c>
      <c r="M314" s="157">
        <v>0.0</v>
      </c>
      <c r="N314" s="47"/>
      <c r="O314" s="47"/>
      <c r="P314" s="47"/>
      <c r="Q314" s="47"/>
      <c r="R314" s="47"/>
      <c r="S314" s="47"/>
      <c r="T314" s="47"/>
      <c r="U314" s="47"/>
      <c r="V314" s="72"/>
      <c r="W314" s="47"/>
      <c r="X314" s="47"/>
      <c r="Y314" s="47"/>
      <c r="Z314" s="47"/>
    </row>
    <row r="315" ht="15.75" customHeight="1">
      <c r="A315" s="48">
        <v>45812.0</v>
      </c>
      <c r="B315" s="39" t="s">
        <v>49</v>
      </c>
      <c r="C315" s="38" t="s">
        <v>17</v>
      </c>
      <c r="D315" s="153">
        <v>0.0</v>
      </c>
      <c r="E315" s="39">
        <v>0.819</v>
      </c>
      <c r="F315" s="39">
        <v>0.556</v>
      </c>
      <c r="G315" s="39">
        <v>0.266</v>
      </c>
      <c r="H315" s="39">
        <v>0.453</v>
      </c>
      <c r="I315" s="39">
        <v>1.457</v>
      </c>
      <c r="J315" s="39">
        <v>1.547</v>
      </c>
      <c r="K315" s="39">
        <v>1.27</v>
      </c>
      <c r="L315" s="39">
        <v>0.008</v>
      </c>
      <c r="M315" s="153">
        <v>0.0</v>
      </c>
      <c r="V315" s="73"/>
    </row>
    <row r="316" ht="15.75" customHeight="1">
      <c r="B316" s="5"/>
      <c r="D316" s="153">
        <v>1.0</v>
      </c>
      <c r="E316" s="39">
        <v>0.565</v>
      </c>
      <c r="F316" s="39">
        <v>0.546</v>
      </c>
      <c r="G316" s="39">
        <v>0.154</v>
      </c>
      <c r="H316" s="39">
        <v>0.438</v>
      </c>
      <c r="I316" s="39">
        <v>1.123</v>
      </c>
      <c r="J316" s="39">
        <v>1.425</v>
      </c>
      <c r="K316" s="39">
        <v>0.606</v>
      </c>
      <c r="L316" s="39">
        <v>-0.001</v>
      </c>
      <c r="M316" s="153">
        <v>0.001</v>
      </c>
      <c r="V316" s="73"/>
    </row>
    <row r="317" ht="15.75" customHeight="1">
      <c r="B317" s="5"/>
      <c r="D317" s="153">
        <v>6.0</v>
      </c>
      <c r="E317" s="39">
        <v>0.479</v>
      </c>
      <c r="F317" s="39">
        <v>0.493</v>
      </c>
      <c r="G317" s="39">
        <v>0.095</v>
      </c>
      <c r="H317" s="39">
        <v>0.22</v>
      </c>
      <c r="I317" s="39">
        <v>0.951</v>
      </c>
      <c r="J317" s="39">
        <v>1.242</v>
      </c>
      <c r="K317" s="39">
        <v>0.367</v>
      </c>
      <c r="L317" s="39">
        <v>-0.008</v>
      </c>
      <c r="M317" s="153">
        <v>-0.006</v>
      </c>
      <c r="V317" s="73"/>
    </row>
    <row r="318" ht="15.75" customHeight="1">
      <c r="B318" s="5"/>
      <c r="D318" s="153">
        <v>10.0</v>
      </c>
      <c r="E318" s="39">
        <v>0.425</v>
      </c>
      <c r="F318" s="39">
        <v>0.476</v>
      </c>
      <c r="G318" s="39">
        <v>0.062</v>
      </c>
      <c r="H318" s="39">
        <v>0.11</v>
      </c>
      <c r="I318" s="39">
        <v>0.888</v>
      </c>
      <c r="J318" s="39">
        <v>1.162</v>
      </c>
      <c r="K318" s="39">
        <v>0.223</v>
      </c>
      <c r="L318" s="39">
        <v>-0.011</v>
      </c>
      <c r="M318" s="153">
        <v>0.012</v>
      </c>
      <c r="V318" s="73"/>
    </row>
    <row r="319" ht="15.75" customHeight="1">
      <c r="B319" s="5"/>
      <c r="D319" s="153">
        <v>20.0</v>
      </c>
      <c r="E319" s="39">
        <v>0.4</v>
      </c>
      <c r="F319" s="39">
        <v>0.474</v>
      </c>
      <c r="G319" s="39">
        <v>0.047</v>
      </c>
      <c r="H319" s="39">
        <v>0.056</v>
      </c>
      <c r="I319" s="39">
        <v>0.882</v>
      </c>
      <c r="J319" s="39">
        <v>1.141</v>
      </c>
      <c r="K319" s="39">
        <v>0.244</v>
      </c>
      <c r="L319" s="39">
        <v>-0.004</v>
      </c>
      <c r="M319" s="153">
        <v>-0.006</v>
      </c>
      <c r="V319" s="73"/>
    </row>
    <row r="320" ht="15.75" customHeight="1">
      <c r="B320" s="5"/>
      <c r="D320" s="153">
        <v>30.0</v>
      </c>
      <c r="E320" s="39">
        <v>0.36</v>
      </c>
      <c r="F320" s="39">
        <v>0.452</v>
      </c>
      <c r="G320" s="39">
        <v>0.024</v>
      </c>
      <c r="H320" s="39">
        <v>0.015</v>
      </c>
      <c r="I320" s="39">
        <v>0.821</v>
      </c>
      <c r="J320" s="39">
        <v>1.052</v>
      </c>
      <c r="K320" s="39">
        <v>0.073</v>
      </c>
      <c r="L320" s="39">
        <v>-0.001</v>
      </c>
      <c r="M320" s="153">
        <v>0.0</v>
      </c>
      <c r="V320" s="73"/>
    </row>
    <row r="321" ht="15.75" customHeight="1">
      <c r="B321" s="5"/>
      <c r="D321" s="153">
        <v>40.0</v>
      </c>
      <c r="E321" s="39">
        <v>0.323</v>
      </c>
      <c r="F321" s="39">
        <v>0.447</v>
      </c>
      <c r="G321" s="39">
        <v>0.037</v>
      </c>
      <c r="H321" s="39">
        <v>0.017</v>
      </c>
      <c r="I321" s="39">
        <v>0.738</v>
      </c>
      <c r="J321" s="39">
        <v>0.998</v>
      </c>
      <c r="K321" s="39">
        <v>0.052</v>
      </c>
      <c r="L321" s="39">
        <v>0.01</v>
      </c>
      <c r="M321" s="153">
        <v>0.0</v>
      </c>
      <c r="V321" s="73"/>
    </row>
    <row r="322" ht="15.75" customHeight="1">
      <c r="B322" s="5"/>
      <c r="D322" s="153">
        <v>50.0</v>
      </c>
      <c r="E322" s="39">
        <v>0.296</v>
      </c>
      <c r="F322" s="39">
        <v>0.36</v>
      </c>
      <c r="G322" s="39">
        <v>0.042</v>
      </c>
      <c r="H322" s="39">
        <v>0.032</v>
      </c>
      <c r="I322" s="39">
        <v>0.763</v>
      </c>
      <c r="J322" s="39">
        <v>0.968</v>
      </c>
      <c r="K322" s="39">
        <v>0.043</v>
      </c>
      <c r="L322" s="39">
        <v>0.25</v>
      </c>
      <c r="M322" s="153">
        <v>0.0</v>
      </c>
      <c r="V322" s="73"/>
    </row>
    <row r="323" ht="15.75" customHeight="1">
      <c r="B323" s="5"/>
      <c r="D323" s="153">
        <v>65.0</v>
      </c>
      <c r="E323" s="39">
        <v>0.256</v>
      </c>
      <c r="F323" s="39">
        <v>0.417</v>
      </c>
      <c r="G323" s="39">
        <v>0.037</v>
      </c>
      <c r="H323" s="39">
        <v>0.03</v>
      </c>
      <c r="I323" s="39">
        <v>0.721</v>
      </c>
      <c r="J323" s="39">
        <v>0.91</v>
      </c>
      <c r="K323" s="39">
        <v>0.044</v>
      </c>
      <c r="L323" s="39">
        <v>0.032</v>
      </c>
      <c r="M323" s="153">
        <v>0.0</v>
      </c>
      <c r="V323" s="73"/>
    </row>
    <row r="324" ht="15.75" customHeight="1">
      <c r="A324" s="47"/>
      <c r="B324" s="2"/>
      <c r="C324" s="47"/>
      <c r="D324" s="157">
        <v>80.0</v>
      </c>
      <c r="E324" s="46">
        <v>0.063</v>
      </c>
      <c r="F324" s="46">
        <v>0.361</v>
      </c>
      <c r="G324" s="46">
        <v>0.019</v>
      </c>
      <c r="H324" s="46">
        <v>0.018</v>
      </c>
      <c r="I324" s="46">
        <v>0.64</v>
      </c>
      <c r="J324" s="46">
        <v>0.813</v>
      </c>
      <c r="K324" s="46">
        <v>0.023</v>
      </c>
      <c r="L324" s="46">
        <v>0.013</v>
      </c>
      <c r="M324" s="157">
        <v>0.0</v>
      </c>
      <c r="N324" s="47"/>
      <c r="O324" s="47"/>
      <c r="P324" s="47"/>
      <c r="Q324" s="47"/>
      <c r="R324" s="47"/>
      <c r="S324" s="47"/>
      <c r="T324" s="47"/>
      <c r="U324" s="47"/>
      <c r="V324" s="72"/>
      <c r="W324" s="47"/>
      <c r="X324" s="47"/>
      <c r="Y324" s="47"/>
      <c r="Z324" s="47"/>
    </row>
    <row r="325" ht="15.75" customHeight="1">
      <c r="A325" s="48">
        <v>45812.0</v>
      </c>
      <c r="B325" s="39" t="s">
        <v>49</v>
      </c>
      <c r="C325" s="38" t="s">
        <v>11</v>
      </c>
      <c r="D325" s="153">
        <v>0.0</v>
      </c>
      <c r="E325" s="39">
        <v>0.832</v>
      </c>
      <c r="F325" s="39">
        <v>0.951</v>
      </c>
      <c r="G325" s="39">
        <v>1.1</v>
      </c>
      <c r="H325" s="39">
        <v>1.195</v>
      </c>
      <c r="I325" s="39">
        <v>1.288</v>
      </c>
      <c r="J325" s="39">
        <v>1.268</v>
      </c>
      <c r="K325" s="39">
        <v>1.226</v>
      </c>
      <c r="L325" s="39">
        <v>0.099</v>
      </c>
      <c r="M325" s="153">
        <v>0.0</v>
      </c>
      <c r="V325" s="73"/>
    </row>
    <row r="326" ht="15.75" customHeight="1">
      <c r="B326" s="5"/>
      <c r="D326" s="153">
        <v>6.0</v>
      </c>
      <c r="E326" s="39">
        <v>0.504</v>
      </c>
      <c r="F326" s="39">
        <v>0.929</v>
      </c>
      <c r="G326" s="39">
        <v>1.104</v>
      </c>
      <c r="H326" s="39">
        <v>0.788</v>
      </c>
      <c r="I326" s="39">
        <v>1.127</v>
      </c>
      <c r="J326" s="39">
        <v>1.211</v>
      </c>
      <c r="K326" s="39">
        <v>0.9</v>
      </c>
      <c r="L326" s="39">
        <v>0.031</v>
      </c>
      <c r="M326" s="153">
        <v>0.0</v>
      </c>
      <c r="V326" s="73"/>
    </row>
    <row r="327" ht="15.75" customHeight="1">
      <c r="B327" s="5"/>
      <c r="D327" s="153">
        <v>11.0</v>
      </c>
      <c r="E327" s="39">
        <v>0.325</v>
      </c>
      <c r="F327" s="39">
        <v>0.769</v>
      </c>
      <c r="G327" s="39">
        <v>0.949</v>
      </c>
      <c r="H327" s="39">
        <v>0.424</v>
      </c>
      <c r="I327" s="39">
        <v>0.926</v>
      </c>
      <c r="J327" s="39">
        <v>1.067</v>
      </c>
      <c r="K327" s="39">
        <v>0.468</v>
      </c>
      <c r="L327" s="39">
        <v>0.01</v>
      </c>
      <c r="M327" s="153">
        <v>0.0</v>
      </c>
      <c r="V327" s="73"/>
    </row>
    <row r="328" ht="15.75" customHeight="1">
      <c r="B328" s="5"/>
      <c r="D328" s="153">
        <v>17.0</v>
      </c>
      <c r="E328" s="39">
        <v>0.245</v>
      </c>
      <c r="F328" s="39">
        <v>0.698</v>
      </c>
      <c r="G328" s="39">
        <v>0.884</v>
      </c>
      <c r="H328" s="39">
        <v>0.272</v>
      </c>
      <c r="I328" s="39">
        <v>0.816</v>
      </c>
      <c r="J328" s="39">
        <v>0.95</v>
      </c>
      <c r="K328" s="39">
        <v>0.312</v>
      </c>
      <c r="L328" s="39">
        <v>0.12</v>
      </c>
      <c r="M328" s="153">
        <v>0.0</v>
      </c>
      <c r="V328" s="73"/>
    </row>
    <row r="329" ht="15.75" customHeight="1">
      <c r="B329" s="5"/>
      <c r="D329" s="153">
        <v>23.0</v>
      </c>
      <c r="E329" s="39">
        <v>0.205</v>
      </c>
      <c r="F329" s="39">
        <v>0.679</v>
      </c>
      <c r="G329" s="39">
        <v>0.864</v>
      </c>
      <c r="H329" s="39">
        <v>0.21</v>
      </c>
      <c r="I329" s="39">
        <v>0.782</v>
      </c>
      <c r="J329" s="39">
        <v>0.981</v>
      </c>
      <c r="K329" s="39">
        <v>0.237</v>
      </c>
      <c r="L329" s="39">
        <v>0.012</v>
      </c>
      <c r="M329" s="153">
        <v>0.0</v>
      </c>
      <c r="V329" s="73"/>
    </row>
    <row r="330" ht="15.75" customHeight="1">
      <c r="B330" s="5"/>
      <c r="D330" s="153">
        <v>32.0</v>
      </c>
      <c r="E330" s="39">
        <v>0.149</v>
      </c>
      <c r="F330" s="39">
        <v>0.643</v>
      </c>
      <c r="G330" s="39">
        <v>0.819</v>
      </c>
      <c r="H330" s="39">
        <v>0.126</v>
      </c>
      <c r="I330" s="39">
        <v>0.724</v>
      </c>
      <c r="J330" s="39">
        <v>0.817</v>
      </c>
      <c r="K330" s="39">
        <v>0.15</v>
      </c>
      <c r="L330" s="39">
        <v>0.017</v>
      </c>
      <c r="M330" s="153">
        <v>0.0</v>
      </c>
      <c r="V330" s="73"/>
    </row>
    <row r="331" ht="15.75" customHeight="1">
      <c r="B331" s="5"/>
      <c r="D331" s="153">
        <v>39.0</v>
      </c>
      <c r="E331" s="39">
        <v>0.117</v>
      </c>
      <c r="F331" s="39">
        <v>0.62</v>
      </c>
      <c r="G331" s="39">
        <v>0.793</v>
      </c>
      <c r="H331" s="39">
        <v>0.085</v>
      </c>
      <c r="I331" s="39">
        <v>0.696</v>
      </c>
      <c r="J331" s="39">
        <v>0.784</v>
      </c>
      <c r="K331" s="39">
        <v>0.095</v>
      </c>
      <c r="L331" s="39">
        <v>0.005</v>
      </c>
      <c r="M331" s="153">
        <v>0.0</v>
      </c>
      <c r="V331" s="73"/>
    </row>
    <row r="332" ht="15.75" customHeight="1">
      <c r="A332" s="47"/>
      <c r="B332" s="2"/>
      <c r="C332" s="47"/>
      <c r="D332" s="157">
        <v>46.0</v>
      </c>
      <c r="E332" s="46">
        <v>0.101</v>
      </c>
      <c r="F332" s="46">
        <v>0.607</v>
      </c>
      <c r="G332" s="46">
        <v>0.771</v>
      </c>
      <c r="H332" s="46">
        <v>0.062</v>
      </c>
      <c r="I332" s="46">
        <v>0.666</v>
      </c>
      <c r="J332" s="46">
        <v>0.758</v>
      </c>
      <c r="K332" s="46">
        <v>0.065</v>
      </c>
      <c r="L332" s="46">
        <v>0.034</v>
      </c>
      <c r="M332" s="157">
        <v>0.0</v>
      </c>
      <c r="N332" s="47"/>
      <c r="O332" s="47"/>
      <c r="P332" s="47"/>
      <c r="Q332" s="47"/>
      <c r="R332" s="47"/>
      <c r="S332" s="47"/>
      <c r="T332" s="47"/>
      <c r="U332" s="47"/>
      <c r="V332" s="72"/>
      <c r="W332" s="47"/>
      <c r="X332" s="47"/>
      <c r="Y332" s="47"/>
      <c r="Z332" s="47"/>
    </row>
    <row r="333" ht="15.75" customHeight="1">
      <c r="A333" s="48">
        <v>45812.0</v>
      </c>
      <c r="B333" s="39" t="s">
        <v>49</v>
      </c>
      <c r="C333" s="38" t="s">
        <v>33</v>
      </c>
      <c r="D333" s="153">
        <v>0.0</v>
      </c>
      <c r="E333" s="39">
        <v>-0.073</v>
      </c>
      <c r="F333" s="39">
        <v>-0.025</v>
      </c>
      <c r="G333" s="39">
        <v>-0.06</v>
      </c>
      <c r="H333" s="39">
        <v>0.17</v>
      </c>
      <c r="I333" s="39">
        <v>-0.045</v>
      </c>
      <c r="J333" s="39">
        <v>0.094</v>
      </c>
      <c r="K333" s="39">
        <v>0.05</v>
      </c>
      <c r="L333" s="39">
        <v>-0.035</v>
      </c>
      <c r="M333" s="153">
        <v>0.0</v>
      </c>
      <c r="V333" s="73"/>
    </row>
    <row r="334" ht="15.75" customHeight="1">
      <c r="B334" s="5"/>
      <c r="D334" s="153">
        <v>3.0</v>
      </c>
      <c r="E334" s="39">
        <v>0.146</v>
      </c>
      <c r="F334" s="39">
        <v>0.045</v>
      </c>
      <c r="G334" s="39">
        <v>0.219</v>
      </c>
      <c r="H334" s="39">
        <v>0.428</v>
      </c>
      <c r="I334" s="39">
        <v>0.059</v>
      </c>
      <c r="J334" s="39">
        <v>0.52</v>
      </c>
      <c r="K334" s="39">
        <v>0.266</v>
      </c>
      <c r="L334" s="39">
        <v>0.077</v>
      </c>
      <c r="M334" s="153">
        <v>0.0</v>
      </c>
      <c r="V334" s="73"/>
    </row>
    <row r="335" ht="15.75" customHeight="1">
      <c r="B335" s="5"/>
      <c r="D335" s="153">
        <v>10.0</v>
      </c>
      <c r="E335" s="39">
        <v>0.275</v>
      </c>
      <c r="F335" s="39">
        <v>-0.08</v>
      </c>
      <c r="G335" s="39">
        <v>0.133</v>
      </c>
      <c r="H335" s="39">
        <v>0.155</v>
      </c>
      <c r="I335" s="39">
        <v>0.077</v>
      </c>
      <c r="J335" s="39">
        <v>0.503</v>
      </c>
      <c r="K335" s="39">
        <v>0.08</v>
      </c>
      <c r="L335" s="39">
        <v>-0.035</v>
      </c>
      <c r="M335" s="153">
        <v>0.0</v>
      </c>
      <c r="V335" s="73"/>
    </row>
    <row r="336" ht="15.75" customHeight="1">
      <c r="B336" s="5"/>
      <c r="D336" s="153">
        <v>19.0</v>
      </c>
      <c r="E336" s="39">
        <v>0.187</v>
      </c>
      <c r="F336" s="39">
        <v>-0.087</v>
      </c>
      <c r="G336" s="39">
        <v>0.186</v>
      </c>
      <c r="H336" s="39">
        <v>0.225</v>
      </c>
      <c r="I336" s="39">
        <v>0.022</v>
      </c>
      <c r="J336" s="39">
        <v>0.305</v>
      </c>
      <c r="K336" s="39">
        <v>0.145</v>
      </c>
      <c r="L336" s="39">
        <v>-0.087</v>
      </c>
      <c r="M336" s="153">
        <v>0.0</v>
      </c>
      <c r="V336" s="73"/>
    </row>
    <row r="337" ht="15.75" customHeight="1">
      <c r="B337" s="5"/>
      <c r="D337" s="153">
        <v>29.0</v>
      </c>
      <c r="E337" s="39">
        <v>0.152</v>
      </c>
      <c r="F337" s="39">
        <v>-0.026</v>
      </c>
      <c r="G337" s="39">
        <v>0.222</v>
      </c>
      <c r="H337" s="39">
        <v>0.285</v>
      </c>
      <c r="I337" s="39">
        <v>0.19</v>
      </c>
      <c r="J337" s="39">
        <v>0.466</v>
      </c>
      <c r="K337" s="39">
        <v>0.141</v>
      </c>
      <c r="L337" s="39">
        <v>-0.02</v>
      </c>
      <c r="M337" s="153">
        <v>0.0</v>
      </c>
      <c r="V337" s="73"/>
    </row>
    <row r="338" ht="15.75" customHeight="1">
      <c r="B338" s="5"/>
      <c r="D338" s="153">
        <v>39.0</v>
      </c>
      <c r="E338" s="39">
        <v>0.606</v>
      </c>
      <c r="F338" s="39">
        <v>-0.026</v>
      </c>
      <c r="G338" s="39">
        <v>0.233</v>
      </c>
      <c r="H338" s="39">
        <v>0.25</v>
      </c>
      <c r="I338" s="39">
        <v>0.142</v>
      </c>
      <c r="J338" s="39">
        <v>0.488</v>
      </c>
      <c r="K338" s="39">
        <v>0.198</v>
      </c>
      <c r="L338" s="39">
        <v>-0.018</v>
      </c>
      <c r="M338" s="153">
        <v>0.0</v>
      </c>
      <c r="V338" s="73"/>
    </row>
    <row r="339" ht="15.75" customHeight="1">
      <c r="A339" s="38" t="s">
        <v>183</v>
      </c>
      <c r="B339" s="5"/>
      <c r="D339" s="153">
        <v>49.0</v>
      </c>
      <c r="E339" s="39">
        <v>0.471</v>
      </c>
      <c r="F339" s="39">
        <v>0.094</v>
      </c>
      <c r="G339" s="39">
        <v>1.116</v>
      </c>
      <c r="H339" s="39">
        <v>0.457</v>
      </c>
      <c r="I339" s="39">
        <v>0.985</v>
      </c>
      <c r="J339" s="39">
        <v>1.1461</v>
      </c>
      <c r="K339" s="39">
        <v>0.37</v>
      </c>
      <c r="L339" s="39">
        <v>0.211</v>
      </c>
      <c r="M339" s="153">
        <v>0.0</v>
      </c>
      <c r="V339" s="73"/>
    </row>
    <row r="340" ht="15.75" customHeight="1">
      <c r="B340" s="5"/>
      <c r="D340" s="153">
        <v>54.0</v>
      </c>
      <c r="E340" s="39">
        <v>0.488</v>
      </c>
      <c r="F340" s="39">
        <v>0.314</v>
      </c>
      <c r="G340" s="39">
        <v>1.004</v>
      </c>
      <c r="H340" s="39">
        <v>0.248</v>
      </c>
      <c r="I340" s="39">
        <v>1.08</v>
      </c>
      <c r="J340" s="39">
        <v>1.555</v>
      </c>
      <c r="K340" s="39">
        <v>0.341</v>
      </c>
      <c r="L340" s="39">
        <v>0.214</v>
      </c>
      <c r="M340" s="153">
        <v>0.0</v>
      </c>
      <c r="V340" s="73"/>
    </row>
    <row r="341" ht="15.75" customHeight="1">
      <c r="A341" s="47"/>
      <c r="B341" s="2"/>
      <c r="C341" s="47"/>
      <c r="D341" s="157">
        <v>64.0</v>
      </c>
      <c r="E341" s="46">
        <v>0.367</v>
      </c>
      <c r="F341" s="46">
        <v>0.072</v>
      </c>
      <c r="G341" s="46">
        <v>1.008</v>
      </c>
      <c r="H341" s="46">
        <v>0.233</v>
      </c>
      <c r="I341" s="46">
        <v>0.635</v>
      </c>
      <c r="J341" s="46">
        <v>1.416</v>
      </c>
      <c r="K341" s="46">
        <v>0.344</v>
      </c>
      <c r="L341" s="46">
        <v>0.227</v>
      </c>
      <c r="M341" s="157">
        <v>0.0</v>
      </c>
      <c r="N341" s="47"/>
      <c r="O341" s="47"/>
      <c r="P341" s="47"/>
      <c r="Q341" s="47"/>
      <c r="R341" s="47"/>
      <c r="S341" s="47"/>
      <c r="T341" s="47"/>
      <c r="U341" s="47"/>
      <c r="V341" s="72"/>
      <c r="W341" s="47"/>
      <c r="X341" s="47"/>
      <c r="Y341" s="47"/>
      <c r="Z341" s="47"/>
    </row>
    <row r="342" ht="15.75" customHeight="1">
      <c r="A342" s="48">
        <v>45813.0</v>
      </c>
      <c r="B342" s="39" t="s">
        <v>49</v>
      </c>
      <c r="C342" s="38" t="s">
        <v>14</v>
      </c>
      <c r="D342" s="153">
        <v>0.0</v>
      </c>
      <c r="E342" s="39">
        <v>0.955</v>
      </c>
      <c r="F342" s="39">
        <v>0.962</v>
      </c>
      <c r="G342" s="39">
        <v>1.399</v>
      </c>
      <c r="H342" s="39">
        <v>1.386</v>
      </c>
      <c r="I342" s="39">
        <v>1.462</v>
      </c>
      <c r="J342" s="39">
        <v>1.688</v>
      </c>
      <c r="K342" s="39">
        <v>1.533</v>
      </c>
      <c r="L342" s="39">
        <v>0.069</v>
      </c>
      <c r="M342" s="153">
        <v>0.0</v>
      </c>
      <c r="V342" s="73"/>
    </row>
    <row r="343" ht="15.75" customHeight="1">
      <c r="B343" s="5"/>
      <c r="D343" s="153">
        <v>1.0</v>
      </c>
      <c r="E343" s="39">
        <v>0.359</v>
      </c>
      <c r="F343" s="39">
        <v>0.793</v>
      </c>
      <c r="G343" s="39">
        <v>1.021</v>
      </c>
      <c r="H343" s="39">
        <v>0.376</v>
      </c>
      <c r="I343" s="39">
        <v>0.884</v>
      </c>
      <c r="J343" s="39">
        <v>1.326</v>
      </c>
      <c r="K343" s="39">
        <v>0.39</v>
      </c>
      <c r="L343" s="39">
        <v>-0.017</v>
      </c>
      <c r="M343" s="153">
        <v>0.0</v>
      </c>
      <c r="V343" s="73"/>
    </row>
    <row r="344" ht="15.75" customHeight="1">
      <c r="B344" s="5"/>
      <c r="D344" s="153">
        <v>2.0</v>
      </c>
      <c r="E344" s="39">
        <v>0.239</v>
      </c>
      <c r="F344" s="39">
        <v>0.737</v>
      </c>
      <c r="G344" s="39">
        <v>0.965</v>
      </c>
      <c r="H344" s="39">
        <v>0.238</v>
      </c>
      <c r="I344" s="39">
        <v>0.792</v>
      </c>
      <c r="J344" s="39">
        <v>1.194</v>
      </c>
      <c r="K344" s="39">
        <v>0.253</v>
      </c>
      <c r="L344" s="39">
        <v>0.147</v>
      </c>
      <c r="M344" s="153">
        <v>0.0</v>
      </c>
      <c r="V344" s="73"/>
    </row>
    <row r="345" ht="15.75" customHeight="1">
      <c r="B345" s="5"/>
      <c r="D345" s="153">
        <v>3.0</v>
      </c>
      <c r="E345" s="39">
        <v>0.154</v>
      </c>
      <c r="F345" s="39">
        <v>0.616</v>
      </c>
      <c r="G345" s="39">
        <v>0.834</v>
      </c>
      <c r="H345" s="39">
        <v>0.088</v>
      </c>
      <c r="I345" s="39">
        <v>0.668</v>
      </c>
      <c r="J345" s="39">
        <v>1.045</v>
      </c>
      <c r="K345" s="39">
        <v>0.089</v>
      </c>
      <c r="L345" s="39">
        <v>0.028</v>
      </c>
      <c r="M345" s="153">
        <v>0.0</v>
      </c>
      <c r="V345" s="73"/>
    </row>
    <row r="346" ht="15.75" customHeight="1">
      <c r="B346" s="5"/>
      <c r="D346" s="153">
        <v>4.0</v>
      </c>
      <c r="E346" s="39">
        <v>0.207</v>
      </c>
      <c r="F346" s="39">
        <v>0.7</v>
      </c>
      <c r="G346" s="39">
        <v>0.9</v>
      </c>
      <c r="H346" s="39">
        <v>0.126</v>
      </c>
      <c r="I346" s="39">
        <v>0.735</v>
      </c>
      <c r="J346" s="39">
        <v>1.087</v>
      </c>
      <c r="K346" s="39">
        <v>0.154</v>
      </c>
      <c r="L346" s="39">
        <v>0.019</v>
      </c>
      <c r="M346" s="153">
        <v>0.0</v>
      </c>
      <c r="V346" s="73"/>
    </row>
    <row r="347" ht="15.75" customHeight="1">
      <c r="B347" s="5"/>
      <c r="D347" s="153">
        <v>9.0</v>
      </c>
      <c r="E347" s="39">
        <v>0.16</v>
      </c>
      <c r="F347" s="39">
        <v>0.642</v>
      </c>
      <c r="G347" s="39">
        <v>0.857</v>
      </c>
      <c r="H347" s="39">
        <v>0.054</v>
      </c>
      <c r="I347" s="39">
        <v>0.647</v>
      </c>
      <c r="J347" s="39">
        <v>0.969</v>
      </c>
      <c r="K347" s="39">
        <v>0.086</v>
      </c>
      <c r="L347" s="39">
        <v>0.025</v>
      </c>
      <c r="M347" s="153">
        <v>0.0</v>
      </c>
      <c r="V347" s="73"/>
    </row>
    <row r="348" ht="15.75" customHeight="1">
      <c r="B348" s="5"/>
      <c r="D348" s="153">
        <v>14.0</v>
      </c>
      <c r="E348" s="39">
        <v>0.109</v>
      </c>
      <c r="F348" s="39">
        <v>0.593</v>
      </c>
      <c r="G348" s="39">
        <v>0.795</v>
      </c>
      <c r="H348" s="39">
        <v>0.002</v>
      </c>
      <c r="I348" s="39">
        <v>0.591</v>
      </c>
      <c r="J348" s="39">
        <v>0.864</v>
      </c>
      <c r="K348" s="39">
        <v>0.017</v>
      </c>
      <c r="L348" s="39">
        <v>0.002</v>
      </c>
      <c r="M348" s="153">
        <v>0.0</v>
      </c>
      <c r="V348" s="73"/>
    </row>
    <row r="349" ht="15.75" customHeight="1">
      <c r="B349" s="5"/>
      <c r="D349" s="153">
        <v>19.0</v>
      </c>
      <c r="E349" s="39">
        <v>0.084</v>
      </c>
      <c r="F349" s="39">
        <v>0.588</v>
      </c>
      <c r="G349" s="39">
        <v>0.754</v>
      </c>
      <c r="H349" s="39">
        <v>0.006</v>
      </c>
      <c r="I349" s="39">
        <v>0.548</v>
      </c>
      <c r="J349" s="39">
        <v>0.803</v>
      </c>
      <c r="K349" s="39">
        <v>0.002</v>
      </c>
      <c r="L349" s="39">
        <v>0.005</v>
      </c>
      <c r="M349" s="153">
        <v>0.0</v>
      </c>
      <c r="V349" s="73"/>
    </row>
    <row r="350" ht="15.75" customHeight="1">
      <c r="B350" s="5"/>
      <c r="D350" s="153">
        <v>29.0</v>
      </c>
      <c r="E350" s="39">
        <v>0.035</v>
      </c>
      <c r="F350" s="39">
        <v>0.588</v>
      </c>
      <c r="G350" s="39">
        <v>0.712</v>
      </c>
      <c r="H350" s="39">
        <v>-0.01</v>
      </c>
      <c r="I350" s="39">
        <v>0.495</v>
      </c>
      <c r="J350" s="39">
        <v>0.717</v>
      </c>
      <c r="K350" s="39">
        <v>-0.005</v>
      </c>
      <c r="L350" s="39">
        <v>0.099</v>
      </c>
      <c r="M350" s="153">
        <v>0.0</v>
      </c>
      <c r="V350" s="73"/>
    </row>
    <row r="351" ht="15.75" customHeight="1">
      <c r="A351" s="47"/>
      <c r="B351" s="2"/>
      <c r="C351" s="47"/>
      <c r="D351" s="157">
        <v>44.0</v>
      </c>
      <c r="E351" s="46">
        <v>0.004</v>
      </c>
      <c r="F351" s="46">
        <v>0.529</v>
      </c>
      <c r="G351" s="46">
        <v>0.655</v>
      </c>
      <c r="H351" s="46">
        <v>0.004</v>
      </c>
      <c r="I351" s="46">
        <v>0.443</v>
      </c>
      <c r="J351" s="46">
        <v>0.654</v>
      </c>
      <c r="K351" s="46">
        <v>0.007</v>
      </c>
      <c r="L351" s="46">
        <v>0.016</v>
      </c>
      <c r="M351" s="157">
        <v>0.0</v>
      </c>
      <c r="N351" s="47"/>
      <c r="O351" s="47"/>
      <c r="P351" s="47"/>
      <c r="Q351" s="47"/>
      <c r="R351" s="47"/>
      <c r="S351" s="47"/>
      <c r="T351" s="47"/>
      <c r="U351" s="47"/>
      <c r="V351" s="72"/>
      <c r="W351" s="47"/>
      <c r="X351" s="47"/>
      <c r="Y351" s="47"/>
      <c r="Z351" s="47"/>
    </row>
    <row r="352" ht="15.75" customHeight="1">
      <c r="A352" s="48">
        <v>45813.0</v>
      </c>
      <c r="B352" s="39" t="s">
        <v>49</v>
      </c>
      <c r="C352" s="38" t="s">
        <v>16</v>
      </c>
      <c r="D352" s="153">
        <v>0.0</v>
      </c>
      <c r="E352" s="39">
        <v>0.298</v>
      </c>
      <c r="F352" s="39">
        <v>0.347</v>
      </c>
      <c r="G352" s="39">
        <v>0.452</v>
      </c>
      <c r="H352" s="39">
        <v>0.428</v>
      </c>
      <c r="I352" s="39">
        <v>0.644</v>
      </c>
      <c r="J352" s="39">
        <v>0.557</v>
      </c>
      <c r="K352" s="39">
        <v>0.425</v>
      </c>
      <c r="L352" s="39">
        <v>-0.031</v>
      </c>
      <c r="M352" s="153">
        <v>-0.063</v>
      </c>
      <c r="V352" s="73"/>
    </row>
    <row r="353" ht="15.75" customHeight="1">
      <c r="B353" s="5"/>
      <c r="D353" s="153">
        <v>1.0</v>
      </c>
      <c r="E353" s="39">
        <v>0.207</v>
      </c>
      <c r="F353" s="39">
        <v>0.408</v>
      </c>
      <c r="G353" s="39">
        <v>0.649</v>
      </c>
      <c r="H353" s="39">
        <v>0.2</v>
      </c>
      <c r="I353" s="39">
        <v>0.75</v>
      </c>
      <c r="J353" s="39">
        <v>0.616</v>
      </c>
      <c r="K353" s="39">
        <v>0.245</v>
      </c>
      <c r="L353" s="39">
        <v>0.042</v>
      </c>
      <c r="M353" s="153">
        <v>0.038</v>
      </c>
      <c r="V353" s="73"/>
    </row>
    <row r="354" ht="15.75" customHeight="1">
      <c r="B354" s="5"/>
      <c r="D354" s="153">
        <v>5.0</v>
      </c>
      <c r="E354" s="39">
        <v>0.133</v>
      </c>
      <c r="F354" s="39">
        <v>0.375</v>
      </c>
      <c r="G354" s="39">
        <v>0.682</v>
      </c>
      <c r="H354" s="39">
        <v>0.067</v>
      </c>
      <c r="I354" s="39">
        <v>0.401</v>
      </c>
      <c r="J354" s="39">
        <v>0.577</v>
      </c>
      <c r="K354" s="39">
        <v>0.142</v>
      </c>
      <c r="L354" s="39">
        <v>0.04</v>
      </c>
      <c r="M354" s="153">
        <v>0.023</v>
      </c>
      <c r="V354" s="73"/>
    </row>
    <row r="355" ht="15.75" customHeight="1">
      <c r="B355" s="5"/>
      <c r="D355" s="153">
        <v>14.0</v>
      </c>
      <c r="E355" s="39">
        <v>0.063</v>
      </c>
      <c r="F355" s="39">
        <v>0.316</v>
      </c>
      <c r="G355" s="39">
        <v>0.592</v>
      </c>
      <c r="H355" s="39">
        <v>0.033</v>
      </c>
      <c r="I355" s="39">
        <v>0.296</v>
      </c>
      <c r="J355" s="39">
        <v>0.52</v>
      </c>
      <c r="K355" s="39">
        <v>0.055</v>
      </c>
      <c r="L355" s="39">
        <v>0.018</v>
      </c>
      <c r="M355" s="153">
        <v>0.004</v>
      </c>
      <c r="V355" s="73"/>
    </row>
    <row r="356" ht="15.75" customHeight="1">
      <c r="B356" s="5"/>
      <c r="D356" s="153">
        <v>22.0</v>
      </c>
      <c r="E356" s="39">
        <v>0.069</v>
      </c>
      <c r="F356" s="39">
        <v>0.29</v>
      </c>
      <c r="G356" s="39">
        <v>0.539</v>
      </c>
      <c r="H356" s="39">
        <v>0.026</v>
      </c>
      <c r="I356" s="39">
        <v>0.227</v>
      </c>
      <c r="J356" s="39">
        <v>0.456</v>
      </c>
      <c r="K356" s="39">
        <v>0.029</v>
      </c>
      <c r="L356" s="39">
        <v>0.014</v>
      </c>
      <c r="M356" s="153">
        <v>-0.01</v>
      </c>
      <c r="V356" s="73"/>
    </row>
    <row r="357" ht="15.75" customHeight="1">
      <c r="B357" s="5"/>
      <c r="D357" s="153">
        <v>31.0</v>
      </c>
      <c r="E357" s="39">
        <v>0.031</v>
      </c>
      <c r="F357" s="39">
        <v>0.391</v>
      </c>
      <c r="G357" s="39">
        <v>0.498</v>
      </c>
      <c r="H357" s="39">
        <v>0.1</v>
      </c>
      <c r="I357" s="39">
        <v>0.168</v>
      </c>
      <c r="J357" s="39">
        <v>0.388</v>
      </c>
      <c r="K357" s="39">
        <v>0.019</v>
      </c>
      <c r="L357" s="39">
        <v>0.069</v>
      </c>
      <c r="M357" s="153">
        <v>-0.017</v>
      </c>
      <c r="V357" s="73"/>
    </row>
    <row r="358" ht="15.75" customHeight="1">
      <c r="B358" s="5"/>
      <c r="D358" s="153">
        <v>45.0</v>
      </c>
      <c r="E358" s="39">
        <v>0.036</v>
      </c>
      <c r="F358" s="39">
        <v>0.213</v>
      </c>
      <c r="G358" s="39">
        <v>0.464</v>
      </c>
      <c r="H358" s="39">
        <v>0.012</v>
      </c>
      <c r="I358" s="39">
        <v>0.11</v>
      </c>
      <c r="J358" s="39">
        <v>0.348</v>
      </c>
      <c r="K358" s="39">
        <v>0.031</v>
      </c>
      <c r="L358" s="39">
        <v>0.008</v>
      </c>
      <c r="M358" s="153">
        <v>-0.003</v>
      </c>
      <c r="V358" s="73"/>
    </row>
    <row r="359" ht="15.75" customHeight="1">
      <c r="A359" s="47"/>
      <c r="B359" s="2"/>
      <c r="C359" s="47"/>
      <c r="D359" s="157">
        <v>58.0</v>
      </c>
      <c r="E359" s="46">
        <v>0.031</v>
      </c>
      <c r="F359" s="46">
        <v>0.186</v>
      </c>
      <c r="G359" s="46">
        <v>0.424</v>
      </c>
      <c r="H359" s="46">
        <v>0.004</v>
      </c>
      <c r="I359" s="46">
        <v>0.034</v>
      </c>
      <c r="J359" s="46">
        <v>0.305</v>
      </c>
      <c r="K359" s="46">
        <v>-0.004</v>
      </c>
      <c r="L359" s="46">
        <v>0.002</v>
      </c>
      <c r="M359" s="157">
        <v>-0.003</v>
      </c>
      <c r="N359" s="47"/>
      <c r="O359" s="47"/>
      <c r="P359" s="47"/>
      <c r="Q359" s="47"/>
      <c r="R359" s="47"/>
      <c r="S359" s="47"/>
      <c r="T359" s="47"/>
      <c r="U359" s="47"/>
      <c r="V359" s="72"/>
      <c r="W359" s="47"/>
      <c r="X359" s="47"/>
      <c r="Y359" s="47"/>
      <c r="Z359" s="47"/>
    </row>
    <row r="360" ht="15.75" customHeight="1">
      <c r="A360" s="48">
        <v>45813.0</v>
      </c>
      <c r="B360" s="39" t="s">
        <v>49</v>
      </c>
      <c r="C360" s="38" t="s">
        <v>17</v>
      </c>
      <c r="D360" s="153">
        <v>0.0</v>
      </c>
      <c r="E360" s="39">
        <v>0.523</v>
      </c>
      <c r="F360" s="39">
        <v>0.606</v>
      </c>
      <c r="G360" s="39">
        <v>0.85</v>
      </c>
      <c r="H360" s="39">
        <v>0.743</v>
      </c>
      <c r="I360" s="39">
        <v>1.008</v>
      </c>
      <c r="J360" s="39">
        <v>0.978</v>
      </c>
      <c r="K360" s="39">
        <v>0.724</v>
      </c>
      <c r="L360" s="39">
        <v>0.054</v>
      </c>
      <c r="M360" s="153">
        <v>0.0</v>
      </c>
      <c r="V360" s="73"/>
    </row>
    <row r="361" ht="15.75" customHeight="1">
      <c r="B361" s="5"/>
      <c r="D361" s="153">
        <v>2.0</v>
      </c>
      <c r="E361" s="39">
        <v>0.362</v>
      </c>
      <c r="F361" s="39">
        <v>0.595</v>
      </c>
      <c r="G361" s="39">
        <v>0.739</v>
      </c>
      <c r="H361" s="39">
        <v>0.404</v>
      </c>
      <c r="I361" s="39">
        <v>0.81</v>
      </c>
      <c r="J361" s="39">
        <v>0.903</v>
      </c>
      <c r="K361" s="39">
        <v>0.336</v>
      </c>
      <c r="L361" s="39">
        <v>0.002</v>
      </c>
      <c r="M361" s="153">
        <v>0.0</v>
      </c>
      <c r="V361" s="73"/>
    </row>
    <row r="362" ht="15.75" customHeight="1">
      <c r="B362" s="5"/>
      <c r="D362" s="153">
        <v>4.0</v>
      </c>
      <c r="E362" s="39">
        <v>0.209</v>
      </c>
      <c r="F362" s="39">
        <v>0.542</v>
      </c>
      <c r="G362" s="39">
        <v>0.669</v>
      </c>
      <c r="H362" s="39">
        <v>0.177</v>
      </c>
      <c r="I362" s="39">
        <v>0.712</v>
      </c>
      <c r="J362" s="39">
        <v>0.813</v>
      </c>
      <c r="K362" s="39">
        <v>0.126</v>
      </c>
      <c r="L362" s="39">
        <v>0.001</v>
      </c>
      <c r="M362" s="153">
        <v>0.0</v>
      </c>
      <c r="V362" s="73"/>
    </row>
    <row r="363" ht="15.75" customHeight="1">
      <c r="B363" s="5"/>
      <c r="D363" s="153">
        <v>9.0</v>
      </c>
      <c r="E363" s="39">
        <v>0.124</v>
      </c>
      <c r="F363" s="39">
        <v>0.511</v>
      </c>
      <c r="G363" s="39">
        <v>0.623</v>
      </c>
      <c r="H363" s="39">
        <v>0.074</v>
      </c>
      <c r="I363" s="39">
        <v>0.64</v>
      </c>
      <c r="J363" s="39">
        <v>0.751</v>
      </c>
      <c r="K363" s="39">
        <v>0.057</v>
      </c>
      <c r="L363" s="39">
        <v>-0.006</v>
      </c>
      <c r="M363" s="153">
        <v>0.0</v>
      </c>
      <c r="V363" s="73"/>
    </row>
    <row r="364" ht="15.75" customHeight="1">
      <c r="B364" s="5"/>
      <c r="D364" s="153">
        <v>13.0</v>
      </c>
      <c r="E364" s="39">
        <v>0.084</v>
      </c>
      <c r="F364" s="39">
        <v>0.495</v>
      </c>
      <c r="G364" s="39">
        <v>0.608</v>
      </c>
      <c r="H364" s="39">
        <v>0.041</v>
      </c>
      <c r="I364" s="39">
        <v>0.612</v>
      </c>
      <c r="J364" s="39">
        <v>0.707</v>
      </c>
      <c r="K364" s="39">
        <v>0.091</v>
      </c>
      <c r="L364" s="39">
        <v>0.0</v>
      </c>
      <c r="M364" s="153">
        <v>0.0</v>
      </c>
      <c r="V364" s="73"/>
    </row>
    <row r="365" ht="15.75" customHeight="1">
      <c r="B365" s="5"/>
      <c r="D365" s="153">
        <v>20.0</v>
      </c>
      <c r="E365" s="39">
        <v>0.059</v>
      </c>
      <c r="F365" s="39">
        <v>0.485</v>
      </c>
      <c r="G365" s="39">
        <v>0.602</v>
      </c>
      <c r="H365" s="39">
        <v>0.03</v>
      </c>
      <c r="I365" s="39">
        <v>0.576</v>
      </c>
      <c r="J365" s="39">
        <v>0.686</v>
      </c>
      <c r="K365" s="39">
        <v>0.017</v>
      </c>
      <c r="L365" s="39">
        <v>0.003</v>
      </c>
      <c r="M365" s="153">
        <v>0.0</v>
      </c>
      <c r="V365" s="73"/>
    </row>
    <row r="366" ht="15.75" customHeight="1">
      <c r="B366" s="5"/>
      <c r="D366" s="153">
        <v>31.0</v>
      </c>
      <c r="E366" s="39">
        <v>0.017</v>
      </c>
      <c r="F366" s="39">
        <v>0.442</v>
      </c>
      <c r="G366" s="39">
        <v>0.555</v>
      </c>
      <c r="H366" s="39">
        <v>0.7</v>
      </c>
      <c r="I366" s="39">
        <v>0.497</v>
      </c>
      <c r="J366" s="39">
        <v>0.62</v>
      </c>
      <c r="K366" s="39">
        <v>0.018</v>
      </c>
      <c r="L366" s="39">
        <v>0.0</v>
      </c>
      <c r="M366" s="153">
        <v>0.0</v>
      </c>
      <c r="V366" s="73"/>
    </row>
    <row r="367" ht="15.75" customHeight="1">
      <c r="B367" s="5"/>
      <c r="D367" s="153">
        <v>41.0</v>
      </c>
      <c r="E367" s="39">
        <v>0.004</v>
      </c>
      <c r="F367" s="39">
        <v>0.396</v>
      </c>
      <c r="G367" s="39">
        <v>0.529</v>
      </c>
      <c r="H367" s="39">
        <v>0.025</v>
      </c>
      <c r="I367" s="39">
        <v>0.442</v>
      </c>
      <c r="J367" s="39">
        <v>0.546</v>
      </c>
      <c r="K367" s="39">
        <v>0.022</v>
      </c>
      <c r="L367" s="39">
        <v>0.008</v>
      </c>
      <c r="M367" s="153">
        <v>0.0</v>
      </c>
      <c r="V367" s="73"/>
    </row>
    <row r="368" ht="15.75" customHeight="1">
      <c r="B368" s="5"/>
      <c r="D368" s="153">
        <v>54.0</v>
      </c>
      <c r="E368" s="39">
        <v>-0.009</v>
      </c>
      <c r="F368" s="39">
        <v>0.37</v>
      </c>
      <c r="G368" s="39">
        <v>0.479</v>
      </c>
      <c r="H368" s="39">
        <v>0.009</v>
      </c>
      <c r="I368" s="39">
        <v>0.378</v>
      </c>
      <c r="J368" s="39">
        <v>0.504</v>
      </c>
      <c r="K368" s="39">
        <v>0.02</v>
      </c>
      <c r="L368" s="39">
        <v>0.0</v>
      </c>
      <c r="M368" s="153">
        <v>0.0</v>
      </c>
      <c r="V368" s="73"/>
    </row>
    <row r="369" ht="15.75" customHeight="1">
      <c r="A369" s="47"/>
      <c r="B369" s="2"/>
      <c r="C369" s="47"/>
      <c r="D369" s="157">
        <v>70.0</v>
      </c>
      <c r="E369" s="46">
        <v>-0.107</v>
      </c>
      <c r="F369" s="46">
        <v>0.281</v>
      </c>
      <c r="G369" s="46">
        <v>0.379</v>
      </c>
      <c r="H369" s="46">
        <v>-0.076</v>
      </c>
      <c r="I369" s="46">
        <v>0.258</v>
      </c>
      <c r="J369" s="46">
        <v>0.398</v>
      </c>
      <c r="K369" s="46">
        <v>-0.066</v>
      </c>
      <c r="L369" s="46">
        <v>0.014</v>
      </c>
      <c r="M369" s="157">
        <v>0.0</v>
      </c>
      <c r="N369" s="47"/>
      <c r="O369" s="47"/>
      <c r="P369" s="47"/>
      <c r="Q369" s="47"/>
      <c r="R369" s="47"/>
      <c r="S369" s="47"/>
      <c r="T369" s="47"/>
      <c r="U369" s="47"/>
      <c r="V369" s="72"/>
      <c r="W369" s="47"/>
      <c r="X369" s="47"/>
      <c r="Y369" s="47"/>
      <c r="Z369" s="47"/>
    </row>
    <row r="370" ht="15.75" customHeight="1">
      <c r="A370" s="48">
        <v>45813.0</v>
      </c>
      <c r="B370" s="39" t="s">
        <v>49</v>
      </c>
      <c r="C370" s="38" t="s">
        <v>15</v>
      </c>
      <c r="D370" s="153">
        <v>0.0</v>
      </c>
      <c r="E370" s="39">
        <v>1.077</v>
      </c>
      <c r="F370" s="39">
        <v>1.322</v>
      </c>
      <c r="G370" s="39">
        <v>1.189</v>
      </c>
      <c r="H370" s="39">
        <v>1.374</v>
      </c>
      <c r="I370" s="39">
        <v>1.44</v>
      </c>
      <c r="J370" s="39">
        <v>1.906</v>
      </c>
      <c r="K370" s="39">
        <v>1.411</v>
      </c>
      <c r="L370" s="39">
        <v>0.253</v>
      </c>
      <c r="M370" s="153">
        <v>0.0</v>
      </c>
      <c r="V370" s="73"/>
    </row>
    <row r="371" ht="15.75" customHeight="1">
      <c r="B371" s="5"/>
      <c r="D371" s="153">
        <v>1.0</v>
      </c>
      <c r="E371" s="39">
        <v>0.506</v>
      </c>
      <c r="F371" s="39">
        <v>1.008</v>
      </c>
      <c r="G371" s="39">
        <v>1.117</v>
      </c>
      <c r="H371" s="39">
        <v>0.571</v>
      </c>
      <c r="I371" s="39">
        <v>1.117</v>
      </c>
      <c r="J371" s="39">
        <v>1.216</v>
      </c>
      <c r="K371" s="39">
        <v>0.706</v>
      </c>
      <c r="L371" s="39">
        <v>0.01</v>
      </c>
      <c r="M371" s="153">
        <v>0.0</v>
      </c>
      <c r="V371" s="73"/>
    </row>
    <row r="372" ht="15.75" customHeight="1">
      <c r="B372" s="5"/>
      <c r="D372" s="153">
        <v>2.0</v>
      </c>
      <c r="E372" s="39">
        <v>0.342</v>
      </c>
      <c r="F372" s="39">
        <v>0.904</v>
      </c>
      <c r="G372" s="39">
        <v>0.975</v>
      </c>
      <c r="H372" s="39">
        <v>0.32</v>
      </c>
      <c r="I372" s="39">
        <v>0.946</v>
      </c>
      <c r="J372" s="39">
        <v>1.052</v>
      </c>
      <c r="K372" s="39">
        <v>0.376</v>
      </c>
      <c r="L372" s="39">
        <v>0.007</v>
      </c>
      <c r="M372" s="153">
        <v>0.0</v>
      </c>
      <c r="V372" s="73"/>
    </row>
    <row r="373" ht="15.75" customHeight="1">
      <c r="B373" s="5"/>
      <c r="D373" s="153">
        <v>4.0</v>
      </c>
      <c r="E373" s="39">
        <v>0.257</v>
      </c>
      <c r="F373" s="39">
        <v>0.868</v>
      </c>
      <c r="G373" s="39">
        <v>0.945</v>
      </c>
      <c r="H373" s="39">
        <v>0.196</v>
      </c>
      <c r="I373" s="39">
        <v>0.88</v>
      </c>
      <c r="J373" s="39">
        <v>0.979</v>
      </c>
      <c r="K373" s="39">
        <v>0.23</v>
      </c>
      <c r="L373" s="39">
        <v>0.004</v>
      </c>
      <c r="M373" s="153">
        <v>0.0</v>
      </c>
      <c r="V373" s="73"/>
    </row>
    <row r="374" ht="15.75" customHeight="1">
      <c r="B374" s="5"/>
      <c r="D374" s="153">
        <v>8.0</v>
      </c>
      <c r="E374" s="39">
        <v>0.205</v>
      </c>
      <c r="F374" s="39">
        <v>0.826</v>
      </c>
      <c r="G374" s="39">
        <v>0.888</v>
      </c>
      <c r="H374" s="39">
        <v>0.139</v>
      </c>
      <c r="I374" s="39">
        <v>0.828</v>
      </c>
      <c r="J374" s="39">
        <v>0.923</v>
      </c>
      <c r="K374" s="39">
        <v>0.16</v>
      </c>
      <c r="L374" s="39">
        <v>0.027</v>
      </c>
      <c r="M374" s="153">
        <v>0.0</v>
      </c>
      <c r="V374" s="73"/>
    </row>
    <row r="375" ht="15.75" customHeight="1">
      <c r="B375" s="5"/>
      <c r="D375" s="153">
        <v>16.0</v>
      </c>
      <c r="E375" s="39">
        <v>0.149</v>
      </c>
      <c r="F375" s="39">
        <v>0.757</v>
      </c>
      <c r="G375" s="39">
        <v>0.82</v>
      </c>
      <c r="H375" s="39">
        <v>0.068</v>
      </c>
      <c r="I375" s="39">
        <v>0.769</v>
      </c>
      <c r="J375" s="39">
        <v>0.844</v>
      </c>
      <c r="K375" s="39">
        <v>0.071</v>
      </c>
      <c r="L375" s="39">
        <v>-0.008</v>
      </c>
      <c r="M375" s="153">
        <v>0.0</v>
      </c>
      <c r="V375" s="73"/>
    </row>
    <row r="376" ht="15.75" customHeight="1">
      <c r="B376" s="5"/>
      <c r="D376" s="153">
        <v>23.0</v>
      </c>
      <c r="E376" s="39">
        <v>0.102</v>
      </c>
      <c r="F376" s="39">
        <v>0.725</v>
      </c>
      <c r="G376" s="39">
        <v>0.777</v>
      </c>
      <c r="H376" s="39">
        <v>0.023</v>
      </c>
      <c r="I376" s="39">
        <v>0.718</v>
      </c>
      <c r="J376" s="39">
        <v>0.795</v>
      </c>
      <c r="K376" s="39">
        <v>0.04</v>
      </c>
      <c r="L376" s="39">
        <v>-0.023</v>
      </c>
      <c r="M376" s="153">
        <v>0.0</v>
      </c>
      <c r="V376" s="73"/>
    </row>
    <row r="377" ht="15.75" customHeight="1">
      <c r="B377" s="5"/>
      <c r="D377" s="153">
        <v>34.0</v>
      </c>
      <c r="E377" s="39">
        <v>0.082</v>
      </c>
      <c r="F377" s="39">
        <v>0.698</v>
      </c>
      <c r="G377" s="39">
        <v>0.742</v>
      </c>
      <c r="H377" s="39">
        <v>-0.005</v>
      </c>
      <c r="I377" s="39">
        <v>0.652</v>
      </c>
      <c r="J377" s="39">
        <v>0.718</v>
      </c>
      <c r="K377" s="39">
        <v>-0.011</v>
      </c>
      <c r="L377" s="39">
        <v>-120.0</v>
      </c>
      <c r="M377" s="153">
        <v>0.0</v>
      </c>
      <c r="V377" s="73"/>
    </row>
    <row r="378" ht="15.75" customHeight="1">
      <c r="B378" s="5"/>
      <c r="D378" s="153">
        <v>54.0</v>
      </c>
      <c r="E378" s="39">
        <v>0.079</v>
      </c>
      <c r="F378" s="39">
        <v>0.673</v>
      </c>
      <c r="G378" s="39">
        <v>0.721</v>
      </c>
      <c r="H378" s="39">
        <v>-0.005</v>
      </c>
      <c r="I378" s="39">
        <v>0.597</v>
      </c>
      <c r="J378" s="39">
        <v>0.667</v>
      </c>
      <c r="K378" s="39">
        <v>-0.004</v>
      </c>
      <c r="L378" s="39">
        <v>-0.006</v>
      </c>
      <c r="M378" s="153">
        <v>0.0</v>
      </c>
      <c r="V378" s="73"/>
    </row>
    <row r="379" ht="15.75" customHeight="1">
      <c r="A379" s="47"/>
      <c r="B379" s="2"/>
      <c r="C379" s="47"/>
      <c r="D379" s="157">
        <v>72.0</v>
      </c>
      <c r="E379" s="46">
        <v>0.072</v>
      </c>
      <c r="F379" s="46">
        <v>0.594</v>
      </c>
      <c r="G379" s="46">
        <v>0.645</v>
      </c>
      <c r="H379" s="46">
        <v>-0.014</v>
      </c>
      <c r="I379" s="46">
        <v>0.504</v>
      </c>
      <c r="J379" s="46">
        <v>0.558</v>
      </c>
      <c r="K379" s="46">
        <v>-0.008</v>
      </c>
      <c r="L379" s="46">
        <v>-0.008</v>
      </c>
      <c r="M379" s="157">
        <v>0.0</v>
      </c>
      <c r="N379" s="47"/>
      <c r="O379" s="47"/>
      <c r="P379" s="47"/>
      <c r="Q379" s="47"/>
      <c r="R379" s="47"/>
      <c r="S379" s="47"/>
      <c r="T379" s="47"/>
      <c r="U379" s="47"/>
      <c r="V379" s="72"/>
      <c r="W379" s="47"/>
      <c r="X379" s="47"/>
      <c r="Y379" s="47"/>
      <c r="Z379" s="47"/>
    </row>
    <row r="380" ht="15.75" customHeight="1">
      <c r="A380" s="48">
        <v>45813.0</v>
      </c>
      <c r="B380" s="39" t="s">
        <v>49</v>
      </c>
      <c r="C380" s="38" t="s">
        <v>11</v>
      </c>
      <c r="D380" s="153">
        <v>0.0</v>
      </c>
      <c r="E380" s="39">
        <v>0.659</v>
      </c>
      <c r="F380" s="39">
        <v>1.013</v>
      </c>
      <c r="G380" s="39">
        <v>0.753</v>
      </c>
      <c r="H380" s="39">
        <v>0.532</v>
      </c>
      <c r="I380" s="39">
        <v>1.076</v>
      </c>
      <c r="J380" s="39">
        <v>0.959</v>
      </c>
      <c r="K380" s="39">
        <v>0.961</v>
      </c>
      <c r="L380" s="39">
        <v>-0.201</v>
      </c>
      <c r="M380" s="153">
        <v>0.0</v>
      </c>
      <c r="V380" s="73"/>
    </row>
    <row r="381" ht="15.75" customHeight="1">
      <c r="B381" s="5"/>
      <c r="D381" s="153">
        <v>1.0</v>
      </c>
      <c r="E381" s="39">
        <v>0.344</v>
      </c>
      <c r="F381" s="39">
        <v>0.823</v>
      </c>
      <c r="G381" s="39">
        <v>0.858</v>
      </c>
      <c r="H381" s="39">
        <v>0.605</v>
      </c>
      <c r="I381" s="39">
        <v>1.027</v>
      </c>
      <c r="J381" s="39">
        <v>1.18</v>
      </c>
      <c r="K381" s="39">
        <v>0.5</v>
      </c>
      <c r="L381" s="39">
        <v>0.075</v>
      </c>
      <c r="M381" s="153">
        <v>0.0</v>
      </c>
      <c r="V381" s="73"/>
    </row>
    <row r="382" ht="15.75" customHeight="1">
      <c r="B382" s="5"/>
      <c r="D382" s="153">
        <v>2.0</v>
      </c>
      <c r="E382" s="39">
        <v>0.268</v>
      </c>
      <c r="F382" s="39">
        <v>0.782</v>
      </c>
      <c r="G382" s="39">
        <v>0.822</v>
      </c>
      <c r="H382" s="39">
        <v>0.504</v>
      </c>
      <c r="I382" s="39">
        <v>0.964</v>
      </c>
      <c r="J382" s="39">
        <v>1.134</v>
      </c>
      <c r="K382" s="39">
        <v>0.388</v>
      </c>
      <c r="L382" s="39">
        <v>0.12</v>
      </c>
      <c r="M382" s="153">
        <v>0.0</v>
      </c>
      <c r="V382" s="73"/>
    </row>
    <row r="383" ht="15.75" customHeight="1">
      <c r="B383" s="5"/>
      <c r="D383" s="153">
        <v>7.0</v>
      </c>
      <c r="E383" s="39">
        <v>0.127</v>
      </c>
      <c r="F383" s="39">
        <v>0.628</v>
      </c>
      <c r="G383" s="39">
        <v>0.688</v>
      </c>
      <c r="H383" s="39">
        <v>0.42</v>
      </c>
      <c r="I383" s="39">
        <v>0.818</v>
      </c>
      <c r="J383" s="39">
        <v>0.988</v>
      </c>
      <c r="K383" s="39">
        <v>0.165</v>
      </c>
      <c r="L383" s="39">
        <v>-0.02</v>
      </c>
      <c r="M383" s="153">
        <v>0.0</v>
      </c>
      <c r="V383" s="73"/>
    </row>
    <row r="384" ht="15.75" customHeight="1">
      <c r="B384" s="5"/>
      <c r="D384" s="153">
        <v>13.0</v>
      </c>
      <c r="E384" s="39">
        <v>0.056</v>
      </c>
      <c r="F384" s="39">
        <v>0.586</v>
      </c>
      <c r="G384" s="39">
        <v>0.65</v>
      </c>
      <c r="H384" s="39">
        <v>0.176</v>
      </c>
      <c r="I384" s="39">
        <v>0.772</v>
      </c>
      <c r="J384" s="39">
        <v>0.942</v>
      </c>
      <c r="K384" s="39">
        <v>0.089</v>
      </c>
      <c r="L384" s="39">
        <v>-0.01</v>
      </c>
      <c r="M384" s="153">
        <v>0.0</v>
      </c>
      <c r="V384" s="73"/>
    </row>
    <row r="385" ht="15.75" customHeight="1">
      <c r="B385" s="5"/>
      <c r="D385" s="153">
        <v>23.0</v>
      </c>
      <c r="E385" s="39">
        <v>0.15</v>
      </c>
      <c r="F385" s="39">
        <v>0.547</v>
      </c>
      <c r="G385" s="39">
        <v>0.595</v>
      </c>
      <c r="H385" s="39">
        <v>0.111</v>
      </c>
      <c r="I385" s="39">
        <v>0.724</v>
      </c>
      <c r="J385" s="39">
        <v>0.906</v>
      </c>
      <c r="K385" s="39">
        <v>0.043</v>
      </c>
      <c r="L385" s="39">
        <v>0.001</v>
      </c>
      <c r="M385" s="153">
        <v>0.0</v>
      </c>
      <c r="V385" s="73"/>
    </row>
    <row r="386" ht="15.75" customHeight="1">
      <c r="A386" s="47"/>
      <c r="B386" s="2"/>
      <c r="C386" s="47"/>
      <c r="D386" s="157">
        <v>33.0</v>
      </c>
      <c r="E386" s="46">
        <v>0.08</v>
      </c>
      <c r="F386" s="46">
        <v>0.5</v>
      </c>
      <c r="G386" s="46">
        <v>0.591</v>
      </c>
      <c r="H386" s="46">
        <v>0.095</v>
      </c>
      <c r="I386" s="46">
        <v>0.704</v>
      </c>
      <c r="J386" s="46">
        <v>0.856</v>
      </c>
      <c r="K386" s="46">
        <v>0.019</v>
      </c>
      <c r="L386" s="46">
        <v>-0.0013</v>
      </c>
      <c r="M386" s="157">
        <v>0.0</v>
      </c>
      <c r="N386" s="47"/>
      <c r="O386" s="47"/>
      <c r="P386" s="47"/>
      <c r="Q386" s="47"/>
      <c r="R386" s="47"/>
      <c r="S386" s="47"/>
      <c r="T386" s="47"/>
      <c r="U386" s="47"/>
      <c r="V386" s="72"/>
      <c r="W386" s="47"/>
      <c r="X386" s="47"/>
      <c r="Y386" s="47"/>
      <c r="Z386" s="47"/>
    </row>
    <row r="387" ht="15.75" customHeight="1">
      <c r="A387" s="37">
        <v>45455.0</v>
      </c>
      <c r="B387" s="39" t="s">
        <v>46</v>
      </c>
      <c r="C387" s="38">
        <v>1.0</v>
      </c>
      <c r="D387" s="153">
        <v>0.0</v>
      </c>
      <c r="E387" s="39">
        <v>1.232</v>
      </c>
      <c r="F387" s="39">
        <v>1.138</v>
      </c>
      <c r="G387" s="39">
        <v>1.096</v>
      </c>
      <c r="H387" s="39">
        <v>1.425</v>
      </c>
      <c r="I387" s="39">
        <v>1.443</v>
      </c>
      <c r="J387" s="39">
        <v>1.22</v>
      </c>
      <c r="K387" s="39">
        <v>1.273</v>
      </c>
      <c r="L387" s="39">
        <v>1.368</v>
      </c>
      <c r="M387" s="153">
        <v>0.0</v>
      </c>
      <c r="N387" s="38" t="s">
        <v>182</v>
      </c>
      <c r="O387" s="38" t="s">
        <v>182</v>
      </c>
      <c r="P387" s="38" t="s">
        <v>182</v>
      </c>
      <c r="Q387" s="38" t="s">
        <v>181</v>
      </c>
      <c r="R387" s="38" t="s">
        <v>181</v>
      </c>
      <c r="S387" s="38" t="s">
        <v>182</v>
      </c>
      <c r="T387" s="38" t="s">
        <v>182</v>
      </c>
      <c r="U387" s="38" t="s">
        <v>182</v>
      </c>
      <c r="V387" s="160" t="s">
        <v>184</v>
      </c>
    </row>
    <row r="388" ht="15.75" customHeight="1">
      <c r="B388" s="5"/>
      <c r="D388" s="153">
        <v>1.0</v>
      </c>
      <c r="E388" s="39">
        <v>0.715</v>
      </c>
      <c r="F388" s="39">
        <v>1.105</v>
      </c>
      <c r="G388" s="39">
        <v>0.7937</v>
      </c>
      <c r="H388" s="39">
        <v>0.7937</v>
      </c>
      <c r="I388" s="39">
        <v>1.3279</v>
      </c>
      <c r="J388" s="39">
        <v>1.1582</v>
      </c>
      <c r="K388" s="39">
        <v>0.9703</v>
      </c>
      <c r="L388" s="39">
        <v>1.0776</v>
      </c>
      <c r="M388" s="153">
        <v>0.0183</v>
      </c>
      <c r="V388" s="73"/>
    </row>
    <row r="389" ht="15.75" customHeight="1">
      <c r="B389" s="5"/>
      <c r="D389" s="153">
        <v>3.0</v>
      </c>
      <c r="E389" s="39">
        <v>0.247</v>
      </c>
      <c r="F389" s="39">
        <v>0.453</v>
      </c>
      <c r="G389" s="39">
        <v>0.929</v>
      </c>
      <c r="H389" s="39">
        <v>0.093</v>
      </c>
      <c r="I389" s="39">
        <v>0.729</v>
      </c>
      <c r="J389" s="39">
        <v>0.932</v>
      </c>
      <c r="K389" s="39">
        <v>0.182</v>
      </c>
      <c r="L389" s="39">
        <v>0.158</v>
      </c>
      <c r="M389" s="153">
        <v>0.002</v>
      </c>
      <c r="V389" s="73"/>
    </row>
    <row r="390" ht="15.75" customHeight="1">
      <c r="B390" s="5"/>
      <c r="D390" s="153">
        <v>5.0</v>
      </c>
      <c r="E390" s="39">
        <v>0.146</v>
      </c>
      <c r="F390" s="39">
        <v>0.351</v>
      </c>
      <c r="G390" s="39">
        <v>0.856</v>
      </c>
      <c r="H390" s="39">
        <v>0.008</v>
      </c>
      <c r="I390" s="39">
        <v>0.573</v>
      </c>
      <c r="J390" s="39">
        <v>0.866</v>
      </c>
      <c r="K390" s="39">
        <v>0.043</v>
      </c>
      <c r="L390" s="39">
        <v>0.016</v>
      </c>
      <c r="M390" s="153">
        <v>-0.019</v>
      </c>
      <c r="V390" s="73"/>
    </row>
    <row r="391" ht="15.75" customHeight="1">
      <c r="B391" s="5"/>
      <c r="D391" s="153">
        <v>10.0</v>
      </c>
      <c r="E391" s="39">
        <v>0.043</v>
      </c>
      <c r="F391" s="39">
        <v>0.246</v>
      </c>
      <c r="G391" s="39">
        <v>0.824</v>
      </c>
      <c r="H391" s="39">
        <v>0.021</v>
      </c>
      <c r="I391" s="39">
        <v>0.296</v>
      </c>
      <c r="J391" s="39">
        <v>0.805</v>
      </c>
      <c r="K391" s="39">
        <v>0.004</v>
      </c>
      <c r="L391" s="39">
        <v>0.0</v>
      </c>
      <c r="M391" s="153">
        <v>0.0028</v>
      </c>
      <c r="V391" s="73"/>
    </row>
    <row r="392" ht="15.75" customHeight="1">
      <c r="B392" s="5"/>
      <c r="D392" s="153">
        <v>15.0</v>
      </c>
      <c r="E392" s="39">
        <v>0.004</v>
      </c>
      <c r="F392" s="39">
        <v>0.158</v>
      </c>
      <c r="G392" s="39">
        <v>0.822</v>
      </c>
      <c r="H392" s="39">
        <v>0.011</v>
      </c>
      <c r="I392" s="39">
        <v>0.247</v>
      </c>
      <c r="J392" s="39">
        <v>0.783</v>
      </c>
      <c r="K392" s="39">
        <v>0.111</v>
      </c>
      <c r="L392" s="39">
        <v>0.014</v>
      </c>
      <c r="M392" s="153">
        <v>0.022</v>
      </c>
      <c r="V392" s="73"/>
    </row>
    <row r="393" ht="15.75" customHeight="1">
      <c r="A393" s="47"/>
      <c r="B393" s="2"/>
      <c r="C393" s="47"/>
      <c r="D393" s="157">
        <v>30.0</v>
      </c>
      <c r="E393" s="46">
        <v>0.017</v>
      </c>
      <c r="F393" s="46">
        <v>0.052</v>
      </c>
      <c r="G393" s="46">
        <v>0.75</v>
      </c>
      <c r="H393" s="46">
        <v>-0.002</v>
      </c>
      <c r="I393" s="46">
        <v>0.012</v>
      </c>
      <c r="J393" s="46">
        <v>0.488</v>
      </c>
      <c r="K393" s="46">
        <v>-0.001</v>
      </c>
      <c r="L393" s="46">
        <v>0.007</v>
      </c>
      <c r="M393" s="157">
        <v>0.004</v>
      </c>
      <c r="N393" s="47"/>
      <c r="O393" s="47"/>
      <c r="P393" s="47"/>
      <c r="Q393" s="47"/>
      <c r="R393" s="47"/>
      <c r="S393" s="47"/>
      <c r="T393" s="47"/>
      <c r="U393" s="47"/>
      <c r="V393" s="72"/>
      <c r="W393" s="47"/>
      <c r="X393" s="47"/>
      <c r="Y393" s="47"/>
      <c r="Z393" s="47"/>
    </row>
    <row r="394" ht="15.75" customHeight="1">
      <c r="A394" s="37">
        <v>45455.0</v>
      </c>
      <c r="B394" s="39" t="s">
        <v>46</v>
      </c>
      <c r="C394" s="38">
        <v>3.0</v>
      </c>
      <c r="D394" s="153">
        <v>0.0</v>
      </c>
      <c r="E394" s="39">
        <v>0.734</v>
      </c>
      <c r="F394" s="39">
        <v>0.552</v>
      </c>
      <c r="G394" s="39">
        <v>0.589</v>
      </c>
      <c r="H394" s="39">
        <v>1.513</v>
      </c>
      <c r="I394" s="39">
        <v>1.109</v>
      </c>
      <c r="J394" s="39">
        <v>1.493</v>
      </c>
      <c r="K394" s="39">
        <v>1.4</v>
      </c>
      <c r="L394" s="39">
        <v>0.961</v>
      </c>
      <c r="M394" s="153">
        <v>0.0</v>
      </c>
      <c r="N394" s="38" t="s">
        <v>19</v>
      </c>
      <c r="O394" s="38" t="s">
        <v>19</v>
      </c>
      <c r="P394" s="38" t="s">
        <v>182</v>
      </c>
      <c r="Q394" s="38" t="s">
        <v>19</v>
      </c>
      <c r="R394" s="38" t="s">
        <v>181</v>
      </c>
      <c r="S394" s="38" t="s">
        <v>182</v>
      </c>
      <c r="T394" s="38" t="s">
        <v>19</v>
      </c>
      <c r="U394" s="38" t="s">
        <v>19</v>
      </c>
      <c r="V394" s="160" t="s">
        <v>182</v>
      </c>
    </row>
    <row r="395" ht="15.75" customHeight="1">
      <c r="B395" s="5"/>
      <c r="D395" s="153">
        <v>1.0</v>
      </c>
      <c r="E395" s="39">
        <v>0.515</v>
      </c>
      <c r="F395" s="39">
        <v>0.18</v>
      </c>
      <c r="G395" s="39">
        <v>0.755</v>
      </c>
      <c r="H395" s="39">
        <v>0.96</v>
      </c>
      <c r="I395" s="39">
        <v>1.113</v>
      </c>
      <c r="J395" s="39">
        <v>0.5</v>
      </c>
      <c r="K395" s="39">
        <v>1.329</v>
      </c>
      <c r="L395" s="39">
        <v>0.883</v>
      </c>
      <c r="M395" s="153">
        <v>0.012</v>
      </c>
      <c r="V395" s="73"/>
    </row>
    <row r="396" ht="15.75" customHeight="1">
      <c r="B396" s="5"/>
      <c r="D396" s="153">
        <v>2.0</v>
      </c>
      <c r="E396" s="39">
        <v>0.35</v>
      </c>
      <c r="F396" s="39">
        <v>0.057</v>
      </c>
      <c r="G396" s="39">
        <v>0.759</v>
      </c>
      <c r="H396" s="39">
        <v>0.583</v>
      </c>
      <c r="I396" s="39">
        <v>0.608</v>
      </c>
      <c r="J396" s="39">
        <v>1.288</v>
      </c>
      <c r="K396" s="39">
        <v>0.872</v>
      </c>
      <c r="L396" s="39">
        <v>0.767</v>
      </c>
      <c r="M396" s="153">
        <v>0.026</v>
      </c>
      <c r="V396" s="73"/>
    </row>
    <row r="397" ht="15.75" customHeight="1">
      <c r="B397" s="5"/>
      <c r="D397" s="153">
        <v>3.0</v>
      </c>
      <c r="E397" s="39">
        <v>0.299</v>
      </c>
      <c r="F397" s="39">
        <v>0.026</v>
      </c>
      <c r="G397" s="39">
        <v>0.756</v>
      </c>
      <c r="H397" s="39">
        <v>0.338</v>
      </c>
      <c r="I397" s="39">
        <v>0.317</v>
      </c>
      <c r="J397" s="39">
        <v>1.255</v>
      </c>
      <c r="K397" s="39">
        <v>0.578</v>
      </c>
      <c r="L397" s="39">
        <v>0.59</v>
      </c>
      <c r="M397" s="153">
        <v>0.023</v>
      </c>
      <c r="V397" s="73"/>
    </row>
    <row r="398" ht="15.75" customHeight="1">
      <c r="B398" s="5"/>
      <c r="D398" s="153">
        <v>5.0</v>
      </c>
      <c r="E398" s="39">
        <v>0.2</v>
      </c>
      <c r="F398" s="39">
        <v>0.016</v>
      </c>
      <c r="G398" s="39">
        <v>0.757</v>
      </c>
      <c r="H398" s="39">
        <v>0.275</v>
      </c>
      <c r="I398" s="39">
        <v>0.29</v>
      </c>
      <c r="J398" s="39">
        <v>1.263</v>
      </c>
      <c r="K398" s="39">
        <v>0.457</v>
      </c>
      <c r="L398" s="39">
        <v>0.378</v>
      </c>
      <c r="M398" s="153">
        <v>0.022</v>
      </c>
      <c r="V398" s="73"/>
    </row>
    <row r="399" ht="15.75" customHeight="1">
      <c r="B399" s="5"/>
      <c r="D399" s="153">
        <v>10.0</v>
      </c>
      <c r="E399" s="39">
        <v>0.055</v>
      </c>
      <c r="F399" s="39">
        <v>0.246</v>
      </c>
      <c r="G399" s="39">
        <v>1.122</v>
      </c>
      <c r="H399" s="39">
        <v>0.001</v>
      </c>
      <c r="I399" s="39">
        <v>0.018</v>
      </c>
      <c r="J399" s="39">
        <v>0.808</v>
      </c>
      <c r="K399" s="39">
        <v>0.042</v>
      </c>
      <c r="L399" s="39">
        <v>0.001</v>
      </c>
      <c r="M399" s="153">
        <v>-0.04</v>
      </c>
      <c r="V399" s="73"/>
    </row>
    <row r="400" ht="15.75" customHeight="1">
      <c r="B400" s="5"/>
      <c r="D400" s="153">
        <v>15.0</v>
      </c>
      <c r="E400" s="39">
        <v>0.039</v>
      </c>
      <c r="F400" s="39">
        <v>0.157</v>
      </c>
      <c r="G400" s="39">
        <v>1.068</v>
      </c>
      <c r="H400" s="39">
        <v>-0.006</v>
      </c>
      <c r="I400" s="39">
        <v>0.003</v>
      </c>
      <c r="J400" s="39">
        <v>0.757</v>
      </c>
      <c r="K400" s="39">
        <v>0.045</v>
      </c>
      <c r="L400" s="39">
        <v>-0.001</v>
      </c>
      <c r="M400" s="153">
        <v>-0.005</v>
      </c>
      <c r="V400" s="73"/>
    </row>
    <row r="401" ht="15.75" customHeight="1">
      <c r="A401" s="47"/>
      <c r="B401" s="2"/>
      <c r="C401" s="47"/>
      <c r="D401" s="157">
        <v>45.0</v>
      </c>
      <c r="E401" s="46">
        <v>-0.301</v>
      </c>
      <c r="F401" s="46">
        <v>-0.301</v>
      </c>
      <c r="G401" s="46">
        <v>0.57</v>
      </c>
      <c r="H401" s="46">
        <v>-0.3</v>
      </c>
      <c r="I401" s="46">
        <v>-0.301</v>
      </c>
      <c r="J401" s="46">
        <v>0.443</v>
      </c>
      <c r="K401" s="46">
        <v>-0.301</v>
      </c>
      <c r="L401" s="46">
        <v>-0.301</v>
      </c>
      <c r="M401" s="157">
        <v>-0.301</v>
      </c>
      <c r="N401" s="47"/>
      <c r="O401" s="47"/>
      <c r="P401" s="47"/>
      <c r="Q401" s="47"/>
      <c r="R401" s="47"/>
      <c r="S401" s="47"/>
      <c r="T401" s="47"/>
      <c r="U401" s="47"/>
      <c r="V401" s="72"/>
      <c r="W401" s="47"/>
      <c r="X401" s="47"/>
      <c r="Y401" s="47"/>
      <c r="Z401" s="47"/>
    </row>
    <row r="402" ht="15.75" customHeight="1">
      <c r="A402" s="37">
        <v>45455.0</v>
      </c>
      <c r="B402" s="39" t="s">
        <v>46</v>
      </c>
      <c r="C402" s="38">
        <v>4.0</v>
      </c>
      <c r="D402" s="153">
        <v>0.0</v>
      </c>
      <c r="E402" s="39">
        <v>0.913</v>
      </c>
      <c r="F402" s="39">
        <v>0.842</v>
      </c>
      <c r="G402" s="39">
        <v>0.723</v>
      </c>
      <c r="H402" s="39">
        <v>1.209</v>
      </c>
      <c r="I402" s="39">
        <v>1.255</v>
      </c>
      <c r="J402" s="39">
        <v>1.197</v>
      </c>
      <c r="K402" s="39">
        <v>1.099</v>
      </c>
      <c r="L402" s="39">
        <v>1.48</v>
      </c>
      <c r="M402" s="153">
        <v>0.0</v>
      </c>
      <c r="V402" s="73"/>
    </row>
    <row r="403" ht="15.75" customHeight="1">
      <c r="B403" s="5"/>
      <c r="D403" s="153">
        <v>1.0</v>
      </c>
      <c r="E403" s="39">
        <v>0.472</v>
      </c>
      <c r="F403" s="39">
        <v>0.81</v>
      </c>
      <c r="G403" s="39">
        <v>0.681</v>
      </c>
      <c r="H403" s="39">
        <v>0.312</v>
      </c>
      <c r="I403" s="39">
        <v>0.481</v>
      </c>
      <c r="J403" s="39">
        <v>1.021</v>
      </c>
      <c r="K403" s="39">
        <v>0.103</v>
      </c>
      <c r="L403" s="39">
        <v>0.115</v>
      </c>
      <c r="M403" s="153">
        <v>0.0</v>
      </c>
      <c r="V403" s="73"/>
    </row>
    <row r="404" ht="15.75" customHeight="1">
      <c r="B404" s="5"/>
      <c r="D404" s="153">
        <v>2.0</v>
      </c>
      <c r="E404" s="39">
        <v>0.27</v>
      </c>
      <c r="F404" s="39">
        <v>0.259</v>
      </c>
      <c r="G404" s="39">
        <v>0.669</v>
      </c>
      <c r="H404" s="39">
        <v>0.241</v>
      </c>
      <c r="I404" s="39">
        <v>0.416</v>
      </c>
      <c r="J404" s="39">
        <v>0.844</v>
      </c>
      <c r="K404" s="39">
        <v>0.032</v>
      </c>
      <c r="L404" s="39">
        <v>0.074</v>
      </c>
      <c r="M404" s="153">
        <v>0.0</v>
      </c>
      <c r="V404" s="73"/>
    </row>
    <row r="405" ht="15.75" customHeight="1">
      <c r="B405" s="5"/>
      <c r="D405" s="153">
        <v>5.0</v>
      </c>
      <c r="E405" s="39">
        <v>0.123</v>
      </c>
      <c r="F405" s="39">
        <v>0.164</v>
      </c>
      <c r="G405" s="39">
        <v>0.607</v>
      </c>
      <c r="H405" s="39">
        <v>0.105</v>
      </c>
      <c r="I405" s="39">
        <v>0.235</v>
      </c>
      <c r="J405" s="39">
        <v>0.831</v>
      </c>
      <c r="K405" s="39">
        <v>0.005</v>
      </c>
      <c r="L405" s="39">
        <v>0.011</v>
      </c>
      <c r="M405" s="153">
        <v>0.0</v>
      </c>
      <c r="V405" s="73"/>
    </row>
    <row r="406" ht="15.75" customHeight="1">
      <c r="A406" s="47"/>
      <c r="B406" s="2"/>
      <c r="C406" s="47"/>
      <c r="D406" s="157">
        <v>14.0</v>
      </c>
      <c r="E406" s="46">
        <v>0.045</v>
      </c>
      <c r="F406" s="46">
        <v>0.081</v>
      </c>
      <c r="G406" s="46">
        <v>0.578</v>
      </c>
      <c r="H406" s="46">
        <v>0.025</v>
      </c>
      <c r="I406" s="46">
        <v>0.18</v>
      </c>
      <c r="J406" s="46">
        <v>0.762</v>
      </c>
      <c r="K406" s="46">
        <v>0.01</v>
      </c>
      <c r="L406" s="46">
        <v>0.054</v>
      </c>
      <c r="M406" s="157">
        <v>0.0</v>
      </c>
      <c r="N406" s="47"/>
      <c r="O406" s="47"/>
      <c r="P406" s="47"/>
      <c r="Q406" s="47"/>
      <c r="R406" s="47"/>
      <c r="S406" s="47"/>
      <c r="T406" s="47"/>
      <c r="U406" s="47"/>
      <c r="V406" s="72"/>
      <c r="W406" s="47"/>
      <c r="X406" s="47"/>
      <c r="Y406" s="47"/>
      <c r="Z406" s="47"/>
    </row>
    <row r="407" ht="15.75" customHeight="1">
      <c r="A407" s="37">
        <v>45455.0</v>
      </c>
      <c r="B407" s="39" t="s">
        <v>46</v>
      </c>
      <c r="C407" s="38">
        <v>6.0</v>
      </c>
      <c r="D407" s="153">
        <v>0.0</v>
      </c>
      <c r="E407" s="39">
        <v>0.317</v>
      </c>
      <c r="F407" s="39">
        <v>0.29</v>
      </c>
      <c r="G407" s="39">
        <v>0.3</v>
      </c>
      <c r="H407" s="39">
        <v>0.43</v>
      </c>
      <c r="I407" s="39">
        <v>0.446</v>
      </c>
      <c r="J407" s="39">
        <v>0.425</v>
      </c>
      <c r="K407" s="39">
        <v>0.433</v>
      </c>
      <c r="L407" s="39">
        <v>0.127</v>
      </c>
      <c r="M407" s="153">
        <v>0.0</v>
      </c>
      <c r="V407" s="73"/>
    </row>
    <row r="408" ht="15.75" customHeight="1">
      <c r="B408" s="5"/>
      <c r="D408" s="153">
        <v>1.0</v>
      </c>
      <c r="E408" s="39">
        <v>0.194</v>
      </c>
      <c r="F408" s="39">
        <v>0.216</v>
      </c>
      <c r="G408" s="39">
        <v>0.318</v>
      </c>
      <c r="H408" s="39">
        <v>0.235</v>
      </c>
      <c r="I408" s="39">
        <v>0.232</v>
      </c>
      <c r="J408" s="39">
        <v>0.415</v>
      </c>
      <c r="K408" s="39">
        <v>0.241</v>
      </c>
      <c r="L408" s="39">
        <v>0.0</v>
      </c>
      <c r="M408" s="153">
        <v>0.0</v>
      </c>
      <c r="V408" s="73"/>
    </row>
    <row r="409" ht="15.75" customHeight="1">
      <c r="B409" s="5"/>
      <c r="D409" s="153">
        <v>2.0</v>
      </c>
      <c r="E409" s="39">
        <v>0.167</v>
      </c>
      <c r="F409" s="39">
        <v>0.192</v>
      </c>
      <c r="G409" s="39">
        <v>0.352</v>
      </c>
      <c r="H409" s="39">
        <v>0.134</v>
      </c>
      <c r="I409" s="39">
        <v>0.138</v>
      </c>
      <c r="J409" s="39">
        <v>0.374</v>
      </c>
      <c r="K409" s="39">
        <v>0.15</v>
      </c>
      <c r="L409" s="39">
        <v>0.03</v>
      </c>
      <c r="M409" s="153">
        <v>0.18</v>
      </c>
      <c r="V409" s="73"/>
    </row>
    <row r="410" ht="15.75" customHeight="1">
      <c r="B410" s="5"/>
      <c r="D410" s="153">
        <v>3.0</v>
      </c>
      <c r="E410" s="39">
        <v>-0.1</v>
      </c>
      <c r="F410" s="39">
        <v>-0.01</v>
      </c>
      <c r="G410" s="39">
        <v>-0.07</v>
      </c>
      <c r="H410" s="39">
        <v>0.25</v>
      </c>
      <c r="I410" s="39">
        <v>0.012</v>
      </c>
      <c r="J410" s="39">
        <v>0.27</v>
      </c>
      <c r="K410" s="39">
        <v>0.075</v>
      </c>
      <c r="L410" s="39">
        <v>0.0</v>
      </c>
      <c r="M410" s="153">
        <v>0.1</v>
      </c>
      <c r="V410" s="73"/>
    </row>
    <row r="411" ht="15.75" customHeight="1">
      <c r="B411" s="5"/>
      <c r="D411" s="153">
        <v>5.0</v>
      </c>
      <c r="E411" s="39">
        <v>0.004</v>
      </c>
      <c r="F411" s="39">
        <v>0.001</v>
      </c>
      <c r="G411" s="39">
        <v>0.237</v>
      </c>
      <c r="H411" s="39">
        <v>0.006</v>
      </c>
      <c r="I411" s="39">
        <v>0.007</v>
      </c>
      <c r="J411" s="39">
        <v>0.258</v>
      </c>
      <c r="K411" s="39">
        <v>0.012</v>
      </c>
      <c r="L411" s="39">
        <v>0.004</v>
      </c>
      <c r="M411" s="153">
        <v>0.005</v>
      </c>
      <c r="V411" s="73"/>
    </row>
    <row r="412" ht="15.75" customHeight="1">
      <c r="A412" s="47"/>
      <c r="B412" s="2"/>
      <c r="C412" s="47"/>
      <c r="D412" s="157">
        <v>15.0</v>
      </c>
      <c r="E412" s="46">
        <v>0.005</v>
      </c>
      <c r="F412" s="46">
        <v>0.001</v>
      </c>
      <c r="G412" s="46">
        <v>0.214</v>
      </c>
      <c r="H412" s="46">
        <v>0.006</v>
      </c>
      <c r="I412" s="46">
        <v>0.006</v>
      </c>
      <c r="J412" s="46">
        <v>0.246</v>
      </c>
      <c r="K412" s="46">
        <v>0.013</v>
      </c>
      <c r="L412" s="46">
        <v>0.004</v>
      </c>
      <c r="M412" s="157">
        <v>0.005</v>
      </c>
      <c r="N412" s="47"/>
      <c r="O412" s="47"/>
      <c r="P412" s="47"/>
      <c r="Q412" s="47"/>
      <c r="R412" s="47"/>
      <c r="S412" s="47"/>
      <c r="T412" s="47"/>
      <c r="U412" s="47"/>
      <c r="V412" s="72"/>
      <c r="W412" s="47"/>
      <c r="X412" s="47"/>
      <c r="Y412" s="47"/>
      <c r="Z412" s="47"/>
    </row>
    <row r="413" ht="15.75" customHeight="1">
      <c r="A413" s="37">
        <v>45455.0</v>
      </c>
      <c r="B413" s="39" t="s">
        <v>46</v>
      </c>
      <c r="C413" s="38">
        <v>7.0</v>
      </c>
      <c r="D413" s="160">
        <v>0.0</v>
      </c>
      <c r="E413" s="38">
        <v>0.479</v>
      </c>
      <c r="F413" s="38">
        <v>0.6</v>
      </c>
      <c r="G413" s="38">
        <v>0.661</v>
      </c>
      <c r="H413" s="38">
        <v>0.674</v>
      </c>
      <c r="I413" s="38">
        <v>0.731</v>
      </c>
      <c r="J413" s="38">
        <v>0.82</v>
      </c>
      <c r="K413" s="38">
        <v>1.629</v>
      </c>
      <c r="L413" s="38">
        <v>0.822</v>
      </c>
      <c r="M413" s="160">
        <v>0.0</v>
      </c>
      <c r="V413" s="161"/>
    </row>
    <row r="414" ht="15.75" customHeight="1">
      <c r="B414" s="5"/>
      <c r="D414" s="153">
        <v>1.0</v>
      </c>
      <c r="E414" s="39">
        <v>0.42</v>
      </c>
      <c r="F414" s="39">
        <v>0.507</v>
      </c>
      <c r="G414" s="39">
        <v>0.535</v>
      </c>
      <c r="H414" s="39">
        <v>0.558</v>
      </c>
      <c r="I414" s="39">
        <v>0.524</v>
      </c>
      <c r="J414" s="39">
        <v>0.581</v>
      </c>
      <c r="K414" s="39">
        <v>0.512</v>
      </c>
      <c r="L414" s="39">
        <v>0.401</v>
      </c>
      <c r="M414" s="153">
        <v>0.002</v>
      </c>
      <c r="V414" s="73"/>
    </row>
    <row r="415" ht="15.75" customHeight="1">
      <c r="B415" s="5"/>
      <c r="D415" s="153">
        <v>2.0</v>
      </c>
      <c r="E415" s="39">
        <v>0.225</v>
      </c>
      <c r="F415" s="39">
        <v>0.307</v>
      </c>
      <c r="G415" s="39">
        <v>0.338</v>
      </c>
      <c r="H415" s="39">
        <v>0.291</v>
      </c>
      <c r="I415" s="39">
        <v>0.239</v>
      </c>
      <c r="J415" s="39">
        <v>0.298</v>
      </c>
      <c r="K415" s="39">
        <v>0.218</v>
      </c>
      <c r="L415" s="39">
        <v>0.245</v>
      </c>
      <c r="M415" s="153">
        <v>-0.078</v>
      </c>
      <c r="V415" s="73"/>
    </row>
    <row r="416" ht="15.75" customHeight="1">
      <c r="B416" s="5"/>
      <c r="D416" s="153">
        <v>5.0</v>
      </c>
      <c r="E416" s="39">
        <v>0.21</v>
      </c>
      <c r="F416" s="39">
        <v>0.262</v>
      </c>
      <c r="G416" s="39">
        <v>0.258</v>
      </c>
      <c r="H416" s="39">
        <v>0.21</v>
      </c>
      <c r="I416" s="39">
        <v>0.29</v>
      </c>
      <c r="J416" s="39">
        <v>0.258</v>
      </c>
      <c r="K416" s="39">
        <v>0.266</v>
      </c>
      <c r="L416" s="39">
        <v>0.21</v>
      </c>
      <c r="M416" s="153">
        <v>0.001</v>
      </c>
      <c r="V416" s="73"/>
    </row>
    <row r="417" ht="15.75" customHeight="1">
      <c r="B417" s="5"/>
      <c r="D417" s="153">
        <v>10.0</v>
      </c>
      <c r="E417" s="39">
        <v>0.171</v>
      </c>
      <c r="F417" s="39">
        <v>0.219</v>
      </c>
      <c r="G417" s="39">
        <v>0.221</v>
      </c>
      <c r="H417" s="39">
        <v>0.204</v>
      </c>
      <c r="I417" s="39">
        <v>0.161</v>
      </c>
      <c r="J417" s="39">
        <v>0.233</v>
      </c>
      <c r="K417" s="39">
        <v>0.23</v>
      </c>
      <c r="L417" s="39">
        <v>0.163</v>
      </c>
      <c r="M417" s="153">
        <v>0.0</v>
      </c>
      <c r="V417" s="73"/>
    </row>
    <row r="418" ht="15.75" customHeight="1">
      <c r="B418" s="5"/>
      <c r="D418" s="153">
        <v>15.0</v>
      </c>
      <c r="E418" s="39">
        <v>0.114</v>
      </c>
      <c r="F418" s="39">
        <v>0.114</v>
      </c>
      <c r="G418" s="39">
        <v>0.182</v>
      </c>
      <c r="H418" s="39">
        <v>0.171</v>
      </c>
      <c r="I418" s="39">
        <v>0.133</v>
      </c>
      <c r="J418" s="39">
        <v>0.18</v>
      </c>
      <c r="K418" s="39">
        <v>0.194</v>
      </c>
      <c r="L418" s="39">
        <v>0.118</v>
      </c>
      <c r="M418" s="153">
        <v>-0.001</v>
      </c>
      <c r="V418" s="73"/>
    </row>
    <row r="419" ht="15.75" customHeight="1">
      <c r="A419" s="47"/>
      <c r="B419" s="2"/>
      <c r="C419" s="47"/>
      <c r="D419" s="157">
        <v>35.0</v>
      </c>
      <c r="E419" s="46">
        <v>0.026</v>
      </c>
      <c r="F419" s="46">
        <v>0.07</v>
      </c>
      <c r="G419" s="46">
        <v>0.076</v>
      </c>
      <c r="H419" s="46">
        <v>0.021</v>
      </c>
      <c r="I419" s="46">
        <v>-0.003</v>
      </c>
      <c r="J419" s="46">
        <v>0.024</v>
      </c>
      <c r="K419" s="46">
        <v>-0.009</v>
      </c>
      <c r="L419" s="46">
        <v>0.076</v>
      </c>
      <c r="M419" s="157">
        <v>0.238</v>
      </c>
      <c r="N419" s="47"/>
      <c r="O419" s="47"/>
      <c r="P419" s="47"/>
      <c r="Q419" s="47"/>
      <c r="R419" s="47"/>
      <c r="S419" s="47"/>
      <c r="T419" s="47"/>
      <c r="U419" s="47"/>
      <c r="V419" s="72"/>
      <c r="W419" s="47"/>
      <c r="X419" s="47"/>
      <c r="Y419" s="47"/>
      <c r="Z419" s="47"/>
    </row>
    <row r="420" ht="15.75" customHeight="1">
      <c r="A420" s="37">
        <v>45455.0</v>
      </c>
      <c r="B420" s="39" t="s">
        <v>46</v>
      </c>
      <c r="C420" s="38">
        <v>8.0</v>
      </c>
      <c r="D420" s="153">
        <v>0.0</v>
      </c>
      <c r="E420" s="39">
        <v>0.356</v>
      </c>
      <c r="F420" s="39">
        <v>0.391</v>
      </c>
      <c r="G420" s="39">
        <v>0.385</v>
      </c>
      <c r="H420" s="39">
        <v>0.362</v>
      </c>
      <c r="I420" s="39">
        <v>0.303</v>
      </c>
      <c r="J420" s="39">
        <v>0.317</v>
      </c>
      <c r="K420" s="39">
        <v>0.57</v>
      </c>
      <c r="L420" s="39">
        <v>0.503</v>
      </c>
      <c r="M420" s="153">
        <v>0.654</v>
      </c>
      <c r="V420" s="73"/>
    </row>
    <row r="421" ht="15.75" customHeight="1">
      <c r="B421" s="5"/>
      <c r="D421" s="153">
        <v>1.0</v>
      </c>
      <c r="E421" s="39">
        <v>0.349</v>
      </c>
      <c r="F421" s="39">
        <v>0.371</v>
      </c>
      <c r="G421" s="39">
        <v>0.384</v>
      </c>
      <c r="H421" s="39">
        <v>0.29</v>
      </c>
      <c r="I421" s="39">
        <v>0.289</v>
      </c>
      <c r="J421" s="39">
        <v>0.296</v>
      </c>
      <c r="K421" s="39">
        <v>0.5</v>
      </c>
      <c r="L421" s="39">
        <v>0.434</v>
      </c>
      <c r="M421" s="153">
        <v>0.57</v>
      </c>
      <c r="V421" s="73"/>
    </row>
    <row r="422" ht="15.75" customHeight="1">
      <c r="B422" s="5"/>
      <c r="D422" s="153">
        <v>2.0</v>
      </c>
      <c r="E422" s="39">
        <v>0.295</v>
      </c>
      <c r="F422" s="39">
        <v>0.309</v>
      </c>
      <c r="G422" s="39">
        <v>0.329</v>
      </c>
      <c r="H422" s="39">
        <v>0.22</v>
      </c>
      <c r="I422" s="39">
        <v>0.232</v>
      </c>
      <c r="J422" s="39">
        <v>0.241</v>
      </c>
      <c r="K422" s="39">
        <v>0.382</v>
      </c>
      <c r="L422" s="39">
        <v>0.326</v>
      </c>
      <c r="M422" s="153">
        <v>4.0</v>
      </c>
      <c r="V422" s="73"/>
    </row>
    <row r="423" ht="15.75" customHeight="1">
      <c r="B423" s="5"/>
      <c r="D423" s="153">
        <v>3.0</v>
      </c>
      <c r="E423" s="39">
        <v>0.264</v>
      </c>
      <c r="F423" s="39">
        <v>0.268</v>
      </c>
      <c r="G423" s="39">
        <v>0.294</v>
      </c>
      <c r="H423" s="39">
        <v>0.174</v>
      </c>
      <c r="I423" s="39">
        <v>0.186</v>
      </c>
      <c r="J423" s="39">
        <v>0.202</v>
      </c>
      <c r="K423" s="39">
        <v>0.313</v>
      </c>
      <c r="L423" s="39">
        <v>0.26</v>
      </c>
      <c r="M423" s="153">
        <v>0.304</v>
      </c>
      <c r="V423" s="73"/>
    </row>
    <row r="424" ht="15.75" customHeight="1">
      <c r="B424" s="5"/>
      <c r="D424" s="153">
        <v>5.0</v>
      </c>
      <c r="E424" s="39">
        <v>0.225</v>
      </c>
      <c r="F424" s="39">
        <v>0.226</v>
      </c>
      <c r="G424" s="39">
        <v>0.253</v>
      </c>
      <c r="H424" s="39">
        <v>0.122</v>
      </c>
      <c r="I424" s="39">
        <v>0.14</v>
      </c>
      <c r="J424" s="39">
        <v>0.151</v>
      </c>
      <c r="K424" s="39">
        <v>0.24</v>
      </c>
      <c r="L424" s="39">
        <v>0.191</v>
      </c>
      <c r="M424" s="153">
        <v>0.225</v>
      </c>
      <c r="V424" s="73"/>
    </row>
    <row r="425" ht="15.75" customHeight="1">
      <c r="B425" s="5"/>
      <c r="D425" s="153">
        <v>10.0</v>
      </c>
      <c r="E425" s="39">
        <v>0.223</v>
      </c>
      <c r="F425" s="39">
        <v>0.223</v>
      </c>
      <c r="G425" s="39">
        <v>0.247</v>
      </c>
      <c r="H425" s="39">
        <v>0.118</v>
      </c>
      <c r="I425" s="39">
        <v>0.138</v>
      </c>
      <c r="J425" s="39">
        <v>0.147</v>
      </c>
      <c r="K425" s="39">
        <v>0.233</v>
      </c>
      <c r="L425" s="39">
        <v>0.189</v>
      </c>
      <c r="M425" s="153">
        <v>0.219</v>
      </c>
      <c r="V425" s="73"/>
    </row>
    <row r="426" ht="15.75" customHeight="1">
      <c r="A426" s="47"/>
      <c r="B426" s="2"/>
      <c r="C426" s="47"/>
      <c r="D426" s="157">
        <v>15.0</v>
      </c>
      <c r="E426" s="46">
        <v>0.203</v>
      </c>
      <c r="F426" s="46">
        <v>0.208</v>
      </c>
      <c r="G426" s="46">
        <v>0.22</v>
      </c>
      <c r="H426" s="46">
        <v>0.102</v>
      </c>
      <c r="I426" s="46">
        <v>0.12</v>
      </c>
      <c r="J426" s="46">
        <v>0.129</v>
      </c>
      <c r="K426" s="46">
        <v>0.212</v>
      </c>
      <c r="L426" s="46">
        <v>0.17</v>
      </c>
      <c r="M426" s="157">
        <v>0.201</v>
      </c>
      <c r="N426" s="47"/>
      <c r="O426" s="47"/>
      <c r="P426" s="47"/>
      <c r="Q426" s="47"/>
      <c r="R426" s="47"/>
      <c r="S426" s="47"/>
      <c r="T426" s="47"/>
      <c r="U426" s="47"/>
      <c r="V426" s="72"/>
      <c r="W426" s="47"/>
      <c r="X426" s="47"/>
      <c r="Y426" s="47"/>
      <c r="Z426" s="47"/>
    </row>
    <row r="427" ht="15.75" customHeight="1">
      <c r="A427" s="37">
        <v>45455.0</v>
      </c>
      <c r="B427" s="39" t="s">
        <v>46</v>
      </c>
      <c r="C427" s="38">
        <v>9.0</v>
      </c>
      <c r="D427" s="153">
        <v>0.0</v>
      </c>
      <c r="E427" s="39">
        <v>1.328</v>
      </c>
      <c r="F427" s="39">
        <v>1.222</v>
      </c>
      <c r="G427" s="39">
        <v>1.074</v>
      </c>
      <c r="H427" s="39">
        <v>1.661</v>
      </c>
      <c r="I427" s="39">
        <v>1.761</v>
      </c>
      <c r="J427" s="39">
        <v>1.683</v>
      </c>
      <c r="K427" s="39">
        <v>1.61</v>
      </c>
      <c r="L427" s="39">
        <v>1.531</v>
      </c>
      <c r="M427" s="153">
        <v>0.0</v>
      </c>
      <c r="N427" s="38" t="s">
        <v>181</v>
      </c>
      <c r="O427" s="38" t="s">
        <v>182</v>
      </c>
      <c r="P427" s="38" t="s">
        <v>182</v>
      </c>
      <c r="Q427" s="38" t="s">
        <v>185</v>
      </c>
      <c r="R427" s="38" t="s">
        <v>185</v>
      </c>
      <c r="S427" s="38" t="s">
        <v>182</v>
      </c>
      <c r="T427" s="38" t="s">
        <v>181</v>
      </c>
      <c r="U427" s="38" t="s">
        <v>181</v>
      </c>
      <c r="V427" s="160" t="s">
        <v>184</v>
      </c>
    </row>
    <row r="428" ht="15.75" customHeight="1">
      <c r="B428" s="5"/>
      <c r="D428" s="153">
        <v>1.0</v>
      </c>
      <c r="E428" s="39">
        <v>0.652</v>
      </c>
      <c r="F428" s="39">
        <v>0.796</v>
      </c>
      <c r="G428" s="39">
        <v>1.113</v>
      </c>
      <c r="H428" s="39">
        <v>1.207</v>
      </c>
      <c r="I428" s="39">
        <v>1.266</v>
      </c>
      <c r="J428" s="39">
        <v>1.653</v>
      </c>
      <c r="K428" s="39">
        <v>1.322</v>
      </c>
      <c r="L428" s="39">
        <v>1.045</v>
      </c>
      <c r="M428" s="153">
        <v>0.1154</v>
      </c>
      <c r="V428" s="73"/>
    </row>
    <row r="429" ht="15.75" customHeight="1">
      <c r="B429" s="5"/>
      <c r="D429" s="153">
        <v>3.0</v>
      </c>
      <c r="E429" s="39">
        <v>0.145</v>
      </c>
      <c r="F429" s="39">
        <v>0.458</v>
      </c>
      <c r="G429" s="39">
        <v>0.922</v>
      </c>
      <c r="H429" s="39">
        <v>0.308</v>
      </c>
      <c r="I429" s="39">
        <v>0.588</v>
      </c>
      <c r="J429" s="39">
        <v>1.167</v>
      </c>
      <c r="K429" s="39">
        <v>0.445</v>
      </c>
      <c r="L429" s="39">
        <v>0.089</v>
      </c>
      <c r="M429" s="153">
        <v>0.006</v>
      </c>
      <c r="V429" s="73"/>
    </row>
    <row r="430" ht="15.75" customHeight="1">
      <c r="B430" s="5"/>
      <c r="D430" s="153">
        <v>5.0</v>
      </c>
      <c r="E430" s="39">
        <v>0.128</v>
      </c>
      <c r="F430" s="39">
        <v>0.264</v>
      </c>
      <c r="G430" s="39">
        <v>0.9</v>
      </c>
      <c r="H430" s="39">
        <v>0.031</v>
      </c>
      <c r="I430" s="39">
        <v>0.208</v>
      </c>
      <c r="J430" s="39">
        <v>1.08</v>
      </c>
      <c r="K430" s="39">
        <v>0.18</v>
      </c>
      <c r="L430" s="39">
        <v>0.027</v>
      </c>
      <c r="M430" s="153">
        <v>0.005</v>
      </c>
      <c r="V430" s="73"/>
    </row>
    <row r="431" ht="15.75" customHeight="1">
      <c r="B431" s="5"/>
      <c r="D431" s="153">
        <v>10.0</v>
      </c>
      <c r="E431" s="39">
        <v>-0.008</v>
      </c>
      <c r="F431" s="39">
        <v>0.146</v>
      </c>
      <c r="G431" s="39">
        <v>0.848</v>
      </c>
      <c r="H431" s="39">
        <v>0.012</v>
      </c>
      <c r="I431" s="39">
        <v>0.032</v>
      </c>
      <c r="J431" s="39">
        <v>0.95</v>
      </c>
      <c r="K431" s="39">
        <v>0.006</v>
      </c>
      <c r="L431" s="39">
        <v>0.014</v>
      </c>
      <c r="M431" s="153">
        <v>0.01</v>
      </c>
      <c r="V431" s="73"/>
    </row>
    <row r="432" ht="15.75" customHeight="1">
      <c r="B432" s="5"/>
      <c r="D432" s="153">
        <v>15.0</v>
      </c>
      <c r="E432" s="39">
        <v>0.011</v>
      </c>
      <c r="F432" s="39">
        <v>0.1</v>
      </c>
      <c r="G432" s="39">
        <v>0.827</v>
      </c>
      <c r="H432" s="39">
        <v>0.018</v>
      </c>
      <c r="I432" s="39">
        <v>0.023</v>
      </c>
      <c r="J432" s="39">
        <v>0.911</v>
      </c>
      <c r="K432" s="39">
        <v>0.015</v>
      </c>
      <c r="L432" s="39">
        <v>0.023</v>
      </c>
      <c r="M432" s="153">
        <v>0.014</v>
      </c>
      <c r="V432" s="73"/>
    </row>
    <row r="433" ht="15.75" customHeight="1">
      <c r="A433" s="47"/>
      <c r="B433" s="2"/>
      <c r="C433" s="47"/>
      <c r="D433" s="157">
        <v>30.0</v>
      </c>
      <c r="E433" s="46">
        <v>0.018</v>
      </c>
      <c r="F433" s="46">
        <v>-0.008</v>
      </c>
      <c r="G433" s="46">
        <v>0.764</v>
      </c>
      <c r="H433" s="46">
        <v>-0.003</v>
      </c>
      <c r="I433" s="46">
        <v>-0.008</v>
      </c>
      <c r="J433" s="46">
        <v>0.71</v>
      </c>
      <c r="K433" s="46">
        <v>0.003</v>
      </c>
      <c r="L433" s="46">
        <v>-0.001</v>
      </c>
      <c r="M433" s="157">
        <v>-0.001</v>
      </c>
      <c r="N433" s="47"/>
      <c r="O433" s="47"/>
      <c r="P433" s="47"/>
      <c r="Q433" s="47"/>
      <c r="R433" s="47"/>
      <c r="S433" s="47"/>
      <c r="T433" s="47"/>
      <c r="U433" s="47"/>
      <c r="V433" s="72"/>
      <c r="W433" s="47"/>
      <c r="X433" s="47"/>
      <c r="Y433" s="47"/>
      <c r="Z433" s="47"/>
    </row>
    <row r="434" ht="15.75" customHeight="1">
      <c r="A434" s="37">
        <v>45455.0</v>
      </c>
      <c r="B434" s="39" t="s">
        <v>46</v>
      </c>
      <c r="C434" s="38">
        <v>10.0</v>
      </c>
      <c r="D434" s="153">
        <v>0.0</v>
      </c>
      <c r="E434" s="39">
        <v>1.073</v>
      </c>
      <c r="F434" s="39">
        <v>1.031</v>
      </c>
      <c r="G434" s="39">
        <v>1.616</v>
      </c>
      <c r="H434" s="39">
        <v>1.244</v>
      </c>
      <c r="I434" s="39">
        <v>1.328</v>
      </c>
      <c r="J434" s="39">
        <v>1.208</v>
      </c>
      <c r="K434" s="39">
        <v>1.101</v>
      </c>
      <c r="L434" s="39">
        <v>0.782</v>
      </c>
      <c r="M434" s="153">
        <v>0.0</v>
      </c>
      <c r="N434" s="38" t="s">
        <v>185</v>
      </c>
      <c r="O434" s="38" t="s">
        <v>181</v>
      </c>
      <c r="P434" s="38" t="s">
        <v>182</v>
      </c>
      <c r="Q434" s="38" t="s">
        <v>181</v>
      </c>
      <c r="R434" s="38" t="s">
        <v>181</v>
      </c>
      <c r="S434" s="38" t="s">
        <v>182</v>
      </c>
      <c r="T434" s="38" t="s">
        <v>181</v>
      </c>
      <c r="U434" s="38" t="s">
        <v>181</v>
      </c>
      <c r="V434" s="160" t="s">
        <v>184</v>
      </c>
    </row>
    <row r="435" ht="15.75" customHeight="1">
      <c r="B435" s="5"/>
      <c r="D435" s="153">
        <v>1.0</v>
      </c>
      <c r="E435" s="39">
        <v>0.335</v>
      </c>
      <c r="F435" s="39">
        <v>0.58</v>
      </c>
      <c r="G435" s="39">
        <v>1.422</v>
      </c>
      <c r="H435" s="39">
        <v>0.087</v>
      </c>
      <c r="I435" s="39">
        <v>0.247</v>
      </c>
      <c r="J435" s="39">
        <v>1.148</v>
      </c>
      <c r="K435" s="39">
        <v>0.3</v>
      </c>
      <c r="L435" s="39">
        <v>0.164</v>
      </c>
      <c r="M435" s="153">
        <v>-0.04</v>
      </c>
      <c r="V435" s="73"/>
    </row>
    <row r="436" ht="15.75" customHeight="1">
      <c r="B436" s="5"/>
      <c r="D436" s="153">
        <v>2.0</v>
      </c>
      <c r="E436" s="39">
        <v>0.123</v>
      </c>
      <c r="F436" s="39">
        <v>0.469</v>
      </c>
      <c r="G436" s="39">
        <v>1.366</v>
      </c>
      <c r="H436" s="39">
        <v>0.027</v>
      </c>
      <c r="I436" s="39">
        <v>0.104</v>
      </c>
      <c r="J436" s="39">
        <v>0.964</v>
      </c>
      <c r="K436" s="39">
        <v>0.184</v>
      </c>
      <c r="L436" s="39">
        <v>0.09</v>
      </c>
      <c r="M436" s="153">
        <v>-0.004</v>
      </c>
      <c r="V436" s="73"/>
    </row>
    <row r="437" ht="15.75" customHeight="1">
      <c r="B437" s="5"/>
      <c r="D437" s="153">
        <v>3.0</v>
      </c>
      <c r="E437" s="39">
        <v>0.133</v>
      </c>
      <c r="F437" s="39">
        <v>0.38</v>
      </c>
      <c r="G437" s="39">
        <v>1.349</v>
      </c>
      <c r="H437" s="39">
        <v>0.023</v>
      </c>
      <c r="I437" s="39">
        <v>0.072</v>
      </c>
      <c r="J437" s="39">
        <v>0.936</v>
      </c>
      <c r="K437" s="39">
        <v>0.126</v>
      </c>
      <c r="L437" s="39">
        <v>0.028</v>
      </c>
      <c r="M437" s="153">
        <v>-0.008</v>
      </c>
      <c r="V437" s="73"/>
    </row>
    <row r="438" ht="15.75" customHeight="1">
      <c r="B438" s="5"/>
      <c r="D438" s="153">
        <v>5.0</v>
      </c>
      <c r="E438" s="39">
        <v>0.104</v>
      </c>
      <c r="F438" s="39">
        <v>0.317</v>
      </c>
      <c r="G438" s="39">
        <v>1.338</v>
      </c>
      <c r="H438" s="39">
        <v>-0.003</v>
      </c>
      <c r="I438" s="39">
        <v>0.031</v>
      </c>
      <c r="J438" s="39">
        <v>0.891</v>
      </c>
      <c r="K438" s="39">
        <v>0.222</v>
      </c>
      <c r="L438" s="39">
        <v>0.012</v>
      </c>
      <c r="M438" s="153">
        <v>-0.008</v>
      </c>
      <c r="V438" s="73"/>
    </row>
    <row r="439" ht="15.75" customHeight="1">
      <c r="B439" s="5"/>
      <c r="D439" s="153">
        <v>10.0</v>
      </c>
      <c r="E439" s="39">
        <v>0.158</v>
      </c>
      <c r="F439" s="39">
        <v>0.128</v>
      </c>
      <c r="G439" s="39">
        <v>0.202</v>
      </c>
      <c r="H439" s="39">
        <v>0.135</v>
      </c>
      <c r="I439" s="39">
        <v>0.143</v>
      </c>
      <c r="J439" s="39">
        <v>0.972</v>
      </c>
      <c r="K439" s="39">
        <v>0.147</v>
      </c>
      <c r="L439" s="39">
        <v>0.046</v>
      </c>
      <c r="M439" s="153">
        <v>0.02</v>
      </c>
      <c r="V439" s="73"/>
    </row>
    <row r="440" ht="15.75" customHeight="1">
      <c r="B440" s="5"/>
      <c r="D440" s="153">
        <v>15.0</v>
      </c>
      <c r="E440" s="39">
        <v>0.112</v>
      </c>
      <c r="F440" s="39">
        <v>0.097</v>
      </c>
      <c r="G440" s="39">
        <v>0.97</v>
      </c>
      <c r="H440" s="39">
        <v>0.065</v>
      </c>
      <c r="I440" s="39">
        <v>0.077</v>
      </c>
      <c r="J440" s="39">
        <v>0.924</v>
      </c>
      <c r="K440" s="39">
        <v>0.057</v>
      </c>
      <c r="L440" s="39">
        <v>0.011</v>
      </c>
      <c r="M440" s="153">
        <v>0.043</v>
      </c>
      <c r="V440" s="73"/>
    </row>
    <row r="441" ht="15.75" customHeight="1">
      <c r="A441" s="47"/>
      <c r="B441" s="2"/>
      <c r="C441" s="47"/>
      <c r="D441" s="157">
        <v>45.0</v>
      </c>
      <c r="E441" s="46">
        <v>-0.301</v>
      </c>
      <c r="F441" s="46">
        <v>-0.295</v>
      </c>
      <c r="G441" s="46">
        <v>0.663</v>
      </c>
      <c r="H441" s="46">
        <v>-0.301</v>
      </c>
      <c r="I441" s="46">
        <v>-0.301</v>
      </c>
      <c r="J441" s="46">
        <v>0.263</v>
      </c>
      <c r="K441" s="46">
        <v>-0.301</v>
      </c>
      <c r="L441" s="46">
        <v>-0.301</v>
      </c>
      <c r="M441" s="157">
        <v>-0.301</v>
      </c>
      <c r="N441" s="47"/>
      <c r="O441" s="47"/>
      <c r="P441" s="47"/>
      <c r="Q441" s="47"/>
      <c r="R441" s="47"/>
      <c r="S441" s="47"/>
      <c r="T441" s="47"/>
      <c r="U441" s="47"/>
      <c r="V441" s="72"/>
      <c r="W441" s="47"/>
      <c r="X441" s="47"/>
      <c r="Y441" s="47"/>
      <c r="Z441" s="47"/>
    </row>
    <row r="442" ht="15.75" customHeight="1">
      <c r="A442" s="37">
        <v>45455.0</v>
      </c>
      <c r="B442" s="39" t="s">
        <v>46</v>
      </c>
      <c r="C442" s="38">
        <v>11.0</v>
      </c>
      <c r="D442" s="153">
        <v>0.0</v>
      </c>
      <c r="E442" s="39">
        <v>0.276</v>
      </c>
      <c r="F442" s="39">
        <v>1.54</v>
      </c>
      <c r="G442" s="39">
        <v>0.235</v>
      </c>
      <c r="H442" s="39">
        <v>0.425</v>
      </c>
      <c r="I442" s="39">
        <v>0.528</v>
      </c>
      <c r="J442" s="39">
        <v>0.491</v>
      </c>
      <c r="K442" s="39">
        <v>0.695</v>
      </c>
      <c r="L442" s="39">
        <v>0.197</v>
      </c>
      <c r="M442" s="153">
        <v>0.0</v>
      </c>
      <c r="V442" s="73"/>
    </row>
    <row r="443" ht="15.75" customHeight="1">
      <c r="B443" s="5"/>
      <c r="D443" s="153">
        <v>1.0</v>
      </c>
      <c r="E443" s="39">
        <v>0.113</v>
      </c>
      <c r="F443" s="39">
        <v>0.113</v>
      </c>
      <c r="G443" s="39">
        <v>0.38</v>
      </c>
      <c r="H443" s="39">
        <v>0.176</v>
      </c>
      <c r="I443" s="39">
        <v>0.29</v>
      </c>
      <c r="J443" s="39">
        <v>0.484</v>
      </c>
      <c r="K443" s="39">
        <v>0.297</v>
      </c>
      <c r="L443" s="39">
        <v>0.0</v>
      </c>
      <c r="M443" s="153">
        <v>0.0</v>
      </c>
      <c r="V443" s="73"/>
    </row>
    <row r="444" ht="15.75" customHeight="1">
      <c r="B444" s="5"/>
      <c r="D444" s="153">
        <v>2.0</v>
      </c>
      <c r="E444" s="39">
        <v>0.029</v>
      </c>
      <c r="F444" s="39">
        <v>0.127</v>
      </c>
      <c r="G444" s="39">
        <v>0.335</v>
      </c>
      <c r="H444" s="39">
        <v>0.029</v>
      </c>
      <c r="I444" s="39">
        <v>0.109</v>
      </c>
      <c r="J444" s="39">
        <v>0.405</v>
      </c>
      <c r="K444" s="39">
        <v>0.096</v>
      </c>
      <c r="L444" s="39">
        <v>0.08</v>
      </c>
      <c r="M444" s="153">
        <v>0.017</v>
      </c>
      <c r="V444" s="73"/>
    </row>
    <row r="445" ht="15.75" customHeight="1">
      <c r="B445" s="5"/>
      <c r="D445" s="153">
        <v>3.0</v>
      </c>
      <c r="E445" s="39">
        <v>0.007</v>
      </c>
      <c r="F445" s="39">
        <v>0.08</v>
      </c>
      <c r="G445" s="39">
        <v>0.204</v>
      </c>
      <c r="H445" s="39">
        <v>0.05</v>
      </c>
      <c r="I445" s="39">
        <v>0.013</v>
      </c>
      <c r="J445" s="39">
        <v>0.314</v>
      </c>
      <c r="K445" s="39">
        <v>0.06</v>
      </c>
      <c r="L445" s="39">
        <v>0.0</v>
      </c>
      <c r="M445" s="153">
        <v>0.0</v>
      </c>
      <c r="V445" s="73"/>
    </row>
    <row r="446" ht="15.75" customHeight="1">
      <c r="B446" s="5"/>
      <c r="D446" s="153">
        <v>5.0</v>
      </c>
      <c r="E446" s="39">
        <v>-0.095</v>
      </c>
      <c r="F446" s="39">
        <v>0.011</v>
      </c>
      <c r="G446" s="39">
        <v>0.082</v>
      </c>
      <c r="H446" s="39">
        <v>0.244</v>
      </c>
      <c r="I446" s="39">
        <v>0.012</v>
      </c>
      <c r="J446" s="39">
        <v>0.011</v>
      </c>
      <c r="K446" s="39">
        <v>0.014</v>
      </c>
      <c r="L446" s="39">
        <v>0.001</v>
      </c>
      <c r="M446" s="153">
        <v>0.001</v>
      </c>
      <c r="V446" s="73"/>
    </row>
    <row r="447" ht="15.75" customHeight="1">
      <c r="A447" s="47"/>
      <c r="B447" s="2"/>
      <c r="C447" s="47"/>
      <c r="D447" s="157">
        <v>10.0</v>
      </c>
      <c r="E447" s="46">
        <v>0.016</v>
      </c>
      <c r="F447" s="46">
        <v>0.072</v>
      </c>
      <c r="G447" s="46">
        <v>0.18</v>
      </c>
      <c r="H447" s="46">
        <v>0.026</v>
      </c>
      <c r="I447" s="46">
        <v>0.017</v>
      </c>
      <c r="J447" s="46">
        <v>0.24</v>
      </c>
      <c r="K447" s="46">
        <v>0.014</v>
      </c>
      <c r="L447" s="46">
        <v>0.008</v>
      </c>
      <c r="M447" s="157">
        <v>0.012</v>
      </c>
      <c r="N447" s="47"/>
      <c r="O447" s="47"/>
      <c r="P447" s="47"/>
      <c r="Q447" s="47"/>
      <c r="R447" s="47"/>
      <c r="S447" s="47"/>
      <c r="T447" s="47"/>
      <c r="U447" s="47"/>
      <c r="V447" s="72"/>
      <c r="W447" s="47"/>
      <c r="X447" s="47"/>
      <c r="Y447" s="47"/>
      <c r="Z447" s="47"/>
    </row>
    <row r="448" ht="15.75" customHeight="1">
      <c r="A448" s="37">
        <v>45455.0</v>
      </c>
      <c r="B448" s="39" t="s">
        <v>46</v>
      </c>
      <c r="C448" s="38">
        <v>13.0</v>
      </c>
      <c r="D448" s="153">
        <v>0.0</v>
      </c>
      <c r="E448" s="39">
        <v>0.494</v>
      </c>
      <c r="F448" s="39">
        <v>0.76</v>
      </c>
      <c r="G448" s="39">
        <v>0.828</v>
      </c>
      <c r="H448" s="39">
        <v>1.003</v>
      </c>
      <c r="I448" s="39">
        <v>1.115</v>
      </c>
      <c r="J448" s="39">
        <v>1.28</v>
      </c>
      <c r="K448" s="39">
        <v>0.465</v>
      </c>
      <c r="L448" s="39">
        <v>1.093</v>
      </c>
      <c r="M448" s="153">
        <v>0.0</v>
      </c>
      <c r="V448" s="73"/>
    </row>
    <row r="449" ht="15.75" customHeight="1">
      <c r="B449" s="5"/>
      <c r="D449" s="153">
        <v>1.0</v>
      </c>
      <c r="E449" s="39">
        <v>0.012</v>
      </c>
      <c r="F449" s="39">
        <v>0.15</v>
      </c>
      <c r="G449" s="39">
        <v>0.874</v>
      </c>
      <c r="H449" s="39">
        <v>0.017</v>
      </c>
      <c r="I449" s="39">
        <v>0.121</v>
      </c>
      <c r="J449" s="39">
        <v>1.068</v>
      </c>
      <c r="K449" s="39">
        <v>0.02</v>
      </c>
      <c r="L449" s="39">
        <v>0.014</v>
      </c>
      <c r="M449" s="153">
        <v>0.0</v>
      </c>
      <c r="V449" s="73"/>
    </row>
    <row r="450" ht="15.75" customHeight="1">
      <c r="B450" s="5"/>
      <c r="D450" s="153">
        <v>2.0</v>
      </c>
      <c r="E450" s="39">
        <v>0.001</v>
      </c>
      <c r="F450" s="39">
        <v>0.117</v>
      </c>
      <c r="G450" s="39">
        <v>0.842</v>
      </c>
      <c r="H450" s="39">
        <v>0.929</v>
      </c>
      <c r="I450" s="39">
        <v>0.124</v>
      </c>
      <c r="J450" s="39">
        <v>0.005</v>
      </c>
      <c r="K450" s="39">
        <v>0.926</v>
      </c>
      <c r="L450" s="39">
        <v>0.003</v>
      </c>
      <c r="M450" s="153">
        <v>0.0</v>
      </c>
      <c r="V450" s="73"/>
    </row>
    <row r="451" ht="15.75" customHeight="1">
      <c r="B451" s="5"/>
      <c r="D451" s="153">
        <v>6.0</v>
      </c>
      <c r="E451" s="39">
        <v>-0.002</v>
      </c>
      <c r="F451" s="39">
        <v>0.037</v>
      </c>
      <c r="G451" s="39">
        <v>0.758</v>
      </c>
      <c r="H451" s="39">
        <v>-0.001</v>
      </c>
      <c r="I451" s="39">
        <v>0.002</v>
      </c>
      <c r="J451" s="39">
        <v>0.877</v>
      </c>
      <c r="K451" s="39">
        <v>-0.001</v>
      </c>
      <c r="L451" s="39">
        <v>0.109</v>
      </c>
      <c r="M451" s="153">
        <v>0.0</v>
      </c>
      <c r="V451" s="73"/>
    </row>
    <row r="452" ht="15.75" customHeight="1">
      <c r="A452" s="47"/>
      <c r="B452" s="2"/>
      <c r="C452" s="47"/>
      <c r="D452" s="157">
        <v>19.0</v>
      </c>
      <c r="E452" s="46">
        <v>-0.007</v>
      </c>
      <c r="F452" s="46">
        <v>0.004</v>
      </c>
      <c r="G452" s="46">
        <v>0.717</v>
      </c>
      <c r="H452" s="46">
        <v>-0.003</v>
      </c>
      <c r="I452" s="46">
        <v>0.01</v>
      </c>
      <c r="J452" s="46">
        <v>0.693</v>
      </c>
      <c r="K452" s="46">
        <v>-0.003</v>
      </c>
      <c r="L452" s="46">
        <v>-0.01</v>
      </c>
      <c r="M452" s="157">
        <v>0.0</v>
      </c>
      <c r="N452" s="47"/>
      <c r="O452" s="47"/>
      <c r="P452" s="47"/>
      <c r="Q452" s="47"/>
      <c r="R452" s="47"/>
      <c r="S452" s="47"/>
      <c r="T452" s="47"/>
      <c r="U452" s="47"/>
      <c r="V452" s="72"/>
      <c r="W452" s="47"/>
      <c r="X452" s="47"/>
      <c r="Y452" s="47"/>
      <c r="Z452" s="47"/>
    </row>
    <row r="453" ht="15.75" customHeight="1">
      <c r="B453" s="5"/>
      <c r="D453" s="52"/>
      <c r="E453" s="5"/>
      <c r="F453" s="5"/>
      <c r="G453" s="5"/>
      <c r="H453" s="5"/>
      <c r="I453" s="5"/>
      <c r="J453" s="5"/>
      <c r="K453" s="5"/>
      <c r="L453" s="5"/>
      <c r="M453" s="52"/>
      <c r="V453" s="73"/>
    </row>
    <row r="454" ht="15.75" customHeight="1">
      <c r="B454" s="5"/>
      <c r="D454" s="52"/>
      <c r="E454" s="5"/>
      <c r="F454" s="5"/>
      <c r="G454" s="5"/>
      <c r="H454" s="5"/>
      <c r="I454" s="5"/>
      <c r="J454" s="5"/>
      <c r="K454" s="5"/>
      <c r="L454" s="5"/>
      <c r="M454" s="52"/>
      <c r="V454" s="73"/>
    </row>
    <row r="455" ht="15.75" customHeight="1">
      <c r="B455" s="5"/>
      <c r="D455" s="52"/>
      <c r="E455" s="5"/>
      <c r="F455" s="5"/>
      <c r="G455" s="5"/>
      <c r="H455" s="5"/>
      <c r="I455" s="5"/>
      <c r="J455" s="5"/>
      <c r="K455" s="5"/>
      <c r="L455" s="5"/>
      <c r="M455" s="52"/>
      <c r="V455" s="73"/>
    </row>
    <row r="456" ht="15.75" customHeight="1">
      <c r="B456" s="5"/>
      <c r="D456" s="52"/>
      <c r="E456" s="5"/>
      <c r="F456" s="5"/>
      <c r="G456" s="5"/>
      <c r="H456" s="5"/>
      <c r="I456" s="5"/>
      <c r="J456" s="5"/>
      <c r="K456" s="5"/>
      <c r="L456" s="5"/>
      <c r="M456" s="52"/>
      <c r="V456" s="73"/>
    </row>
    <row r="457" ht="15.75" customHeight="1">
      <c r="B457" s="5"/>
      <c r="D457" s="52"/>
      <c r="E457" s="5"/>
      <c r="F457" s="5"/>
      <c r="G457" s="5"/>
      <c r="H457" s="5"/>
      <c r="I457" s="5"/>
      <c r="J457" s="5"/>
      <c r="K457" s="5"/>
      <c r="L457" s="5"/>
      <c r="M457" s="52"/>
      <c r="V457" s="73"/>
    </row>
    <row r="458" ht="15.75" customHeight="1">
      <c r="B458" s="5"/>
      <c r="D458" s="52"/>
      <c r="E458" s="5"/>
      <c r="F458" s="5"/>
      <c r="G458" s="5"/>
      <c r="H458" s="5"/>
      <c r="I458" s="5"/>
      <c r="J458" s="5"/>
      <c r="K458" s="5"/>
      <c r="L458" s="5"/>
      <c r="M458" s="52"/>
      <c r="V458" s="73"/>
    </row>
    <row r="459" ht="15.75" customHeight="1">
      <c r="B459" s="5"/>
      <c r="D459" s="52"/>
      <c r="E459" s="5"/>
      <c r="F459" s="5"/>
      <c r="G459" s="5"/>
      <c r="H459" s="5"/>
      <c r="I459" s="5"/>
      <c r="J459" s="5"/>
      <c r="K459" s="5"/>
      <c r="L459" s="5"/>
      <c r="M459" s="52"/>
      <c r="V459" s="73"/>
    </row>
    <row r="460" ht="15.75" customHeight="1">
      <c r="B460" s="5"/>
      <c r="D460" s="52"/>
      <c r="E460" s="5"/>
      <c r="F460" s="5"/>
      <c r="G460" s="5"/>
      <c r="H460" s="5"/>
      <c r="I460" s="5"/>
      <c r="J460" s="5"/>
      <c r="K460" s="5"/>
      <c r="L460" s="5"/>
      <c r="M460" s="52"/>
      <c r="V460" s="73"/>
    </row>
    <row r="461" ht="15.75" customHeight="1">
      <c r="B461" s="5"/>
      <c r="D461" s="52"/>
      <c r="E461" s="5"/>
      <c r="F461" s="5"/>
      <c r="G461" s="5"/>
      <c r="H461" s="5"/>
      <c r="I461" s="5"/>
      <c r="J461" s="5"/>
      <c r="K461" s="5"/>
      <c r="L461" s="5"/>
      <c r="M461" s="52"/>
      <c r="V461" s="73"/>
    </row>
    <row r="462" ht="15.75" customHeight="1">
      <c r="B462" s="5"/>
      <c r="D462" s="52"/>
      <c r="E462" s="5"/>
      <c r="F462" s="5"/>
      <c r="G462" s="5"/>
      <c r="H462" s="5"/>
      <c r="I462" s="5"/>
      <c r="J462" s="5"/>
      <c r="K462" s="5"/>
      <c r="L462" s="5"/>
      <c r="M462" s="52"/>
      <c r="V462" s="73"/>
    </row>
    <row r="463" ht="15.75" customHeight="1">
      <c r="B463" s="5"/>
      <c r="D463" s="52"/>
      <c r="E463" s="5"/>
      <c r="F463" s="5"/>
      <c r="G463" s="5"/>
      <c r="H463" s="5"/>
      <c r="I463" s="5"/>
      <c r="J463" s="5"/>
      <c r="K463" s="5"/>
      <c r="L463" s="5"/>
      <c r="M463" s="52"/>
      <c r="V463" s="73"/>
    </row>
    <row r="464" ht="15.75" customHeight="1">
      <c r="B464" s="5"/>
      <c r="D464" s="52"/>
      <c r="E464" s="5"/>
      <c r="F464" s="5"/>
      <c r="G464" s="5"/>
      <c r="H464" s="5"/>
      <c r="I464" s="5"/>
      <c r="J464" s="5"/>
      <c r="K464" s="5"/>
      <c r="L464" s="5"/>
      <c r="M464" s="52"/>
      <c r="V464" s="73"/>
    </row>
    <row r="465" ht="15.75" customHeight="1">
      <c r="B465" s="5"/>
      <c r="D465" s="52"/>
      <c r="E465" s="5"/>
      <c r="F465" s="5"/>
      <c r="G465" s="5"/>
      <c r="H465" s="5"/>
      <c r="I465" s="5"/>
      <c r="J465" s="5"/>
      <c r="K465" s="5"/>
      <c r="L465" s="5"/>
      <c r="M465" s="52"/>
      <c r="V465" s="73"/>
    </row>
    <row r="466" ht="15.75" customHeight="1">
      <c r="B466" s="5"/>
      <c r="D466" s="52"/>
      <c r="E466" s="5"/>
      <c r="F466" s="5"/>
      <c r="G466" s="5"/>
      <c r="H466" s="5"/>
      <c r="I466" s="5"/>
      <c r="J466" s="5"/>
      <c r="K466" s="5"/>
      <c r="L466" s="5"/>
      <c r="M466" s="52"/>
      <c r="V466" s="73"/>
    </row>
    <row r="467" ht="15.75" customHeight="1">
      <c r="B467" s="5"/>
      <c r="D467" s="52"/>
      <c r="E467" s="5"/>
      <c r="F467" s="5"/>
      <c r="G467" s="5"/>
      <c r="H467" s="5"/>
      <c r="I467" s="5"/>
      <c r="J467" s="5"/>
      <c r="K467" s="5"/>
      <c r="L467" s="5"/>
      <c r="M467" s="52"/>
      <c r="V467" s="73"/>
    </row>
    <row r="468" ht="15.75" customHeight="1">
      <c r="B468" s="5"/>
      <c r="D468" s="52"/>
      <c r="E468" s="5"/>
      <c r="F468" s="5"/>
      <c r="G468" s="5"/>
      <c r="H468" s="5"/>
      <c r="I468" s="5"/>
      <c r="J468" s="5"/>
      <c r="K468" s="5"/>
      <c r="L468" s="5"/>
      <c r="M468" s="52"/>
      <c r="V468" s="73"/>
    </row>
    <row r="469" ht="15.75" customHeight="1">
      <c r="B469" s="5"/>
      <c r="D469" s="52"/>
      <c r="E469" s="5"/>
      <c r="F469" s="5"/>
      <c r="G469" s="5"/>
      <c r="H469" s="5"/>
      <c r="I469" s="5"/>
      <c r="J469" s="5"/>
      <c r="K469" s="5"/>
      <c r="L469" s="5"/>
      <c r="M469" s="52"/>
      <c r="V469" s="73"/>
    </row>
    <row r="470" ht="15.75" customHeight="1">
      <c r="B470" s="5"/>
      <c r="D470" s="52"/>
      <c r="E470" s="5"/>
      <c r="F470" s="5"/>
      <c r="G470" s="5"/>
      <c r="H470" s="5"/>
      <c r="I470" s="5"/>
      <c r="J470" s="5"/>
      <c r="K470" s="5"/>
      <c r="L470" s="5"/>
      <c r="M470" s="52"/>
      <c r="V470" s="73"/>
    </row>
    <row r="471" ht="15.75" customHeight="1">
      <c r="B471" s="5"/>
      <c r="D471" s="52"/>
      <c r="E471" s="5"/>
      <c r="F471" s="5"/>
      <c r="G471" s="5"/>
      <c r="H471" s="5"/>
      <c r="I471" s="5"/>
      <c r="J471" s="5"/>
      <c r="K471" s="5"/>
      <c r="L471" s="5"/>
      <c r="M471" s="52"/>
      <c r="V471" s="73"/>
    </row>
    <row r="472" ht="15.75" customHeight="1">
      <c r="B472" s="5"/>
      <c r="D472" s="52"/>
      <c r="E472" s="5"/>
      <c r="F472" s="5"/>
      <c r="G472" s="5"/>
      <c r="H472" s="5"/>
      <c r="I472" s="5"/>
      <c r="J472" s="5"/>
      <c r="K472" s="5"/>
      <c r="L472" s="5"/>
      <c r="M472" s="52"/>
      <c r="V472" s="73"/>
    </row>
    <row r="473" ht="15.75" customHeight="1">
      <c r="B473" s="5"/>
      <c r="D473" s="52"/>
      <c r="E473" s="5"/>
      <c r="F473" s="5"/>
      <c r="G473" s="5"/>
      <c r="H473" s="5"/>
      <c r="I473" s="5"/>
      <c r="J473" s="5"/>
      <c r="K473" s="5"/>
      <c r="L473" s="5"/>
      <c r="M473" s="52"/>
      <c r="V473" s="73"/>
    </row>
    <row r="474" ht="15.75" customHeight="1">
      <c r="B474" s="5"/>
      <c r="D474" s="52"/>
      <c r="E474" s="5"/>
      <c r="F474" s="5"/>
      <c r="G474" s="5"/>
      <c r="H474" s="5"/>
      <c r="I474" s="5"/>
      <c r="J474" s="5"/>
      <c r="K474" s="5"/>
      <c r="L474" s="5"/>
      <c r="M474" s="52"/>
      <c r="V474" s="73"/>
    </row>
    <row r="475" ht="15.75" customHeight="1">
      <c r="B475" s="5"/>
      <c r="D475" s="52"/>
      <c r="E475" s="5"/>
      <c r="F475" s="5"/>
      <c r="G475" s="5"/>
      <c r="H475" s="5"/>
      <c r="I475" s="5"/>
      <c r="J475" s="5"/>
      <c r="K475" s="5"/>
      <c r="L475" s="5"/>
      <c r="M475" s="52"/>
      <c r="V475" s="73"/>
    </row>
    <row r="476" ht="15.75" customHeight="1">
      <c r="B476" s="5"/>
      <c r="D476" s="52"/>
      <c r="E476" s="5"/>
      <c r="F476" s="5"/>
      <c r="G476" s="5"/>
      <c r="H476" s="5"/>
      <c r="I476" s="5"/>
      <c r="J476" s="5"/>
      <c r="K476" s="5"/>
      <c r="L476" s="5"/>
      <c r="M476" s="52"/>
      <c r="V476" s="73"/>
    </row>
    <row r="477" ht="15.75" customHeight="1">
      <c r="B477" s="5"/>
      <c r="D477" s="52"/>
      <c r="E477" s="5"/>
      <c r="F477" s="5"/>
      <c r="G477" s="5"/>
      <c r="H477" s="5"/>
      <c r="I477" s="5"/>
      <c r="J477" s="5"/>
      <c r="K477" s="5"/>
      <c r="L477" s="5"/>
      <c r="M477" s="52"/>
      <c r="V477" s="73"/>
    </row>
    <row r="478" ht="15.75" customHeight="1">
      <c r="B478" s="5"/>
      <c r="D478" s="52"/>
      <c r="E478" s="5"/>
      <c r="F478" s="5"/>
      <c r="G478" s="5"/>
      <c r="H478" s="5"/>
      <c r="I478" s="5"/>
      <c r="J478" s="5"/>
      <c r="K478" s="5"/>
      <c r="L478" s="5"/>
      <c r="M478" s="52"/>
      <c r="V478" s="73"/>
    </row>
    <row r="479" ht="15.75" customHeight="1">
      <c r="B479" s="5"/>
      <c r="D479" s="52"/>
      <c r="E479" s="5"/>
      <c r="F479" s="5"/>
      <c r="G479" s="5"/>
      <c r="H479" s="5"/>
      <c r="I479" s="5"/>
      <c r="J479" s="5"/>
      <c r="K479" s="5"/>
      <c r="L479" s="5"/>
      <c r="M479" s="52"/>
      <c r="V479" s="73"/>
    </row>
    <row r="480" ht="15.75" customHeight="1">
      <c r="B480" s="5"/>
      <c r="D480" s="52"/>
      <c r="E480" s="5"/>
      <c r="F480" s="5"/>
      <c r="G480" s="5"/>
      <c r="H480" s="5"/>
      <c r="I480" s="5"/>
      <c r="J480" s="5"/>
      <c r="K480" s="5"/>
      <c r="L480" s="5"/>
      <c r="M480" s="52"/>
      <c r="V480" s="73"/>
    </row>
    <row r="481" ht="15.75" customHeight="1">
      <c r="B481" s="5"/>
      <c r="D481" s="52"/>
      <c r="E481" s="5"/>
      <c r="F481" s="5"/>
      <c r="G481" s="5"/>
      <c r="H481" s="5"/>
      <c r="I481" s="5"/>
      <c r="J481" s="5"/>
      <c r="K481" s="5"/>
      <c r="L481" s="5"/>
      <c r="M481" s="52"/>
      <c r="V481" s="73"/>
    </row>
    <row r="482" ht="15.75" customHeight="1">
      <c r="B482" s="5"/>
      <c r="D482" s="52"/>
      <c r="E482" s="5"/>
      <c r="F482" s="5"/>
      <c r="G482" s="5"/>
      <c r="H482" s="5"/>
      <c r="I482" s="5"/>
      <c r="J482" s="5"/>
      <c r="K482" s="5"/>
      <c r="L482" s="5"/>
      <c r="M482" s="52"/>
      <c r="V482" s="73"/>
    </row>
    <row r="483" ht="15.75" customHeight="1">
      <c r="B483" s="5"/>
      <c r="D483" s="52"/>
      <c r="E483" s="5"/>
      <c r="F483" s="5"/>
      <c r="G483" s="5"/>
      <c r="H483" s="5"/>
      <c r="I483" s="5"/>
      <c r="J483" s="5"/>
      <c r="K483" s="5"/>
      <c r="L483" s="5"/>
      <c r="M483" s="52"/>
      <c r="V483" s="73"/>
    </row>
    <row r="484" ht="15.75" customHeight="1">
      <c r="B484" s="5"/>
      <c r="D484" s="52"/>
      <c r="E484" s="5"/>
      <c r="F484" s="5"/>
      <c r="G484" s="5"/>
      <c r="H484" s="5"/>
      <c r="I484" s="5"/>
      <c r="J484" s="5"/>
      <c r="K484" s="5"/>
      <c r="L484" s="5"/>
      <c r="M484" s="52"/>
      <c r="V484" s="73"/>
    </row>
    <row r="485" ht="15.75" customHeight="1">
      <c r="B485" s="5"/>
      <c r="D485" s="52"/>
      <c r="E485" s="5"/>
      <c r="F485" s="5"/>
      <c r="G485" s="5"/>
      <c r="H485" s="5"/>
      <c r="I485" s="5"/>
      <c r="J485" s="5"/>
      <c r="K485" s="5"/>
      <c r="L485" s="5"/>
      <c r="M485" s="52"/>
      <c r="V485" s="73"/>
    </row>
    <row r="486" ht="15.75" customHeight="1">
      <c r="B486" s="5"/>
      <c r="D486" s="52"/>
      <c r="E486" s="5"/>
      <c r="F486" s="5"/>
      <c r="G486" s="5"/>
      <c r="H486" s="5"/>
      <c r="I486" s="5"/>
      <c r="J486" s="5"/>
      <c r="K486" s="5"/>
      <c r="L486" s="5"/>
      <c r="M486" s="52"/>
      <c r="V486" s="73"/>
    </row>
    <row r="487" ht="15.75" customHeight="1">
      <c r="B487" s="5"/>
      <c r="D487" s="52"/>
      <c r="E487" s="5"/>
      <c r="F487" s="5"/>
      <c r="G487" s="5"/>
      <c r="H487" s="5"/>
      <c r="I487" s="5"/>
      <c r="J487" s="5"/>
      <c r="K487" s="5"/>
      <c r="L487" s="5"/>
      <c r="M487" s="52"/>
      <c r="V487" s="73"/>
    </row>
    <row r="488" ht="15.75" customHeight="1">
      <c r="B488" s="5"/>
      <c r="D488" s="52"/>
      <c r="E488" s="5"/>
      <c r="F488" s="5"/>
      <c r="G488" s="5"/>
      <c r="H488" s="5"/>
      <c r="I488" s="5"/>
      <c r="J488" s="5"/>
      <c r="K488" s="5"/>
      <c r="L488" s="5"/>
      <c r="M488" s="52"/>
      <c r="V488" s="73"/>
    </row>
    <row r="489" ht="15.75" customHeight="1">
      <c r="B489" s="5"/>
      <c r="D489" s="52"/>
      <c r="E489" s="5"/>
      <c r="F489" s="5"/>
      <c r="G489" s="5"/>
      <c r="H489" s="5"/>
      <c r="I489" s="5"/>
      <c r="J489" s="5"/>
      <c r="K489" s="5"/>
      <c r="L489" s="5"/>
      <c r="M489" s="52"/>
      <c r="V489" s="73"/>
    </row>
    <row r="490" ht="15.75" customHeight="1">
      <c r="B490" s="5"/>
      <c r="D490" s="52"/>
      <c r="E490" s="5"/>
      <c r="F490" s="5"/>
      <c r="G490" s="5"/>
      <c r="H490" s="5"/>
      <c r="I490" s="5"/>
      <c r="J490" s="5"/>
      <c r="K490" s="5"/>
      <c r="L490" s="5"/>
      <c r="M490" s="52"/>
      <c r="V490" s="73"/>
    </row>
    <row r="491" ht="15.75" customHeight="1">
      <c r="B491" s="5"/>
      <c r="D491" s="52"/>
      <c r="E491" s="5"/>
      <c r="F491" s="5"/>
      <c r="G491" s="5"/>
      <c r="H491" s="5"/>
      <c r="I491" s="5"/>
      <c r="J491" s="5"/>
      <c r="K491" s="5"/>
      <c r="L491" s="5"/>
      <c r="M491" s="52"/>
      <c r="V491" s="73"/>
    </row>
    <row r="492" ht="15.75" customHeight="1">
      <c r="B492" s="5"/>
      <c r="D492" s="52"/>
      <c r="E492" s="5"/>
      <c r="F492" s="5"/>
      <c r="G492" s="5"/>
      <c r="H492" s="5"/>
      <c r="I492" s="5"/>
      <c r="J492" s="5"/>
      <c r="K492" s="5"/>
      <c r="L492" s="5"/>
      <c r="M492" s="52"/>
      <c r="V492" s="73"/>
    </row>
    <row r="493" ht="15.75" customHeight="1">
      <c r="B493" s="5"/>
      <c r="D493" s="52"/>
      <c r="E493" s="5"/>
      <c r="F493" s="5"/>
      <c r="G493" s="5"/>
      <c r="H493" s="5"/>
      <c r="I493" s="5"/>
      <c r="J493" s="5"/>
      <c r="K493" s="5"/>
      <c r="L493" s="5"/>
      <c r="M493" s="52"/>
      <c r="V493" s="73"/>
    </row>
    <row r="494" ht="15.75" customHeight="1">
      <c r="B494" s="5"/>
      <c r="D494" s="52"/>
      <c r="E494" s="5"/>
      <c r="F494" s="5"/>
      <c r="G494" s="5"/>
      <c r="H494" s="5"/>
      <c r="I494" s="5"/>
      <c r="J494" s="5"/>
      <c r="K494" s="5"/>
      <c r="L494" s="5"/>
      <c r="M494" s="52"/>
      <c r="V494" s="73"/>
    </row>
    <row r="495" ht="15.75" customHeight="1">
      <c r="B495" s="5"/>
      <c r="D495" s="52"/>
      <c r="E495" s="5"/>
      <c r="F495" s="5"/>
      <c r="G495" s="5"/>
      <c r="H495" s="5"/>
      <c r="I495" s="5"/>
      <c r="J495" s="5"/>
      <c r="K495" s="5"/>
      <c r="L495" s="5"/>
      <c r="M495" s="52"/>
      <c r="V495" s="73"/>
    </row>
    <row r="496" ht="15.75" customHeight="1">
      <c r="B496" s="5"/>
      <c r="D496" s="52"/>
      <c r="E496" s="5"/>
      <c r="F496" s="5"/>
      <c r="G496" s="5"/>
      <c r="H496" s="5"/>
      <c r="I496" s="5"/>
      <c r="J496" s="5"/>
      <c r="K496" s="5"/>
      <c r="L496" s="5"/>
      <c r="M496" s="52"/>
      <c r="V496" s="73"/>
    </row>
    <row r="497" ht="15.75" customHeight="1">
      <c r="B497" s="5"/>
      <c r="D497" s="52"/>
      <c r="E497" s="5"/>
      <c r="F497" s="5"/>
      <c r="G497" s="5"/>
      <c r="H497" s="5"/>
      <c r="I497" s="5"/>
      <c r="J497" s="5"/>
      <c r="K497" s="5"/>
      <c r="L497" s="5"/>
      <c r="M497" s="52"/>
      <c r="V497" s="73"/>
    </row>
    <row r="498" ht="15.75" customHeight="1">
      <c r="B498" s="5"/>
      <c r="D498" s="52"/>
      <c r="E498" s="5"/>
      <c r="F498" s="5"/>
      <c r="G498" s="5"/>
      <c r="H498" s="5"/>
      <c r="I498" s="5"/>
      <c r="J498" s="5"/>
      <c r="K498" s="5"/>
      <c r="L498" s="5"/>
      <c r="M498" s="52"/>
      <c r="V498" s="73"/>
    </row>
    <row r="499" ht="15.75" customHeight="1">
      <c r="B499" s="5"/>
      <c r="D499" s="52"/>
      <c r="E499" s="5"/>
      <c r="F499" s="5"/>
      <c r="G499" s="5"/>
      <c r="H499" s="5"/>
      <c r="I499" s="5"/>
      <c r="J499" s="5"/>
      <c r="K499" s="5"/>
      <c r="L499" s="5"/>
      <c r="M499" s="52"/>
      <c r="V499" s="73"/>
    </row>
    <row r="500" ht="15.75" customHeight="1">
      <c r="B500" s="5"/>
      <c r="D500" s="52"/>
      <c r="E500" s="5"/>
      <c r="F500" s="5"/>
      <c r="G500" s="5"/>
      <c r="H500" s="5"/>
      <c r="I500" s="5"/>
      <c r="J500" s="5"/>
      <c r="K500" s="5"/>
      <c r="L500" s="5"/>
      <c r="M500" s="52"/>
      <c r="V500" s="73"/>
    </row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M1"/>
    <mergeCell ref="N1:V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11.43"/>
    <col customWidth="1" min="4" max="8" width="7.0"/>
    <col customWidth="1" min="9" max="9" width="9.86"/>
    <col customWidth="1" min="10" max="10" width="13.43"/>
    <col customWidth="1" min="11" max="24" width="11.43"/>
  </cols>
  <sheetData>
    <row r="1">
      <c r="C1" s="173"/>
      <c r="D1" s="84" t="s">
        <v>186</v>
      </c>
      <c r="I1" s="83"/>
      <c r="J1" s="174" t="s">
        <v>187</v>
      </c>
      <c r="K1" s="84" t="s">
        <v>188</v>
      </c>
      <c r="L1" s="165" t="s">
        <v>189</v>
      </c>
    </row>
    <row r="2">
      <c r="A2" s="2" t="s">
        <v>53</v>
      </c>
      <c r="B2" s="2" t="s">
        <v>0</v>
      </c>
      <c r="C2" s="175" t="s">
        <v>54</v>
      </c>
      <c r="D2" s="2" t="s">
        <v>87</v>
      </c>
      <c r="E2" s="2" t="s">
        <v>190</v>
      </c>
      <c r="F2" s="2" t="s">
        <v>191</v>
      </c>
      <c r="G2" s="2" t="s">
        <v>192</v>
      </c>
      <c r="H2" s="2" t="s">
        <v>193</v>
      </c>
      <c r="I2" s="54" t="s">
        <v>194</v>
      </c>
      <c r="J2" s="176"/>
      <c r="K2" s="6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57">
        <f>'TN-Liste'!A93</f>
        <v>43259</v>
      </c>
      <c r="B3" s="57" t="str">
        <f>'TN-Liste'!B93</f>
        <v>MBI17_Grp1</v>
      </c>
      <c r="C3" s="173">
        <f>'TN-Liste'!C93</f>
        <v>1</v>
      </c>
      <c r="D3" s="5">
        <v>0.65</v>
      </c>
      <c r="E3" s="5">
        <v>1.18</v>
      </c>
      <c r="F3" s="5">
        <v>1.61</v>
      </c>
      <c r="G3" s="5">
        <v>1.98</v>
      </c>
      <c r="H3" s="5">
        <v>2.23</v>
      </c>
      <c r="I3" s="52">
        <v>2.27</v>
      </c>
      <c r="J3" s="90">
        <v>1480.0</v>
      </c>
      <c r="K3" s="58">
        <v>500.0</v>
      </c>
      <c r="L3" s="3">
        <v>150.0</v>
      </c>
    </row>
    <row r="4">
      <c r="A4" s="57">
        <f>'TN-Liste'!A94</f>
        <v>43259</v>
      </c>
      <c r="B4" s="57" t="str">
        <f>'TN-Liste'!B94</f>
        <v>MBI17_Grp1</v>
      </c>
      <c r="C4" s="173">
        <f>'TN-Liste'!C94</f>
        <v>2</v>
      </c>
      <c r="D4" s="5">
        <v>0.66</v>
      </c>
      <c r="E4" s="5">
        <v>0.94</v>
      </c>
      <c r="F4" s="5">
        <v>1.26</v>
      </c>
      <c r="G4" s="5">
        <v>1.4</v>
      </c>
      <c r="H4" s="5">
        <v>1.51</v>
      </c>
      <c r="I4" s="52">
        <v>1.6</v>
      </c>
      <c r="J4" s="90">
        <v>1320.0</v>
      </c>
      <c r="K4" s="58">
        <v>500.0</v>
      </c>
      <c r="L4" s="3">
        <v>314.0</v>
      </c>
    </row>
    <row r="5">
      <c r="A5" s="57">
        <f>'TN-Liste'!A95</f>
        <v>43259</v>
      </c>
      <c r="B5" s="57" t="str">
        <f>'TN-Liste'!B95</f>
        <v>MBI17_Grp1</v>
      </c>
      <c r="C5" s="173">
        <f>'TN-Liste'!C95</f>
        <v>3</v>
      </c>
      <c r="D5" s="5">
        <v>0.64</v>
      </c>
      <c r="E5" s="5">
        <v>0.72</v>
      </c>
      <c r="F5" s="5">
        <v>0.8</v>
      </c>
      <c r="G5" s="5">
        <v>0.86</v>
      </c>
      <c r="H5" s="5">
        <v>0.96</v>
      </c>
      <c r="I5" s="52">
        <v>1.01</v>
      </c>
      <c r="J5" s="90">
        <v>1080.0</v>
      </c>
      <c r="K5" s="58">
        <v>500.0</v>
      </c>
      <c r="L5" s="3">
        <v>158.0</v>
      </c>
    </row>
    <row r="6">
      <c r="A6" s="57">
        <f>'TN-Liste'!A96</f>
        <v>43259</v>
      </c>
      <c r="B6" s="57" t="str">
        <f>'TN-Liste'!B96</f>
        <v>MBI17_Grp1</v>
      </c>
      <c r="C6" s="173">
        <f>'TN-Liste'!C96</f>
        <v>4</v>
      </c>
      <c r="D6" s="5">
        <v>0.64</v>
      </c>
      <c r="E6" s="5">
        <v>1.1</v>
      </c>
      <c r="F6" s="5">
        <v>1.88</v>
      </c>
      <c r="G6" s="5">
        <v>2.39</v>
      </c>
      <c r="H6" s="5">
        <v>2.57</v>
      </c>
      <c r="I6" s="52">
        <v>2.77</v>
      </c>
      <c r="J6" s="52">
        <v>1700.0</v>
      </c>
      <c r="K6" s="58">
        <v>500.0</v>
      </c>
      <c r="L6" s="3">
        <v>744.0</v>
      </c>
    </row>
    <row r="7">
      <c r="A7" s="57">
        <f>'TN-Liste'!A97</f>
        <v>43259</v>
      </c>
      <c r="B7" s="57" t="str">
        <f>'TN-Liste'!B97</f>
        <v>MBI17_Grp1</v>
      </c>
      <c r="C7" s="173">
        <f>'TN-Liste'!C97</f>
        <v>5</v>
      </c>
      <c r="D7" s="5">
        <v>0.65</v>
      </c>
      <c r="E7" s="5">
        <v>1.22</v>
      </c>
      <c r="F7" s="5">
        <v>1.77</v>
      </c>
      <c r="G7" s="5">
        <v>1.96</v>
      </c>
      <c r="H7" s="5">
        <v>2.09</v>
      </c>
      <c r="I7" s="52">
        <v>2.15</v>
      </c>
      <c r="J7" s="52">
        <v>1700.0</v>
      </c>
      <c r="K7" s="58">
        <v>500.0</v>
      </c>
      <c r="L7" s="3">
        <v>103.0</v>
      </c>
    </row>
    <row r="8">
      <c r="A8" s="57">
        <f>'TN-Liste'!A98</f>
        <v>43259</v>
      </c>
      <c r="B8" s="57" t="str">
        <f>'TN-Liste'!B98</f>
        <v>MBI17_Grp1</v>
      </c>
      <c r="C8" s="173">
        <f>'TN-Liste'!C98</f>
        <v>6</v>
      </c>
      <c r="D8" s="5">
        <v>0.65</v>
      </c>
      <c r="E8" s="5">
        <v>1.21</v>
      </c>
      <c r="F8" s="5">
        <v>1.8</v>
      </c>
      <c r="G8" s="5">
        <v>2.48</v>
      </c>
      <c r="H8" s="5">
        <v>2.66</v>
      </c>
      <c r="I8" s="52">
        <v>2.74</v>
      </c>
      <c r="J8" s="52">
        <v>1900.0</v>
      </c>
      <c r="K8" s="58">
        <v>500.0</v>
      </c>
      <c r="L8" s="3">
        <v>162.0</v>
      </c>
    </row>
    <row r="9">
      <c r="A9" s="57">
        <f>'TN-Liste'!A99</f>
        <v>43259</v>
      </c>
      <c r="B9" s="57" t="str">
        <f>'TN-Liste'!B99</f>
        <v>MBI17_Grp1</v>
      </c>
      <c r="C9" s="173">
        <f>'TN-Liste'!C99</f>
        <v>7</v>
      </c>
      <c r="D9" s="5">
        <v>0.65</v>
      </c>
      <c r="E9" s="5">
        <v>1.33</v>
      </c>
      <c r="F9" s="5">
        <v>1.64</v>
      </c>
      <c r="G9" s="5">
        <v>1.67</v>
      </c>
      <c r="H9" s="5">
        <v>2.17</v>
      </c>
      <c r="I9" s="52">
        <v>2.5</v>
      </c>
      <c r="J9" s="52">
        <v>1664.0</v>
      </c>
      <c r="K9" s="58">
        <v>500.0</v>
      </c>
      <c r="L9" s="3">
        <v>246.0</v>
      </c>
    </row>
    <row r="10">
      <c r="A10" s="57">
        <f>'TN-Liste'!A100</f>
        <v>43259</v>
      </c>
      <c r="B10" s="57" t="str">
        <f>'TN-Liste'!B100</f>
        <v>MBI17_Grp1</v>
      </c>
      <c r="C10" s="173">
        <f>'TN-Liste'!C100</f>
        <v>8</v>
      </c>
      <c r="D10" s="5">
        <v>0.65</v>
      </c>
      <c r="E10" s="5">
        <v>0.89</v>
      </c>
      <c r="F10" s="5">
        <v>1.01</v>
      </c>
      <c r="G10" s="5">
        <v>1.66</v>
      </c>
      <c r="H10" s="5">
        <v>1.79</v>
      </c>
      <c r="I10" s="52">
        <v>1.97</v>
      </c>
      <c r="J10" s="52">
        <v>1700.0</v>
      </c>
      <c r="K10" s="58">
        <v>500.0</v>
      </c>
      <c r="L10" s="3">
        <v>382.0</v>
      </c>
    </row>
    <row r="11">
      <c r="A11" s="57">
        <f>'TN-Liste'!A101</f>
        <v>43259</v>
      </c>
      <c r="B11" s="57" t="str">
        <f>'TN-Liste'!B101</f>
        <v>MBI17_Grp1</v>
      </c>
      <c r="C11" s="173">
        <f>'TN-Liste'!C101</f>
        <v>9</v>
      </c>
      <c r="D11" s="5">
        <v>0.63</v>
      </c>
      <c r="E11" s="5">
        <v>0.8</v>
      </c>
      <c r="F11" s="5">
        <v>0.87</v>
      </c>
      <c r="G11" s="5">
        <v>0.95</v>
      </c>
      <c r="H11" s="5">
        <v>1.03</v>
      </c>
      <c r="I11" s="52">
        <v>1.08</v>
      </c>
      <c r="J11" s="52">
        <v>1000.0</v>
      </c>
      <c r="K11" s="58">
        <v>500.0</v>
      </c>
      <c r="L11" s="3">
        <v>300.0</v>
      </c>
    </row>
    <row r="12">
      <c r="A12" s="57">
        <f>'TN-Liste'!A102</f>
        <v>43259</v>
      </c>
      <c r="B12" s="57" t="str">
        <f>'TN-Liste'!B102</f>
        <v>MBI17_Grp1</v>
      </c>
      <c r="C12" s="173">
        <f>'TN-Liste'!C102</f>
        <v>10</v>
      </c>
      <c r="D12" s="5">
        <v>0.64</v>
      </c>
      <c r="E12" s="5">
        <v>0.74</v>
      </c>
      <c r="F12" s="5">
        <v>0.96</v>
      </c>
      <c r="G12" s="5">
        <v>1.2</v>
      </c>
      <c r="H12" s="5">
        <v>1.49</v>
      </c>
      <c r="I12" s="52">
        <v>1.61</v>
      </c>
      <c r="J12" s="52">
        <v>1000.0</v>
      </c>
      <c r="K12" s="58">
        <v>500.0</v>
      </c>
    </row>
    <row r="13">
      <c r="A13" s="57">
        <f>'TN-Liste'!A103</f>
        <v>43259</v>
      </c>
      <c r="B13" s="57" t="str">
        <f>'TN-Liste'!B103</f>
        <v>MBI17_Grp1</v>
      </c>
      <c r="C13" s="173">
        <f>'TN-Liste'!C103</f>
        <v>11</v>
      </c>
      <c r="D13" s="5">
        <v>0.65</v>
      </c>
      <c r="E13" s="5">
        <v>1.08</v>
      </c>
      <c r="F13" s="5">
        <v>1.34</v>
      </c>
      <c r="G13" s="5">
        <v>1.54</v>
      </c>
      <c r="H13" s="5">
        <v>1.54</v>
      </c>
      <c r="I13" s="52">
        <v>1.81</v>
      </c>
      <c r="J13" s="52">
        <v>1100.0</v>
      </c>
      <c r="K13" s="58">
        <v>500.0</v>
      </c>
      <c r="L13" s="5">
        <v>369.0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7">
        <f>'TN-Liste'!A104</f>
        <v>43259</v>
      </c>
      <c r="B14" s="57" t="str">
        <f>'TN-Liste'!B104</f>
        <v>MBI17_Grp1</v>
      </c>
      <c r="C14" s="173">
        <f>'TN-Liste'!C104</f>
        <v>13</v>
      </c>
      <c r="D14" s="5">
        <v>0.65</v>
      </c>
      <c r="E14" s="5">
        <v>0.95</v>
      </c>
      <c r="F14" s="5">
        <v>1.18</v>
      </c>
      <c r="G14" s="5">
        <v>1.33</v>
      </c>
      <c r="H14" s="5">
        <v>1.51</v>
      </c>
      <c r="I14" s="52">
        <v>1.59</v>
      </c>
      <c r="J14" s="52">
        <v>840.0</v>
      </c>
      <c r="K14" s="58">
        <v>500.0</v>
      </c>
      <c r="L14" s="3">
        <v>134.0</v>
      </c>
    </row>
    <row r="15">
      <c r="A15" s="57">
        <f>'TN-Liste'!A105</f>
        <v>43259</v>
      </c>
      <c r="B15" s="57" t="str">
        <f>'TN-Liste'!B105</f>
        <v>MBI17_Grp1</v>
      </c>
      <c r="C15" s="173">
        <f>'TN-Liste'!C105</f>
        <v>17</v>
      </c>
      <c r="D15" s="2">
        <v>0.65</v>
      </c>
      <c r="E15" s="2">
        <v>1.53</v>
      </c>
      <c r="F15" s="2">
        <v>1.65</v>
      </c>
      <c r="G15" s="2">
        <v>1.92</v>
      </c>
      <c r="H15" s="2">
        <v>2.08</v>
      </c>
      <c r="I15" s="54">
        <v>2.15</v>
      </c>
      <c r="J15" s="54">
        <v>1560.0</v>
      </c>
      <c r="K15" s="67">
        <v>500.0</v>
      </c>
      <c r="L15" s="9">
        <v>29.0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111">
        <f>'TN-Liste'!A106</f>
        <v>43273</v>
      </c>
      <c r="B16" s="111" t="str">
        <f>'TN-Liste'!B106</f>
        <v>MBI17_Grp2</v>
      </c>
      <c r="C16" s="177">
        <f>'TN-Liste'!C106</f>
        <v>1</v>
      </c>
      <c r="D16" s="5">
        <v>0.62</v>
      </c>
      <c r="E16" s="5">
        <v>1.81</v>
      </c>
      <c r="F16" s="5">
        <v>2.2</v>
      </c>
      <c r="G16" s="5">
        <v>2.28</v>
      </c>
      <c r="H16" s="5">
        <v>2.54</v>
      </c>
      <c r="I16" s="52">
        <v>2.58</v>
      </c>
      <c r="J16" s="52">
        <v>1300.0</v>
      </c>
      <c r="K16" s="5">
        <v>500.0</v>
      </c>
      <c r="L16" s="3">
        <v>333.0</v>
      </c>
    </row>
    <row r="17">
      <c r="A17" s="57">
        <f>'TN-Liste'!A107</f>
        <v>43273</v>
      </c>
      <c r="B17" s="57" t="str">
        <f>'TN-Liste'!B107</f>
        <v>MBI17_Grp2</v>
      </c>
      <c r="C17" s="173">
        <f>'TN-Liste'!C107</f>
        <v>2</v>
      </c>
      <c r="D17" s="5">
        <v>0.63</v>
      </c>
      <c r="E17" s="5">
        <v>1.83</v>
      </c>
      <c r="F17" s="5">
        <v>2.1</v>
      </c>
      <c r="G17" s="5">
        <v>2.31</v>
      </c>
      <c r="H17" s="5">
        <v>2.71</v>
      </c>
      <c r="I17" s="52">
        <v>2.73</v>
      </c>
      <c r="J17" s="52">
        <v>1200.0</v>
      </c>
      <c r="K17" s="5">
        <v>500.0</v>
      </c>
      <c r="L17" s="3">
        <v>106.0</v>
      </c>
    </row>
    <row r="18">
      <c r="A18" s="57">
        <f>'TN-Liste'!A108</f>
        <v>43273</v>
      </c>
      <c r="B18" s="57" t="str">
        <f>'TN-Liste'!B108</f>
        <v>MBI17_Grp2</v>
      </c>
      <c r="C18" s="173">
        <f>'TN-Liste'!C108</f>
        <v>3</v>
      </c>
      <c r="D18" s="5">
        <v>0.65</v>
      </c>
      <c r="E18" s="5">
        <v>1.2</v>
      </c>
      <c r="F18" s="5">
        <v>1.3</v>
      </c>
      <c r="G18" s="5">
        <v>1.39</v>
      </c>
      <c r="H18" s="5">
        <v>1.61</v>
      </c>
      <c r="I18" s="52">
        <v>1.67</v>
      </c>
      <c r="J18" s="52">
        <v>700.0</v>
      </c>
      <c r="K18" s="5">
        <v>500.0</v>
      </c>
      <c r="L18" s="3">
        <v>120.0</v>
      </c>
    </row>
    <row r="19">
      <c r="A19" s="57">
        <f>'TN-Liste'!A109</f>
        <v>43273</v>
      </c>
      <c r="B19" s="57" t="str">
        <f>'TN-Liste'!B109</f>
        <v>MBI17_Grp2</v>
      </c>
      <c r="C19" s="173">
        <f>'TN-Liste'!C109</f>
        <v>4</v>
      </c>
      <c r="D19" s="5">
        <v>0.71</v>
      </c>
      <c r="E19" s="5">
        <v>1.3</v>
      </c>
      <c r="F19" s="5">
        <v>1.77</v>
      </c>
      <c r="G19" s="5">
        <v>1.97</v>
      </c>
      <c r="H19" s="5">
        <v>2.54</v>
      </c>
      <c r="I19" s="52">
        <v>2.57</v>
      </c>
      <c r="J19" s="52">
        <v>1200.0</v>
      </c>
      <c r="K19" s="5">
        <v>500.0</v>
      </c>
      <c r="L19" s="3">
        <v>543.0</v>
      </c>
    </row>
    <row r="20">
      <c r="A20" s="57">
        <f>'TN-Liste'!A110</f>
        <v>43273</v>
      </c>
      <c r="B20" s="57" t="str">
        <f>'TN-Liste'!B110</f>
        <v>MBI17_Grp2</v>
      </c>
      <c r="C20" s="173">
        <f>'TN-Liste'!C110</f>
        <v>5</v>
      </c>
      <c r="D20" s="5">
        <v>0.65</v>
      </c>
      <c r="E20" s="5">
        <v>1.03</v>
      </c>
      <c r="F20" s="5">
        <v>1.36</v>
      </c>
      <c r="G20" s="5">
        <v>1.51</v>
      </c>
      <c r="H20" s="5">
        <v>1.78</v>
      </c>
      <c r="I20" s="52">
        <v>2.18</v>
      </c>
      <c r="J20" s="52">
        <v>1100.0</v>
      </c>
      <c r="K20" s="5">
        <v>500.0</v>
      </c>
      <c r="L20" s="3">
        <v>573.0</v>
      </c>
    </row>
    <row r="21" ht="15.75" customHeight="1">
      <c r="A21" s="57">
        <f>'TN-Liste'!A111</f>
        <v>43273</v>
      </c>
      <c r="B21" s="57" t="str">
        <f>'TN-Liste'!B111</f>
        <v>MBI17_Grp2</v>
      </c>
      <c r="C21" s="173">
        <f>'TN-Liste'!C111</f>
        <v>6</v>
      </c>
      <c r="D21" s="5">
        <v>0.62</v>
      </c>
      <c r="E21" s="5">
        <v>0.86</v>
      </c>
      <c r="F21" s="5">
        <v>0.47</v>
      </c>
      <c r="G21" s="5">
        <v>1.09</v>
      </c>
      <c r="H21" s="5">
        <v>1.17</v>
      </c>
      <c r="I21" s="52">
        <v>1.26</v>
      </c>
      <c r="J21" s="52">
        <v>600.0</v>
      </c>
      <c r="K21" s="5">
        <v>500.0</v>
      </c>
      <c r="L21" s="3">
        <v>29.0</v>
      </c>
    </row>
    <row r="22" ht="15.75" customHeight="1">
      <c r="A22" s="57">
        <f>'TN-Liste'!A112</f>
        <v>43273</v>
      </c>
      <c r="B22" s="57" t="str">
        <f>'TN-Liste'!B112</f>
        <v>MBI17_Grp2</v>
      </c>
      <c r="C22" s="173">
        <f>'TN-Liste'!C112</f>
        <v>7</v>
      </c>
      <c r="D22" s="5">
        <v>0.72</v>
      </c>
      <c r="E22" s="5"/>
      <c r="F22" s="5">
        <v>1.41</v>
      </c>
      <c r="G22" s="5">
        <v>1.54</v>
      </c>
      <c r="H22" s="5">
        <v>1.58</v>
      </c>
      <c r="I22" s="52">
        <v>1.66</v>
      </c>
      <c r="J22" s="52">
        <v>900.0</v>
      </c>
      <c r="K22" s="5">
        <v>500.0</v>
      </c>
      <c r="L22" s="5">
        <v>285.0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57">
        <f>'TN-Liste'!A113</f>
        <v>43273</v>
      </c>
      <c r="B23" s="57" t="str">
        <f>'TN-Liste'!B113</f>
        <v>MBI17_Grp2</v>
      </c>
      <c r="C23" s="173">
        <f>'TN-Liste'!C113</f>
        <v>8</v>
      </c>
      <c r="D23" s="5">
        <v>0.64</v>
      </c>
      <c r="E23" s="5">
        <v>0.71</v>
      </c>
      <c r="F23" s="5">
        <v>0.76</v>
      </c>
      <c r="G23" s="5">
        <v>0.83</v>
      </c>
      <c r="H23" s="5">
        <v>1.2</v>
      </c>
      <c r="I23" s="52">
        <v>1.51</v>
      </c>
      <c r="J23" s="52">
        <v>800.0</v>
      </c>
      <c r="K23" s="5">
        <v>500.0</v>
      </c>
      <c r="L23" s="3">
        <v>827.0</v>
      </c>
    </row>
    <row r="24" ht="15.75" customHeight="1">
      <c r="A24" s="57">
        <f>'TN-Liste'!A114</f>
        <v>43273</v>
      </c>
      <c r="B24" s="57" t="str">
        <f>'TN-Liste'!B114</f>
        <v>MBI17_Grp2</v>
      </c>
      <c r="C24" s="173">
        <f>'TN-Liste'!C114</f>
        <v>9</v>
      </c>
      <c r="D24" s="5">
        <v>0.65</v>
      </c>
      <c r="E24" s="5">
        <v>0.87</v>
      </c>
      <c r="F24" s="5">
        <v>0.94</v>
      </c>
      <c r="G24" s="5">
        <v>1.01</v>
      </c>
      <c r="H24" s="5">
        <v>1.07</v>
      </c>
      <c r="I24" s="52">
        <v>1.13</v>
      </c>
      <c r="J24" s="52">
        <v>600.0</v>
      </c>
      <c r="K24" s="5">
        <v>500.0</v>
      </c>
      <c r="L24" s="3">
        <v>225.0</v>
      </c>
    </row>
    <row r="25" ht="15.75" customHeight="1">
      <c r="A25" s="57">
        <f>'TN-Liste'!A115</f>
        <v>43273</v>
      </c>
      <c r="B25" s="57" t="str">
        <f>'TN-Liste'!B115</f>
        <v>MBI17_Grp2</v>
      </c>
      <c r="C25" s="173">
        <f>'TN-Liste'!C115</f>
        <v>10</v>
      </c>
      <c r="D25" s="5">
        <v>0.75</v>
      </c>
      <c r="E25" s="5">
        <v>1.06</v>
      </c>
      <c r="F25" s="5"/>
      <c r="G25" s="5">
        <v>1.29</v>
      </c>
      <c r="H25" s="5">
        <v>1.36</v>
      </c>
      <c r="I25" s="52">
        <v>1.43</v>
      </c>
      <c r="J25" s="52">
        <v>800.0</v>
      </c>
      <c r="K25" s="5">
        <v>500.0</v>
      </c>
      <c r="L25" s="3">
        <v>69.4</v>
      </c>
    </row>
    <row r="26" ht="15.75" customHeight="1">
      <c r="A26" s="57">
        <f>'TN-Liste'!A116</f>
        <v>43273</v>
      </c>
      <c r="B26" s="57" t="str">
        <f>'TN-Liste'!B116</f>
        <v>MBI17_Grp2</v>
      </c>
      <c r="C26" s="173">
        <f>'TN-Liste'!C116</f>
        <v>11</v>
      </c>
      <c r="D26" s="5">
        <v>0.65</v>
      </c>
      <c r="E26" s="5">
        <v>0.8</v>
      </c>
      <c r="F26" s="5">
        <v>0.97</v>
      </c>
      <c r="G26" s="5">
        <v>1.04</v>
      </c>
      <c r="H26" s="5">
        <v>1.23</v>
      </c>
      <c r="I26" s="52">
        <v>1.41</v>
      </c>
      <c r="J26" s="52">
        <v>600.0</v>
      </c>
      <c r="K26" s="5">
        <v>500.0</v>
      </c>
      <c r="L26" s="3">
        <v>90.3</v>
      </c>
    </row>
    <row r="27" ht="15.75" customHeight="1">
      <c r="A27" s="57">
        <f>'TN-Liste'!A117</f>
        <v>43273</v>
      </c>
      <c r="B27" s="57" t="str">
        <f>'TN-Liste'!B117</f>
        <v>MBI17_Grp2</v>
      </c>
      <c r="C27" s="173">
        <f>'TN-Liste'!C117</f>
        <v>12</v>
      </c>
      <c r="D27" s="5">
        <v>0.64</v>
      </c>
      <c r="E27" s="5">
        <v>1.21</v>
      </c>
      <c r="F27" s="5">
        <v>1.47</v>
      </c>
      <c r="G27" s="5">
        <v>1.73</v>
      </c>
      <c r="H27" s="5">
        <v>1.14</v>
      </c>
      <c r="I27" s="52">
        <v>1.92</v>
      </c>
      <c r="J27" s="52">
        <v>1000.0</v>
      </c>
      <c r="K27" s="5">
        <v>500.0</v>
      </c>
      <c r="L27" s="3">
        <v>324.0</v>
      </c>
    </row>
    <row r="28" ht="15.75" customHeight="1">
      <c r="A28" s="57">
        <f>'TN-Liste'!A118</f>
        <v>43273</v>
      </c>
      <c r="B28" s="57" t="str">
        <f>'TN-Liste'!B118</f>
        <v>MBI17_Grp2</v>
      </c>
      <c r="C28" s="173">
        <f>'TN-Liste'!C118</f>
        <v>13</v>
      </c>
      <c r="D28" s="5">
        <v>0.72</v>
      </c>
      <c r="E28" s="5"/>
      <c r="F28" s="5"/>
      <c r="G28" s="5">
        <v>1.11</v>
      </c>
      <c r="H28" s="5">
        <v>1.25</v>
      </c>
      <c r="I28" s="52">
        <v>1.31</v>
      </c>
      <c r="J28" s="52">
        <v>500.0</v>
      </c>
      <c r="K28" s="5">
        <v>500.0</v>
      </c>
      <c r="L28" s="3">
        <v>492.0</v>
      </c>
    </row>
    <row r="29" ht="15.75" customHeight="1">
      <c r="A29" s="57">
        <f>'TN-Liste'!A119</f>
        <v>43273</v>
      </c>
      <c r="B29" s="57" t="str">
        <f>'TN-Liste'!B119</f>
        <v>MBI17_Grp2</v>
      </c>
      <c r="C29" s="173">
        <f>'TN-Liste'!C119</f>
        <v>14</v>
      </c>
      <c r="D29" s="5">
        <v>0.67</v>
      </c>
      <c r="E29" s="5">
        <v>0.88</v>
      </c>
      <c r="F29" s="5">
        <v>0.98</v>
      </c>
      <c r="G29" s="5">
        <v>1.26</v>
      </c>
      <c r="H29" s="5">
        <v>1.33</v>
      </c>
      <c r="I29" s="52">
        <v>1.44</v>
      </c>
      <c r="J29" s="52">
        <v>750.0</v>
      </c>
      <c r="K29" s="5">
        <v>500.0</v>
      </c>
      <c r="L29" s="3">
        <v>343.0</v>
      </c>
    </row>
    <row r="30" ht="15.75" customHeight="1">
      <c r="A30" s="93">
        <f>'TN-Liste'!A120</f>
        <v>43273</v>
      </c>
      <c r="B30" s="93" t="str">
        <f>'TN-Liste'!B120</f>
        <v>MBI17_Grp2</v>
      </c>
      <c r="C30" s="175">
        <f>'TN-Liste'!C120</f>
        <v>15</v>
      </c>
      <c r="D30" s="2">
        <v>0.64</v>
      </c>
      <c r="E30" s="2">
        <v>0.78</v>
      </c>
      <c r="F30" s="2">
        <v>0.92</v>
      </c>
      <c r="G30" s="2">
        <v>1.0</v>
      </c>
      <c r="H30" s="2">
        <v>1.02</v>
      </c>
      <c r="I30" s="54">
        <v>1.15</v>
      </c>
      <c r="J30" s="54">
        <v>600.0</v>
      </c>
      <c r="K30" s="2">
        <v>500.0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ht="15.75" customHeight="1">
      <c r="A31" s="57">
        <f>'TN-Liste'!A121</f>
        <v>43621</v>
      </c>
      <c r="B31" s="57" t="str">
        <f>'TN-Liste'!B121</f>
        <v>MBI18_Grp1</v>
      </c>
      <c r="C31" s="173">
        <f>'TN-Liste'!C121</f>
        <v>1</v>
      </c>
      <c r="D31" s="5">
        <v>0.65</v>
      </c>
      <c r="E31" s="5">
        <v>0.95</v>
      </c>
      <c r="F31" s="5">
        <v>1.17</v>
      </c>
      <c r="G31" s="5">
        <v>1.31</v>
      </c>
      <c r="H31" s="5">
        <v>1.66</v>
      </c>
      <c r="I31" s="52">
        <v>1.91</v>
      </c>
      <c r="J31" s="52">
        <v>1000.0</v>
      </c>
      <c r="K31" s="5">
        <v>500.0</v>
      </c>
      <c r="L31" s="3">
        <v>522.0</v>
      </c>
    </row>
    <row r="32" ht="15.75" customHeight="1">
      <c r="A32" s="57">
        <f>'TN-Liste'!A122</f>
        <v>43621</v>
      </c>
      <c r="B32" s="57" t="str">
        <f>'TN-Liste'!B122</f>
        <v>MBI18_Grp1</v>
      </c>
      <c r="C32" s="173">
        <f>'TN-Liste'!C122</f>
        <v>2</v>
      </c>
      <c r="D32" s="5">
        <v>0.64</v>
      </c>
      <c r="E32" s="5">
        <v>1.37</v>
      </c>
      <c r="F32" s="5">
        <v>1.97</v>
      </c>
      <c r="G32" s="5">
        <v>2.3</v>
      </c>
      <c r="H32" s="5">
        <v>2.68</v>
      </c>
      <c r="I32" s="52">
        <v>2.77</v>
      </c>
      <c r="J32" s="52">
        <v>1750.0</v>
      </c>
      <c r="K32" s="5">
        <v>500.0</v>
      </c>
      <c r="L32" s="3">
        <v>179.0</v>
      </c>
    </row>
    <row r="33" ht="15.75" customHeight="1">
      <c r="A33" s="57">
        <f>'TN-Liste'!A123</f>
        <v>43621</v>
      </c>
      <c r="B33" s="57" t="str">
        <f>'TN-Liste'!B123</f>
        <v>MBI18_Grp1</v>
      </c>
      <c r="C33" s="173">
        <f>'TN-Liste'!C123</f>
        <v>3</v>
      </c>
      <c r="D33" s="5">
        <v>0.63</v>
      </c>
      <c r="E33" s="5">
        <v>1.6</v>
      </c>
      <c r="F33" s="5">
        <v>2.17</v>
      </c>
      <c r="G33" s="5">
        <v>2.45</v>
      </c>
      <c r="H33" s="5">
        <v>2.67</v>
      </c>
      <c r="I33" s="52">
        <v>2.69</v>
      </c>
      <c r="J33" s="52">
        <v>1750.0</v>
      </c>
      <c r="K33" s="5">
        <v>500.0</v>
      </c>
      <c r="L33" s="3">
        <v>95.9</v>
      </c>
    </row>
    <row r="34" ht="15.75" customHeight="1">
      <c r="A34" s="57">
        <f>'TN-Liste'!A124</f>
        <v>43621</v>
      </c>
      <c r="B34" s="57" t="str">
        <f>'TN-Liste'!B124</f>
        <v>MBI18_Grp1</v>
      </c>
      <c r="C34" s="173">
        <f>'TN-Liste'!C124</f>
        <v>4</v>
      </c>
      <c r="D34" s="5">
        <v>0.65</v>
      </c>
      <c r="E34" s="5">
        <v>0.74</v>
      </c>
      <c r="F34" s="5">
        <v>0.88</v>
      </c>
      <c r="G34" s="5">
        <v>1.03</v>
      </c>
      <c r="H34" s="5">
        <v>1.15</v>
      </c>
      <c r="I34" s="52">
        <v>1.28</v>
      </c>
      <c r="J34" s="52">
        <v>400.0</v>
      </c>
      <c r="K34" s="5">
        <v>500.0</v>
      </c>
      <c r="L34" s="3">
        <v>370.0</v>
      </c>
    </row>
    <row r="35" ht="15.75" customHeight="1">
      <c r="A35" s="57">
        <f>'TN-Liste'!A125</f>
        <v>43621</v>
      </c>
      <c r="B35" s="57" t="str">
        <f>'TN-Liste'!B125</f>
        <v>MBI18_Grp1</v>
      </c>
      <c r="C35" s="173">
        <f>'TN-Liste'!C125</f>
        <v>5</v>
      </c>
      <c r="D35" s="5">
        <v>0.64</v>
      </c>
      <c r="E35" s="5">
        <v>1.2</v>
      </c>
      <c r="F35" s="5">
        <v>1.34</v>
      </c>
      <c r="G35" s="5">
        <v>1.45</v>
      </c>
      <c r="H35" s="5">
        <v>1.7</v>
      </c>
      <c r="I35" s="52">
        <v>1.87</v>
      </c>
      <c r="J35" s="52">
        <v>1250.0</v>
      </c>
      <c r="K35" s="5">
        <v>500.0</v>
      </c>
      <c r="L35" s="3">
        <v>468.0</v>
      </c>
    </row>
    <row r="36" ht="15.75" customHeight="1">
      <c r="A36" s="57">
        <f>'TN-Liste'!A126</f>
        <v>43621</v>
      </c>
      <c r="B36" s="57" t="str">
        <f>'TN-Liste'!B126</f>
        <v>MBI18_Grp1</v>
      </c>
      <c r="C36" s="173">
        <f>'TN-Liste'!C126</f>
        <v>6</v>
      </c>
      <c r="D36" s="5">
        <v>0.64</v>
      </c>
      <c r="E36" s="5">
        <v>1.45</v>
      </c>
      <c r="F36" s="5">
        <v>2.36</v>
      </c>
      <c r="G36" s="5">
        <v>2.7</v>
      </c>
      <c r="H36" s="5">
        <v>2.7</v>
      </c>
      <c r="I36" s="52">
        <v>2.76</v>
      </c>
      <c r="J36" s="52">
        <v>1900.0</v>
      </c>
      <c r="K36" s="5">
        <v>500.0</v>
      </c>
      <c r="L36" s="3">
        <v>66.7</v>
      </c>
    </row>
    <row r="37" ht="15.75" customHeight="1">
      <c r="A37" s="57">
        <f>'TN-Liste'!A127</f>
        <v>43621</v>
      </c>
      <c r="B37" s="57" t="str">
        <f>'TN-Liste'!B127</f>
        <v>MBI18_Grp1</v>
      </c>
      <c r="C37" s="173">
        <f>'TN-Liste'!C127</f>
        <v>7</v>
      </c>
      <c r="D37" s="5">
        <v>0.66</v>
      </c>
      <c r="E37" s="5">
        <v>1.12</v>
      </c>
      <c r="F37" s="5">
        <v>1.49</v>
      </c>
      <c r="G37" s="5">
        <v>1.7</v>
      </c>
      <c r="H37" s="5">
        <v>1.85</v>
      </c>
      <c r="I37" s="52">
        <v>2.13</v>
      </c>
      <c r="J37" s="52">
        <v>1470.0</v>
      </c>
      <c r="K37" s="3">
        <v>500.0</v>
      </c>
      <c r="L37" s="5">
        <v>50.5</v>
      </c>
    </row>
    <row r="38" ht="15.75" customHeight="1">
      <c r="A38" s="57">
        <f>'TN-Liste'!A128</f>
        <v>43621</v>
      </c>
      <c r="B38" s="57" t="str">
        <f>'TN-Liste'!B128</f>
        <v>MBI18_Grp1</v>
      </c>
      <c r="C38" s="173">
        <f>'TN-Liste'!C128</f>
        <v>8</v>
      </c>
      <c r="D38" s="5">
        <v>0.64</v>
      </c>
      <c r="E38" s="5">
        <v>1.12</v>
      </c>
      <c r="F38" s="5">
        <v>1.27</v>
      </c>
      <c r="G38" s="5">
        <v>1.71</v>
      </c>
      <c r="H38" s="5">
        <v>2.04</v>
      </c>
      <c r="I38" s="52">
        <v>2.12</v>
      </c>
      <c r="J38" s="52">
        <v>1480.0</v>
      </c>
      <c r="K38" s="5">
        <v>500.0</v>
      </c>
      <c r="L38" s="3">
        <v>101.0</v>
      </c>
    </row>
    <row r="39" ht="15.75" customHeight="1">
      <c r="A39" s="57">
        <f>'TN-Liste'!A129</f>
        <v>43621</v>
      </c>
      <c r="B39" s="57" t="str">
        <f>'TN-Liste'!B129</f>
        <v>MBI18_Grp1</v>
      </c>
      <c r="C39" s="173">
        <f>'TN-Liste'!C129</f>
        <v>9</v>
      </c>
      <c r="D39" s="5">
        <v>0.63</v>
      </c>
      <c r="E39" s="5">
        <v>1.52</v>
      </c>
      <c r="F39" s="5">
        <v>1.64</v>
      </c>
      <c r="G39" s="5">
        <v>1.72</v>
      </c>
      <c r="H39" s="5">
        <v>1.89</v>
      </c>
      <c r="I39" s="52">
        <v>2.06</v>
      </c>
      <c r="J39" s="52">
        <v>1430.0</v>
      </c>
      <c r="K39" s="5">
        <v>500.0</v>
      </c>
      <c r="L39" s="3">
        <v>183.0</v>
      </c>
    </row>
    <row r="40" ht="15.75" customHeight="1">
      <c r="A40" s="57">
        <f>'TN-Liste'!A130</f>
        <v>43621</v>
      </c>
      <c r="B40" s="57" t="str">
        <f>'TN-Liste'!B130</f>
        <v>MBI18_Grp1</v>
      </c>
      <c r="C40" s="173">
        <f>'TN-Liste'!C130</f>
        <v>10</v>
      </c>
      <c r="D40" s="5">
        <v>0.65</v>
      </c>
      <c r="E40" s="5">
        <v>2.39</v>
      </c>
      <c r="F40" s="5">
        <v>2.4</v>
      </c>
      <c r="G40" s="5">
        <v>2.2</v>
      </c>
      <c r="H40" s="5">
        <v>2.27</v>
      </c>
      <c r="I40" s="52">
        <v>2.19</v>
      </c>
      <c r="J40" s="52">
        <v>1060.0</v>
      </c>
      <c r="K40" s="5">
        <v>2500.0</v>
      </c>
      <c r="L40" s="3">
        <v>53.2</v>
      </c>
    </row>
    <row r="41" ht="15.75" customHeight="1">
      <c r="A41" s="57">
        <f>'TN-Liste'!A131</f>
        <v>43621</v>
      </c>
      <c r="B41" s="57" t="str">
        <f>'TN-Liste'!B131</f>
        <v>MBI18_Grp1</v>
      </c>
      <c r="C41" s="173">
        <f>'TN-Liste'!C131</f>
        <v>11</v>
      </c>
      <c r="D41" s="5">
        <v>0.65</v>
      </c>
      <c r="E41" s="5">
        <v>1.52</v>
      </c>
      <c r="F41" s="5">
        <v>2.29</v>
      </c>
      <c r="G41" s="5">
        <v>2.52</v>
      </c>
      <c r="H41" s="5">
        <v>2.69</v>
      </c>
      <c r="I41" s="52">
        <v>3.16</v>
      </c>
      <c r="J41" s="52">
        <v>1550.0</v>
      </c>
      <c r="K41" s="5">
        <v>500.0</v>
      </c>
      <c r="L41" s="3">
        <v>436.0</v>
      </c>
    </row>
    <row r="42" ht="15.75" customHeight="1">
      <c r="A42" s="93">
        <f>'TN-Liste'!A132</f>
        <v>43621</v>
      </c>
      <c r="B42" s="93" t="str">
        <f>'TN-Liste'!B132</f>
        <v>MBI18_Grp1</v>
      </c>
      <c r="C42" s="175">
        <f>'TN-Liste'!C132</f>
        <v>12</v>
      </c>
      <c r="D42" s="2">
        <v>0.64</v>
      </c>
      <c r="E42" s="2">
        <v>1.88</v>
      </c>
      <c r="F42" s="2">
        <v>2.66</v>
      </c>
      <c r="G42" s="2">
        <v>2.8</v>
      </c>
      <c r="H42" s="2">
        <v>2.89</v>
      </c>
      <c r="I42" s="54">
        <v>2.93</v>
      </c>
      <c r="J42" s="54">
        <v>1880.0</v>
      </c>
      <c r="K42" s="2">
        <v>500.0</v>
      </c>
      <c r="L42" s="9">
        <v>213.0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ht="15.75" customHeight="1">
      <c r="A43" s="57">
        <f>'TN-Liste'!A133</f>
        <v>43628</v>
      </c>
      <c r="B43" s="57" t="str">
        <f>'TN-Liste'!B133</f>
        <v>MBI18_Grp2</v>
      </c>
      <c r="C43" s="173">
        <f>'TN-Liste'!C133</f>
        <v>1</v>
      </c>
      <c r="D43" s="13">
        <v>1.1815</v>
      </c>
      <c r="E43" s="13">
        <v>1.3466</v>
      </c>
      <c r="F43" s="13">
        <v>1.7148</v>
      </c>
      <c r="G43" s="13">
        <v>2.0849</v>
      </c>
      <c r="H43" s="13">
        <v>2.2606</v>
      </c>
      <c r="I43" s="128">
        <v>2.3767</v>
      </c>
      <c r="J43" s="52">
        <v>780.0</v>
      </c>
      <c r="K43" s="5">
        <v>500.0</v>
      </c>
      <c r="L43" s="3">
        <v>638.0</v>
      </c>
    </row>
    <row r="44" ht="15.75" customHeight="1">
      <c r="A44" s="57">
        <f>'TN-Liste'!A134</f>
        <v>43628</v>
      </c>
      <c r="B44" s="57" t="str">
        <f>'TN-Liste'!B134</f>
        <v>MBI18_Grp2</v>
      </c>
      <c r="C44" s="173">
        <f>'TN-Liste'!C134</f>
        <v>2</v>
      </c>
      <c r="D44" s="13">
        <v>1.13</v>
      </c>
      <c r="E44" s="13">
        <v>1.32</v>
      </c>
      <c r="F44" s="13">
        <v>1.34</v>
      </c>
      <c r="G44" s="13">
        <v>1.6</v>
      </c>
      <c r="H44" s="13">
        <v>1.45</v>
      </c>
      <c r="I44" s="128">
        <v>1.57</v>
      </c>
      <c r="J44" s="52">
        <v>380.0</v>
      </c>
      <c r="K44" s="5">
        <v>500.0</v>
      </c>
      <c r="L44" s="3">
        <v>718.0</v>
      </c>
    </row>
    <row r="45" ht="15.75" customHeight="1">
      <c r="A45" s="57">
        <f>'TN-Liste'!A135</f>
        <v>43628</v>
      </c>
      <c r="B45" s="57" t="str">
        <f>'TN-Liste'!B135</f>
        <v>MBI18_Grp2</v>
      </c>
      <c r="C45" s="173">
        <f>'TN-Liste'!C135</f>
        <v>3</v>
      </c>
      <c r="D45" s="13">
        <v>0.6552</v>
      </c>
      <c r="E45" s="13">
        <v>0.7784</v>
      </c>
      <c r="F45" s="13">
        <v>1.082</v>
      </c>
      <c r="G45" s="13">
        <v>1.197</v>
      </c>
      <c r="H45" s="13">
        <v>1.295</v>
      </c>
      <c r="I45" s="128">
        <v>1.4124</v>
      </c>
      <c r="J45" s="52">
        <v>800.0</v>
      </c>
      <c r="K45" s="5">
        <v>500.0</v>
      </c>
      <c r="L45" s="3">
        <v>204.0</v>
      </c>
    </row>
    <row r="46" ht="15.75" customHeight="1">
      <c r="A46" s="57">
        <f>'TN-Liste'!A136</f>
        <v>43628</v>
      </c>
      <c r="B46" s="57" t="str">
        <f>'TN-Liste'!B136</f>
        <v>MBI18_Grp2</v>
      </c>
      <c r="C46" s="173">
        <f>'TN-Liste'!C136</f>
        <v>4</v>
      </c>
      <c r="D46" s="13">
        <v>1.167</v>
      </c>
      <c r="E46" s="13">
        <v>1.2348</v>
      </c>
      <c r="F46" s="13">
        <v>1.3095</v>
      </c>
      <c r="G46" s="13">
        <v>1.4257</v>
      </c>
      <c r="H46" s="13">
        <v>1.4992</v>
      </c>
      <c r="I46" s="128">
        <v>1.5569</v>
      </c>
      <c r="J46" s="52">
        <v>320.0</v>
      </c>
      <c r="K46" s="5">
        <v>500.0</v>
      </c>
      <c r="L46" s="3">
        <v>730.0</v>
      </c>
    </row>
    <row r="47" ht="15.75" customHeight="1">
      <c r="A47" s="57">
        <f>'TN-Liste'!A137</f>
        <v>43628</v>
      </c>
      <c r="B47" s="57" t="str">
        <f>'TN-Liste'!B137</f>
        <v>MBI18_Grp2</v>
      </c>
      <c r="C47" s="173">
        <f>'TN-Liste'!C137</f>
        <v>5</v>
      </c>
      <c r="D47" s="13">
        <v>0.6344</v>
      </c>
      <c r="E47" s="13">
        <v>1.75</v>
      </c>
      <c r="F47" s="13">
        <v>1.69</v>
      </c>
      <c r="G47" s="13">
        <v>1.84</v>
      </c>
      <c r="H47" s="13">
        <v>1.98</v>
      </c>
      <c r="I47" s="128">
        <v>1.94</v>
      </c>
      <c r="J47" s="52">
        <v>1000.0</v>
      </c>
      <c r="K47" s="5">
        <v>500.0</v>
      </c>
      <c r="L47" s="3">
        <v>387.0</v>
      </c>
    </row>
    <row r="48" ht="15.75" customHeight="1">
      <c r="A48" s="57">
        <f>'TN-Liste'!A138</f>
        <v>43628</v>
      </c>
      <c r="B48" s="57" t="str">
        <f>'TN-Liste'!B138</f>
        <v>MBI18_Grp2</v>
      </c>
      <c r="C48" s="173">
        <f>'TN-Liste'!C138</f>
        <v>6</v>
      </c>
      <c r="D48" s="13">
        <v>0.6455</v>
      </c>
      <c r="E48" s="13">
        <v>1.45</v>
      </c>
      <c r="F48" s="13">
        <v>1.69</v>
      </c>
      <c r="G48" s="13">
        <v>2.02</v>
      </c>
      <c r="H48" s="13">
        <v>2.387</v>
      </c>
      <c r="I48" s="128">
        <v>2.455</v>
      </c>
      <c r="J48" s="52">
        <v>2000.0</v>
      </c>
      <c r="K48" s="5">
        <v>500.0</v>
      </c>
      <c r="L48" s="3">
        <v>355.0</v>
      </c>
    </row>
    <row r="49" ht="15.75" customHeight="1">
      <c r="A49" s="93">
        <f>'TN-Liste'!A139</f>
        <v>43628</v>
      </c>
      <c r="B49" s="93" t="str">
        <f>'TN-Liste'!B139</f>
        <v>MBI18_Grp2</v>
      </c>
      <c r="C49" s="175">
        <f>'TN-Liste'!C139</f>
        <v>7</v>
      </c>
      <c r="D49" s="32">
        <v>0.636</v>
      </c>
      <c r="E49" s="32">
        <v>0.713</v>
      </c>
      <c r="F49" s="32">
        <v>0.76</v>
      </c>
      <c r="G49" s="32">
        <v>0.825</v>
      </c>
      <c r="H49" s="32">
        <v>0.91</v>
      </c>
      <c r="I49" s="172">
        <v>1.03</v>
      </c>
      <c r="J49" s="54">
        <v>104.0</v>
      </c>
      <c r="K49" s="2">
        <v>500.0</v>
      </c>
      <c r="L49" s="9">
        <v>29.0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ht="15.75" customHeight="1">
      <c r="A50" s="57">
        <f>'TN-Liste'!A140</f>
        <v>43641</v>
      </c>
      <c r="B50" s="57" t="str">
        <f>'TN-Liste'!B140</f>
        <v>MBI18_Grp3</v>
      </c>
      <c r="C50" s="173">
        <f>'TN-Liste'!C140</f>
        <v>1</v>
      </c>
      <c r="D50" s="3">
        <v>0.35</v>
      </c>
      <c r="E50" s="3">
        <v>0.81</v>
      </c>
      <c r="F50" s="3">
        <v>1.25</v>
      </c>
      <c r="G50" s="3">
        <v>1.76</v>
      </c>
      <c r="H50" s="3">
        <v>2.0</v>
      </c>
      <c r="I50" s="73">
        <v>2.25</v>
      </c>
      <c r="J50" s="73">
        <v>1450.0</v>
      </c>
      <c r="K50" s="3">
        <v>500.0</v>
      </c>
      <c r="L50" s="3">
        <v>29.0</v>
      </c>
    </row>
    <row r="51" ht="15.75" customHeight="1">
      <c r="A51" s="57">
        <f>'TN-Liste'!A141</f>
        <v>43641</v>
      </c>
      <c r="B51" s="57" t="str">
        <f>'TN-Liste'!B141</f>
        <v>MBI18_Grp3</v>
      </c>
      <c r="C51" s="173">
        <f>'TN-Liste'!C141</f>
        <v>2</v>
      </c>
      <c r="D51" s="13">
        <v>0.47</v>
      </c>
      <c r="E51" s="13">
        <v>0.76</v>
      </c>
      <c r="F51" s="13">
        <v>1.17</v>
      </c>
      <c r="G51" s="13">
        <v>1.39</v>
      </c>
      <c r="H51" s="13">
        <v>1.79</v>
      </c>
      <c r="I51" s="73">
        <v>2.06</v>
      </c>
      <c r="J51" s="52">
        <v>1550.0</v>
      </c>
      <c r="K51" s="5">
        <v>500.0</v>
      </c>
      <c r="L51" s="3">
        <v>169.0</v>
      </c>
    </row>
    <row r="52" ht="15.75" customHeight="1">
      <c r="A52" s="57">
        <f>'TN-Liste'!A142</f>
        <v>43641</v>
      </c>
      <c r="B52" s="57" t="str">
        <f>'TN-Liste'!B142</f>
        <v>MBI18_Grp3</v>
      </c>
      <c r="C52" s="173">
        <f>'TN-Liste'!C142</f>
        <v>3</v>
      </c>
      <c r="D52" s="3">
        <v>0.3858</v>
      </c>
      <c r="E52" s="3">
        <v>0.732</v>
      </c>
      <c r="F52" s="3">
        <v>1.037</v>
      </c>
      <c r="G52" s="3">
        <v>1.28</v>
      </c>
      <c r="H52" s="3">
        <v>1.4925</v>
      </c>
      <c r="I52" s="73">
        <v>1.83</v>
      </c>
      <c r="J52" s="73">
        <v>1786.0</v>
      </c>
      <c r="K52" s="3">
        <v>500.0</v>
      </c>
      <c r="L52" s="3">
        <v>29.0</v>
      </c>
    </row>
    <row r="53" ht="15.75" customHeight="1">
      <c r="A53" s="57">
        <f>'TN-Liste'!A143</f>
        <v>43641</v>
      </c>
      <c r="B53" s="57" t="str">
        <f>'TN-Liste'!B143</f>
        <v>MBI18_Grp3</v>
      </c>
      <c r="C53" s="173">
        <f>'TN-Liste'!C143</f>
        <v>4</v>
      </c>
      <c r="D53" s="3">
        <v>0.4785</v>
      </c>
      <c r="E53" s="3">
        <v>0.9315</v>
      </c>
      <c r="F53" s="3">
        <v>1.7814</v>
      </c>
      <c r="G53" s="3">
        <v>2.2678</v>
      </c>
      <c r="H53" s="3">
        <v>2.4543</v>
      </c>
      <c r="I53" s="73">
        <v>2.5015</v>
      </c>
      <c r="J53" s="73">
        <v>2147.0</v>
      </c>
      <c r="K53" s="5">
        <v>500.0</v>
      </c>
      <c r="L53" s="3">
        <v>29.0</v>
      </c>
    </row>
    <row r="54" ht="15.75" customHeight="1">
      <c r="A54" s="57">
        <f>'TN-Liste'!A144</f>
        <v>43641</v>
      </c>
      <c r="B54" s="57" t="str">
        <f>'TN-Liste'!B144</f>
        <v>MBI18_Grp3</v>
      </c>
      <c r="C54" s="173">
        <f>'TN-Liste'!C144</f>
        <v>5</v>
      </c>
      <c r="D54" s="5">
        <v>0.48</v>
      </c>
      <c r="E54" s="5">
        <v>1.07</v>
      </c>
      <c r="F54" s="5">
        <v>1.28</v>
      </c>
      <c r="G54" s="5">
        <v>1.54</v>
      </c>
      <c r="H54" s="5">
        <v>1.63</v>
      </c>
      <c r="I54" s="52">
        <v>1.82</v>
      </c>
      <c r="J54" s="52"/>
      <c r="K54" s="5"/>
    </row>
    <row r="55" ht="15.75" customHeight="1">
      <c r="A55" s="57">
        <f>'TN-Liste'!A145</f>
        <v>43641</v>
      </c>
      <c r="B55" s="57" t="str">
        <f>'TN-Liste'!B145</f>
        <v>MBI18_Grp3</v>
      </c>
      <c r="C55" s="173">
        <f>'TN-Liste'!C145</f>
        <v>6</v>
      </c>
      <c r="D55" s="5">
        <v>0.37</v>
      </c>
      <c r="E55" s="5">
        <v>0.79</v>
      </c>
      <c r="F55" s="5">
        <v>1.01</v>
      </c>
      <c r="G55" s="5">
        <v>1.52</v>
      </c>
      <c r="H55" s="5">
        <v>1.98</v>
      </c>
      <c r="I55" s="52">
        <v>2.21</v>
      </c>
      <c r="J55" s="52"/>
      <c r="K55" s="5"/>
    </row>
    <row r="56" ht="15.75" customHeight="1">
      <c r="A56" s="57">
        <f>'TN-Liste'!A146</f>
        <v>43641</v>
      </c>
      <c r="B56" s="57" t="str">
        <f>'TN-Liste'!B146</f>
        <v>MBI18_Grp3</v>
      </c>
      <c r="C56" s="173">
        <f>'TN-Liste'!C146</f>
        <v>7</v>
      </c>
      <c r="D56" s="5">
        <v>0.36</v>
      </c>
      <c r="E56" s="5">
        <v>1.1733</v>
      </c>
      <c r="F56" s="5">
        <v>1.9967</v>
      </c>
      <c r="G56" s="5">
        <v>2.404</v>
      </c>
      <c r="H56" s="5">
        <v>2.5371</v>
      </c>
      <c r="I56" s="52">
        <v>2.687</v>
      </c>
      <c r="J56" s="52"/>
      <c r="K56" s="5"/>
      <c r="M56" s="3" t="s">
        <v>195</v>
      </c>
    </row>
    <row r="57" ht="15.75" customHeight="1">
      <c r="A57" s="57">
        <f>'TN-Liste'!A147</f>
        <v>43641</v>
      </c>
      <c r="B57" s="57" t="str">
        <f>'TN-Liste'!B147</f>
        <v>MBI18_Grp3</v>
      </c>
      <c r="C57" s="173">
        <f>'TN-Liste'!C147</f>
        <v>8</v>
      </c>
      <c r="D57" s="5">
        <v>0.47</v>
      </c>
      <c r="E57" s="5">
        <v>0.56</v>
      </c>
      <c r="F57" s="5">
        <v>0.71</v>
      </c>
      <c r="G57" s="5">
        <v>0.85</v>
      </c>
      <c r="H57" s="5">
        <v>1.1</v>
      </c>
      <c r="I57" s="52">
        <v>1.37</v>
      </c>
      <c r="J57" s="52">
        <v>900.0</v>
      </c>
      <c r="K57" s="5">
        <v>500.0</v>
      </c>
      <c r="L57" s="3">
        <v>425.0</v>
      </c>
      <c r="M57" s="3" t="s">
        <v>196</v>
      </c>
    </row>
    <row r="58" ht="15.75" customHeight="1">
      <c r="A58" s="57">
        <f>'TN-Liste'!A148</f>
        <v>43641</v>
      </c>
      <c r="B58" s="57" t="str">
        <f>'TN-Liste'!B148</f>
        <v>MBI18_Grp3</v>
      </c>
      <c r="C58" s="173">
        <f>'TN-Liste'!C148</f>
        <v>9</v>
      </c>
      <c r="D58" s="3">
        <v>0.48</v>
      </c>
      <c r="E58" s="3">
        <v>0.62</v>
      </c>
      <c r="F58" s="3">
        <v>0.75</v>
      </c>
      <c r="G58" s="3">
        <v>0.94</v>
      </c>
      <c r="H58" s="3">
        <v>1.004</v>
      </c>
      <c r="I58" s="73">
        <v>1.11</v>
      </c>
      <c r="J58" s="73">
        <v>800.0</v>
      </c>
      <c r="K58" s="3">
        <v>500.0</v>
      </c>
      <c r="L58" s="3">
        <v>292.0</v>
      </c>
    </row>
    <row r="59" ht="15.75" customHeight="1">
      <c r="A59" s="57">
        <f>'TN-Liste'!A149</f>
        <v>43641</v>
      </c>
      <c r="B59" s="57" t="str">
        <f>'TN-Liste'!B149</f>
        <v>MBI18_Grp3</v>
      </c>
      <c r="C59" s="173">
        <f>'TN-Liste'!C149</f>
        <v>10</v>
      </c>
      <c r="D59" s="13">
        <v>0.6431</v>
      </c>
      <c r="E59" s="13">
        <v>2.0423</v>
      </c>
      <c r="F59" s="13">
        <v>2.7514</v>
      </c>
      <c r="G59" s="13">
        <v>2.875</v>
      </c>
      <c r="H59" s="13">
        <v>3.0135</v>
      </c>
      <c r="I59" s="128">
        <v>3.0392</v>
      </c>
      <c r="J59" s="52">
        <v>2150.0</v>
      </c>
      <c r="K59" s="5">
        <v>500.0</v>
      </c>
      <c r="L59" s="3">
        <v>61.8</v>
      </c>
    </row>
    <row r="60" ht="15.75" customHeight="1">
      <c r="A60" s="57">
        <f>'TN-Liste'!A150</f>
        <v>43641</v>
      </c>
      <c r="B60" s="57" t="str">
        <f>'TN-Liste'!B150</f>
        <v>MBI18_Grp3</v>
      </c>
      <c r="C60" s="173">
        <f>'TN-Liste'!C150</f>
        <v>11</v>
      </c>
      <c r="D60" s="13">
        <v>0.606</v>
      </c>
      <c r="E60" s="13">
        <v>0.8727</v>
      </c>
      <c r="F60" s="13">
        <v>1.2513</v>
      </c>
      <c r="G60" s="13">
        <v>1.4348</v>
      </c>
      <c r="H60" s="13">
        <v>1.9188</v>
      </c>
      <c r="I60" s="128">
        <v>2.2026</v>
      </c>
      <c r="J60" s="52">
        <v>1973.0</v>
      </c>
      <c r="K60" s="5">
        <v>500.0</v>
      </c>
      <c r="L60" s="3">
        <v>29.0</v>
      </c>
    </row>
    <row r="61" ht="15.75" customHeight="1">
      <c r="A61" s="93">
        <f>'TN-Liste'!A151</f>
        <v>43641</v>
      </c>
      <c r="B61" s="93" t="str">
        <f>'TN-Liste'!B151</f>
        <v>MBI18_Grp3</v>
      </c>
      <c r="C61" s="175">
        <f>'TN-Liste'!C151</f>
        <v>12</v>
      </c>
      <c r="D61" s="2"/>
      <c r="E61" s="2"/>
      <c r="F61" s="2"/>
      <c r="G61" s="2"/>
      <c r="H61" s="2"/>
      <c r="I61" s="54"/>
      <c r="J61" s="54"/>
      <c r="K61" s="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ht="15.75" customHeight="1">
      <c r="A62" s="57">
        <f>'TN-Liste'!A152</f>
        <v>43952</v>
      </c>
      <c r="B62" s="57" t="str">
        <f>'TN-Liste'!B152</f>
        <v>MBI19</v>
      </c>
      <c r="C62" s="173">
        <f>'TN-Liste'!C152</f>
        <v>1</v>
      </c>
      <c r="D62" s="5"/>
      <c r="E62" s="5"/>
      <c r="F62" s="5"/>
      <c r="G62" s="5"/>
      <c r="H62" s="5"/>
      <c r="I62" s="52"/>
      <c r="J62" s="52"/>
      <c r="K62" s="5"/>
    </row>
    <row r="63" ht="15.75" customHeight="1">
      <c r="A63" s="57">
        <f>'TN-Liste'!A153</f>
        <v>43952</v>
      </c>
      <c r="B63" s="57" t="str">
        <f>'TN-Liste'!B153</f>
        <v>MBI19</v>
      </c>
      <c r="C63" s="173">
        <f>'TN-Liste'!C153</f>
        <v>2</v>
      </c>
      <c r="D63" s="5"/>
      <c r="E63" s="5"/>
      <c r="F63" s="5"/>
      <c r="G63" s="5"/>
      <c r="H63" s="5"/>
      <c r="I63" s="52"/>
      <c r="J63" s="52"/>
      <c r="K63" s="5"/>
    </row>
    <row r="64" ht="15.75" customHeight="1">
      <c r="A64" s="57">
        <f>'TN-Liste'!A154</f>
        <v>43952</v>
      </c>
      <c r="B64" s="57" t="str">
        <f>'TN-Liste'!B154</f>
        <v>MBI19</v>
      </c>
      <c r="C64" s="173">
        <f>'TN-Liste'!C154</f>
        <v>3</v>
      </c>
      <c r="D64" s="5"/>
      <c r="E64" s="5"/>
      <c r="F64" s="5"/>
      <c r="G64" s="5"/>
      <c r="H64" s="5"/>
      <c r="I64" s="52"/>
      <c r="J64" s="52"/>
      <c r="K64" s="5"/>
    </row>
    <row r="65" ht="15.75" customHeight="1">
      <c r="A65" s="57">
        <f>'TN-Liste'!A155</f>
        <v>43952</v>
      </c>
      <c r="B65" s="57" t="str">
        <f>'TN-Liste'!B155</f>
        <v>MBI19</v>
      </c>
      <c r="C65" s="173">
        <f>'TN-Liste'!C155</f>
        <v>4</v>
      </c>
      <c r="I65" s="73"/>
      <c r="J65" s="52"/>
      <c r="K65" s="5"/>
    </row>
    <row r="66" ht="15.75" customHeight="1">
      <c r="A66" s="57">
        <f>'TN-Liste'!A156</f>
        <v>43952</v>
      </c>
      <c r="B66" s="57" t="str">
        <f>'TN-Liste'!B156</f>
        <v>MBI19</v>
      </c>
      <c r="C66" s="173">
        <f>'TN-Liste'!C156</f>
        <v>5</v>
      </c>
      <c r="D66" s="5"/>
      <c r="E66" s="5"/>
      <c r="F66" s="5"/>
      <c r="G66" s="5"/>
      <c r="H66" s="5"/>
      <c r="I66" s="52"/>
      <c r="J66" s="52"/>
      <c r="K66" s="5"/>
    </row>
    <row r="67" ht="15.75" customHeight="1">
      <c r="A67" s="57">
        <f>'TN-Liste'!A157</f>
        <v>43952</v>
      </c>
      <c r="B67" s="57" t="str">
        <f>'TN-Liste'!B157</f>
        <v>MBI19</v>
      </c>
      <c r="C67" s="173">
        <f>'TN-Liste'!C157</f>
        <v>6</v>
      </c>
      <c r="D67" s="5"/>
      <c r="E67" s="5"/>
      <c r="F67" s="5"/>
      <c r="G67" s="5"/>
      <c r="H67" s="5"/>
      <c r="I67" s="52"/>
      <c r="J67" s="52"/>
      <c r="K67" s="5"/>
    </row>
    <row r="68" ht="15.75" customHeight="1">
      <c r="A68" s="57">
        <f>'TN-Liste'!A158</f>
        <v>43952</v>
      </c>
      <c r="B68" s="57" t="str">
        <f>'TN-Liste'!B158</f>
        <v>MBI19</v>
      </c>
      <c r="C68" s="173">
        <f>'TN-Liste'!C158</f>
        <v>7</v>
      </c>
      <c r="D68" s="5"/>
      <c r="E68" s="5"/>
      <c r="F68" s="5"/>
      <c r="G68" s="5"/>
      <c r="H68" s="5"/>
      <c r="I68" s="52"/>
      <c r="J68" s="52"/>
      <c r="K68" s="5"/>
    </row>
    <row r="69" ht="15.75" customHeight="1">
      <c r="A69" s="57">
        <f>'TN-Liste'!A159</f>
        <v>43952</v>
      </c>
      <c r="B69" s="57" t="str">
        <f>'TN-Liste'!B159</f>
        <v>MBI19</v>
      </c>
      <c r="C69" s="173">
        <f>'TN-Liste'!C159</f>
        <v>8</v>
      </c>
      <c r="I69" s="73"/>
      <c r="J69" s="52"/>
      <c r="K69" s="5"/>
    </row>
    <row r="70" ht="15.75" customHeight="1">
      <c r="A70" s="57">
        <f>'TN-Liste'!A160</f>
        <v>43952</v>
      </c>
      <c r="B70" s="57" t="str">
        <f>'TN-Liste'!B160</f>
        <v>MBI19</v>
      </c>
      <c r="C70" s="173">
        <f>'TN-Liste'!C160</f>
        <v>9</v>
      </c>
      <c r="D70" s="5"/>
      <c r="E70" s="5"/>
      <c r="F70" s="5"/>
      <c r="G70" s="5"/>
      <c r="H70" s="5"/>
      <c r="I70" s="52"/>
      <c r="J70" s="52"/>
      <c r="K70" s="5"/>
    </row>
    <row r="71" ht="15.75" customHeight="1">
      <c r="A71" s="57">
        <f>'TN-Liste'!A161</f>
        <v>43952</v>
      </c>
      <c r="B71" s="57" t="str">
        <f>'TN-Liste'!B161</f>
        <v>MBI19</v>
      </c>
      <c r="C71" s="173">
        <f>'TN-Liste'!C161</f>
        <v>10</v>
      </c>
      <c r="D71" s="5"/>
      <c r="E71" s="5"/>
      <c r="F71" s="5"/>
      <c r="G71" s="5"/>
      <c r="H71" s="5"/>
      <c r="I71" s="52"/>
      <c r="J71" s="52"/>
      <c r="K71" s="5"/>
    </row>
    <row r="72" ht="15.75" customHeight="1">
      <c r="A72" s="57">
        <f>'TN-Liste'!A162</f>
        <v>43952</v>
      </c>
      <c r="B72" s="57" t="str">
        <f>'TN-Liste'!B162</f>
        <v>MBI19</v>
      </c>
      <c r="C72" s="173">
        <f>'TN-Liste'!C162</f>
        <v>11</v>
      </c>
      <c r="D72" s="5"/>
      <c r="E72" s="5"/>
      <c r="F72" s="5"/>
      <c r="G72" s="5"/>
      <c r="H72" s="5"/>
      <c r="I72" s="52"/>
      <c r="J72" s="52"/>
      <c r="K72" s="5"/>
    </row>
    <row r="73" ht="15.75" customHeight="1">
      <c r="A73" s="57">
        <f>'TN-Liste'!A163</f>
        <v>43952</v>
      </c>
      <c r="B73" s="57" t="str">
        <f>'TN-Liste'!B163</f>
        <v>MBI19</v>
      </c>
      <c r="C73" s="173">
        <f>'TN-Liste'!C163</f>
        <v>12</v>
      </c>
      <c r="D73" s="5"/>
      <c r="E73" s="5"/>
      <c r="F73" s="5"/>
      <c r="G73" s="5"/>
      <c r="H73" s="5"/>
      <c r="I73" s="52"/>
      <c r="J73" s="52"/>
      <c r="K73" s="5"/>
    </row>
    <row r="74" ht="15.75" customHeight="1">
      <c r="A74" s="57">
        <f>'TN-Liste'!A164</f>
        <v>43952</v>
      </c>
      <c r="B74" s="57" t="str">
        <f>'TN-Liste'!B164</f>
        <v>MBI19</v>
      </c>
      <c r="C74" s="173">
        <f>'TN-Liste'!C164</f>
        <v>13</v>
      </c>
      <c r="D74" s="5"/>
      <c r="E74" s="5"/>
      <c r="F74" s="5"/>
      <c r="G74" s="5"/>
      <c r="H74" s="5"/>
      <c r="I74" s="52"/>
      <c r="J74" s="52"/>
      <c r="K74" s="5"/>
    </row>
    <row r="75" ht="15.75" customHeight="1">
      <c r="A75" s="57">
        <f>'TN-Liste'!A165</f>
        <v>43952</v>
      </c>
      <c r="B75" s="57" t="str">
        <f>'TN-Liste'!B165</f>
        <v>MBI19</v>
      </c>
      <c r="C75" s="173"/>
      <c r="D75" s="5"/>
      <c r="E75" s="5"/>
      <c r="F75" s="5"/>
      <c r="G75" s="5"/>
      <c r="H75" s="5"/>
      <c r="I75" s="52"/>
      <c r="J75" s="52"/>
      <c r="K75" s="5"/>
    </row>
    <row r="76" ht="15.75" customHeight="1">
      <c r="A76" s="74">
        <v>44722.0</v>
      </c>
      <c r="B76" s="75" t="s">
        <v>42</v>
      </c>
      <c r="C76" s="178" t="s">
        <v>197</v>
      </c>
      <c r="D76" s="76">
        <v>0.5504</v>
      </c>
      <c r="E76" s="76">
        <v>0.6382</v>
      </c>
      <c r="F76" s="76">
        <v>0.7798</v>
      </c>
      <c r="G76" s="76">
        <v>0.8801</v>
      </c>
      <c r="H76" s="76">
        <v>1.0222</v>
      </c>
      <c r="I76" s="126">
        <v>1.0995</v>
      </c>
      <c r="J76" s="126">
        <v>100.0</v>
      </c>
      <c r="K76" s="179">
        <v>0.3888888888888889</v>
      </c>
      <c r="L76" s="75" t="s">
        <v>198</v>
      </c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ht="15.75" customHeight="1">
      <c r="A77" s="78">
        <v>44722.0</v>
      </c>
      <c r="B77" s="13" t="s">
        <v>42</v>
      </c>
      <c r="C77" s="180" t="s">
        <v>199</v>
      </c>
      <c r="D77" s="16">
        <v>0.4815</v>
      </c>
      <c r="E77" s="16">
        <v>0.5913</v>
      </c>
      <c r="F77" s="16">
        <v>0.7266</v>
      </c>
      <c r="G77" s="16">
        <v>0.8058</v>
      </c>
      <c r="H77" s="16">
        <v>0.9233</v>
      </c>
      <c r="I77" s="122">
        <v>1.02</v>
      </c>
      <c r="J77" s="122">
        <v>300.0</v>
      </c>
      <c r="K77" s="181">
        <v>0.3888888888888889</v>
      </c>
      <c r="L77" s="16">
        <v>35.2</v>
      </c>
    </row>
    <row r="78" ht="15.75" customHeight="1">
      <c r="A78" s="78">
        <v>44722.0</v>
      </c>
      <c r="B78" s="13" t="s">
        <v>42</v>
      </c>
      <c r="C78" s="180" t="s">
        <v>200</v>
      </c>
      <c r="D78" s="16">
        <v>0.4183</v>
      </c>
      <c r="E78" s="16">
        <v>0.6394</v>
      </c>
      <c r="F78" s="16">
        <v>0.882</v>
      </c>
      <c r="G78" s="16">
        <v>0.918</v>
      </c>
      <c r="H78" s="16">
        <v>1.0763</v>
      </c>
      <c r="I78" s="122">
        <v>1.1628</v>
      </c>
      <c r="J78" s="122">
        <v>700.0</v>
      </c>
      <c r="K78" s="181">
        <v>0.3888888888888889</v>
      </c>
      <c r="L78" s="16">
        <v>37.5</v>
      </c>
    </row>
    <row r="79" ht="15.75" customHeight="1">
      <c r="A79" s="78">
        <v>44722.0</v>
      </c>
      <c r="B79" s="13" t="s">
        <v>42</v>
      </c>
      <c r="C79" s="180" t="s">
        <v>201</v>
      </c>
      <c r="D79" s="16">
        <v>0.5908</v>
      </c>
      <c r="E79" s="16">
        <v>0.6341</v>
      </c>
      <c r="F79" s="16">
        <v>0.6874</v>
      </c>
      <c r="G79" s="16">
        <v>0.7852</v>
      </c>
      <c r="H79" s="16">
        <v>0.92</v>
      </c>
      <c r="I79" s="122">
        <v>0.9908</v>
      </c>
      <c r="J79" s="128"/>
      <c r="K79" s="181">
        <v>0.3888888888888889</v>
      </c>
      <c r="L79" s="16">
        <v>177.0</v>
      </c>
    </row>
    <row r="80" ht="15.75" customHeight="1">
      <c r="A80" s="78">
        <v>44722.0</v>
      </c>
      <c r="B80" s="13" t="s">
        <v>42</v>
      </c>
      <c r="C80" s="180" t="s">
        <v>202</v>
      </c>
      <c r="D80" s="16">
        <v>0.5504</v>
      </c>
      <c r="E80" s="16">
        <v>0.946</v>
      </c>
      <c r="F80" s="16">
        <v>1.371</v>
      </c>
      <c r="G80" s="16">
        <v>1.982</v>
      </c>
      <c r="H80" s="16">
        <v>2.342</v>
      </c>
      <c r="I80" s="122">
        <v>2.53</v>
      </c>
      <c r="J80" s="122">
        <v>2000.0</v>
      </c>
      <c r="K80" s="181">
        <v>0.3888888888888889</v>
      </c>
      <c r="L80" s="16">
        <v>39.1</v>
      </c>
    </row>
    <row r="81" ht="15.75" customHeight="1">
      <c r="A81" s="78">
        <v>44722.0</v>
      </c>
      <c r="B81" s="13" t="s">
        <v>42</v>
      </c>
      <c r="C81" s="180" t="s">
        <v>203</v>
      </c>
      <c r="D81" s="16">
        <v>0.4183</v>
      </c>
      <c r="E81" s="16">
        <v>0.9039</v>
      </c>
      <c r="F81" s="16">
        <v>1.3745</v>
      </c>
      <c r="G81" s="16">
        <v>1.7401</v>
      </c>
      <c r="H81" s="16">
        <v>2.0916</v>
      </c>
      <c r="I81" s="122">
        <v>2.4519</v>
      </c>
      <c r="J81" s="122">
        <v>1500.0</v>
      </c>
      <c r="K81" s="181">
        <v>0.3888888888888889</v>
      </c>
      <c r="L81" s="13"/>
    </row>
    <row r="82" ht="15.75" customHeight="1">
      <c r="A82" s="78">
        <v>44722.0</v>
      </c>
      <c r="B82" s="13" t="s">
        <v>42</v>
      </c>
      <c r="C82" s="180" t="s">
        <v>204</v>
      </c>
      <c r="D82" s="16">
        <v>0.5504</v>
      </c>
      <c r="E82" s="16">
        <v>0.9781</v>
      </c>
      <c r="F82" s="16">
        <v>1.1644</v>
      </c>
      <c r="G82" s="16">
        <v>1.3065</v>
      </c>
      <c r="H82" s="16">
        <v>1.5178</v>
      </c>
      <c r="I82" s="122">
        <v>1.5513</v>
      </c>
      <c r="J82" s="128"/>
      <c r="K82" s="71"/>
      <c r="L82" s="13"/>
    </row>
    <row r="83" ht="15.75" customHeight="1">
      <c r="A83" s="78">
        <v>44722.0</v>
      </c>
      <c r="B83" s="13" t="s">
        <v>42</v>
      </c>
      <c r="C83" s="180" t="s">
        <v>205</v>
      </c>
      <c r="D83" s="16">
        <v>0.5504</v>
      </c>
      <c r="E83" s="16">
        <v>0.5656</v>
      </c>
      <c r="F83" s="16">
        <v>0.7925</v>
      </c>
      <c r="G83" s="16">
        <v>1.0238</v>
      </c>
      <c r="H83" s="16">
        <v>1.1747</v>
      </c>
      <c r="I83" s="122">
        <v>1.3257</v>
      </c>
      <c r="J83" s="128"/>
      <c r="K83" s="181">
        <v>0.7361111111111112</v>
      </c>
      <c r="L83" s="13" t="s">
        <v>198</v>
      </c>
    </row>
    <row r="84" ht="15.75" customHeight="1">
      <c r="A84" s="78">
        <v>44722.0</v>
      </c>
      <c r="B84" s="13" t="s">
        <v>42</v>
      </c>
      <c r="C84" s="180" t="s">
        <v>206</v>
      </c>
      <c r="D84" s="16">
        <v>0.5504</v>
      </c>
      <c r="E84" s="16">
        <v>0.7922</v>
      </c>
      <c r="F84" s="16">
        <v>1.0301</v>
      </c>
      <c r="G84" s="16">
        <v>1.1407</v>
      </c>
      <c r="H84" s="16">
        <v>1.2809</v>
      </c>
      <c r="I84" s="122">
        <v>1.3704</v>
      </c>
      <c r="J84" s="122">
        <v>700.0</v>
      </c>
      <c r="K84" s="181">
        <v>0.2152777777777778</v>
      </c>
      <c r="L84" s="16">
        <v>61.3</v>
      </c>
    </row>
    <row r="85" ht="15.75" customHeight="1">
      <c r="A85" s="78">
        <v>44722.0</v>
      </c>
      <c r="B85" s="13" t="s">
        <v>42</v>
      </c>
      <c r="C85" s="180" t="s">
        <v>207</v>
      </c>
      <c r="D85" s="16">
        <v>0.5504</v>
      </c>
      <c r="E85" s="16">
        <v>0.8056</v>
      </c>
      <c r="F85" s="16">
        <v>1.0078</v>
      </c>
      <c r="G85" s="16">
        <v>1.1604</v>
      </c>
      <c r="H85" s="16">
        <v>1.4539</v>
      </c>
      <c r="I85" s="122">
        <v>1.5651</v>
      </c>
      <c r="J85" s="122">
        <v>1000.0</v>
      </c>
      <c r="K85" s="181">
        <v>0.3888888888888889</v>
      </c>
      <c r="L85" s="16">
        <v>181.0</v>
      </c>
    </row>
    <row r="86" ht="15.75" customHeight="1">
      <c r="A86" s="78">
        <v>44722.0</v>
      </c>
      <c r="B86" s="13" t="s">
        <v>42</v>
      </c>
      <c r="C86" s="180" t="s">
        <v>208</v>
      </c>
      <c r="D86" s="16">
        <v>0.5504</v>
      </c>
      <c r="E86" s="16">
        <v>0.7241</v>
      </c>
      <c r="F86" s="16">
        <v>0.8341</v>
      </c>
      <c r="G86" s="16">
        <v>0.9525</v>
      </c>
      <c r="H86" s="16">
        <v>1.0075</v>
      </c>
      <c r="I86" s="122">
        <v>1.0915</v>
      </c>
      <c r="J86" s="122">
        <v>200.0</v>
      </c>
      <c r="K86" s="181">
        <v>0.3888888888888889</v>
      </c>
      <c r="L86" s="16">
        <v>419.0</v>
      </c>
    </row>
    <row r="87" ht="15.75" customHeight="1">
      <c r="A87" s="78">
        <v>44722.0</v>
      </c>
      <c r="B87" s="13" t="s">
        <v>42</v>
      </c>
      <c r="C87" s="180" t="s">
        <v>209</v>
      </c>
      <c r="D87" s="16">
        <v>0.5504</v>
      </c>
      <c r="E87" s="16">
        <v>0.6339</v>
      </c>
      <c r="F87" s="16">
        <v>0.714</v>
      </c>
      <c r="G87" s="16">
        <v>0.7966</v>
      </c>
      <c r="H87" s="16">
        <v>0.8563</v>
      </c>
      <c r="I87" s="122">
        <v>0.9822</v>
      </c>
      <c r="J87" s="128"/>
      <c r="K87" s="181">
        <v>0.3888888888888889</v>
      </c>
      <c r="L87" s="13"/>
    </row>
    <row r="88" ht="15.75" customHeight="1">
      <c r="A88" s="78">
        <v>44722.0</v>
      </c>
      <c r="B88" s="13" t="s">
        <v>42</v>
      </c>
      <c r="C88" s="180" t="s">
        <v>210</v>
      </c>
      <c r="D88" s="16">
        <v>0.5504</v>
      </c>
      <c r="E88" s="16">
        <v>1.307</v>
      </c>
      <c r="F88" s="16">
        <v>1.463</v>
      </c>
      <c r="G88" s="16">
        <v>2.09</v>
      </c>
      <c r="H88" s="16">
        <v>2.36</v>
      </c>
      <c r="I88" s="128"/>
      <c r="J88" s="122">
        <v>900.0</v>
      </c>
      <c r="K88" s="181">
        <v>0.3888888888888889</v>
      </c>
      <c r="L88" s="16">
        <v>61.2</v>
      </c>
    </row>
    <row r="89" ht="15.75" customHeight="1">
      <c r="A89" s="74">
        <v>44721.0</v>
      </c>
      <c r="B89" s="75" t="s">
        <v>43</v>
      </c>
      <c r="C89" s="178" t="s">
        <v>197</v>
      </c>
      <c r="D89" s="76">
        <v>0.5506</v>
      </c>
      <c r="E89" s="76">
        <v>0.6549</v>
      </c>
      <c r="F89" s="76">
        <v>0.7317</v>
      </c>
      <c r="G89" s="76">
        <v>0.8475</v>
      </c>
      <c r="H89" s="76">
        <v>0.9017</v>
      </c>
      <c r="I89" s="126">
        <v>0.973</v>
      </c>
      <c r="J89" s="126">
        <v>1400.0</v>
      </c>
      <c r="K89" s="179">
        <v>0.3888888888888889</v>
      </c>
      <c r="L89" s="76">
        <v>510.0</v>
      </c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</row>
    <row r="90" ht="15.75" customHeight="1">
      <c r="A90" s="78">
        <v>44721.0</v>
      </c>
      <c r="B90" s="13" t="s">
        <v>43</v>
      </c>
      <c r="C90" s="180" t="s">
        <v>199</v>
      </c>
      <c r="D90" s="16">
        <v>0.4187</v>
      </c>
      <c r="E90" s="16">
        <v>0.79</v>
      </c>
      <c r="F90" s="16">
        <v>1.0066</v>
      </c>
      <c r="G90" s="16">
        <v>1.246</v>
      </c>
      <c r="H90" s="16">
        <v>1.3731</v>
      </c>
      <c r="I90" s="122">
        <v>1.4223</v>
      </c>
      <c r="J90" s="122">
        <v>1000.0</v>
      </c>
      <c r="K90" s="181">
        <v>0.7361111111111112</v>
      </c>
      <c r="L90" s="16">
        <v>247.0</v>
      </c>
    </row>
    <row r="91" ht="15.75" customHeight="1">
      <c r="A91" s="78">
        <v>44721.0</v>
      </c>
      <c r="B91" s="13" t="s">
        <v>43</v>
      </c>
      <c r="C91" s="180" t="s">
        <v>200</v>
      </c>
      <c r="D91" s="16">
        <v>0.4122</v>
      </c>
      <c r="E91" s="16">
        <v>0.7611</v>
      </c>
      <c r="F91" s="16">
        <v>1.0923</v>
      </c>
      <c r="G91" s="16">
        <v>1.3225</v>
      </c>
      <c r="H91" s="16">
        <v>1.6397</v>
      </c>
      <c r="I91" s="122">
        <v>1.806</v>
      </c>
      <c r="J91" s="122">
        <v>1100.0</v>
      </c>
      <c r="K91" s="181">
        <v>0.7361111111111112</v>
      </c>
      <c r="L91" s="16">
        <v>87.3</v>
      </c>
    </row>
    <row r="92" ht="15.75" customHeight="1">
      <c r="A92" s="78">
        <v>44721.0</v>
      </c>
      <c r="B92" s="13" t="s">
        <v>43</v>
      </c>
      <c r="C92" s="180" t="s">
        <v>201</v>
      </c>
      <c r="D92" s="16">
        <v>0.5851</v>
      </c>
      <c r="E92" s="16">
        <v>1.7419</v>
      </c>
      <c r="F92" s="16">
        <v>2.472</v>
      </c>
      <c r="G92" s="16">
        <v>2.7651</v>
      </c>
      <c r="H92" s="16">
        <v>2.8602</v>
      </c>
      <c r="I92" s="122">
        <v>2.886</v>
      </c>
      <c r="J92" s="122">
        <v>1300.0</v>
      </c>
      <c r="K92" s="181">
        <v>0.2152777777777778</v>
      </c>
      <c r="L92" s="16">
        <v>42.4</v>
      </c>
    </row>
    <row r="93" ht="15.75" customHeight="1">
      <c r="A93" s="78">
        <v>44721.0</v>
      </c>
      <c r="B93" s="13" t="s">
        <v>43</v>
      </c>
      <c r="C93" s="180" t="s">
        <v>202</v>
      </c>
      <c r="D93" s="16">
        <v>0.5851</v>
      </c>
      <c r="E93" s="16">
        <v>1.682</v>
      </c>
      <c r="F93" s="16">
        <v>1.715</v>
      </c>
      <c r="G93" s="16">
        <v>1.753</v>
      </c>
      <c r="H93" s="16">
        <v>1.859</v>
      </c>
      <c r="I93" s="122">
        <v>1.953</v>
      </c>
      <c r="J93" s="122">
        <v>1300.0</v>
      </c>
      <c r="K93" s="181">
        <v>0.3888888888888889</v>
      </c>
      <c r="L93" s="16">
        <v>273.0</v>
      </c>
    </row>
    <row r="94" ht="15.75" customHeight="1">
      <c r="A94" s="78">
        <v>44721.0</v>
      </c>
      <c r="B94" s="13" t="s">
        <v>43</v>
      </c>
      <c r="C94" s="180" t="s">
        <v>203</v>
      </c>
      <c r="D94" s="16">
        <v>0.5851</v>
      </c>
      <c r="E94" s="16">
        <v>0.658</v>
      </c>
      <c r="F94" s="16">
        <v>0.785</v>
      </c>
      <c r="G94" s="16">
        <v>1.15</v>
      </c>
      <c r="H94" s="16">
        <v>1.433</v>
      </c>
      <c r="I94" s="122">
        <v>1.7</v>
      </c>
      <c r="J94" s="122">
        <v>1400.0</v>
      </c>
      <c r="K94" s="181">
        <v>0.2152777777777778</v>
      </c>
      <c r="L94" s="16">
        <v>520.0</v>
      </c>
    </row>
    <row r="95" ht="15.75" customHeight="1">
      <c r="A95" s="78">
        <v>44721.0</v>
      </c>
      <c r="B95" s="13" t="s">
        <v>43</v>
      </c>
      <c r="C95" s="180" t="s">
        <v>204</v>
      </c>
      <c r="D95" s="16">
        <v>0.625</v>
      </c>
      <c r="E95" s="16">
        <v>0.723</v>
      </c>
      <c r="F95" s="16">
        <v>0.822</v>
      </c>
      <c r="G95" s="16">
        <v>0.911</v>
      </c>
      <c r="H95" s="16">
        <v>1.241</v>
      </c>
      <c r="I95" s="122">
        <v>1.362</v>
      </c>
      <c r="J95" s="122">
        <v>1200.0</v>
      </c>
      <c r="K95" s="181">
        <v>0.2152777777777778</v>
      </c>
      <c r="L95" s="16">
        <v>557.0</v>
      </c>
    </row>
    <row r="96" ht="15.75" customHeight="1">
      <c r="A96" s="78">
        <v>44721.0</v>
      </c>
      <c r="B96" s="13" t="s">
        <v>43</v>
      </c>
      <c r="C96" s="180" t="s">
        <v>205</v>
      </c>
      <c r="D96" s="16">
        <v>0.5353</v>
      </c>
      <c r="E96" s="16">
        <v>1.143</v>
      </c>
      <c r="F96" s="16">
        <v>1.7064</v>
      </c>
      <c r="G96" s="16">
        <v>2.118</v>
      </c>
      <c r="H96" s="16">
        <v>2.314</v>
      </c>
      <c r="I96" s="122">
        <v>2.4113</v>
      </c>
      <c r="J96" s="122">
        <v>1300.0</v>
      </c>
      <c r="K96" s="181">
        <v>0.3888888888888889</v>
      </c>
      <c r="L96" s="16">
        <v>67.1</v>
      </c>
    </row>
    <row r="97" ht="15.75" customHeight="1">
      <c r="A97" s="78">
        <v>44721.0</v>
      </c>
      <c r="B97" s="13" t="s">
        <v>43</v>
      </c>
      <c r="C97" s="180" t="s">
        <v>206</v>
      </c>
      <c r="D97" s="16">
        <v>0.5851</v>
      </c>
      <c r="E97" s="13"/>
      <c r="F97" s="16">
        <v>1.362</v>
      </c>
      <c r="G97" s="16">
        <v>1.58</v>
      </c>
      <c r="H97" s="16">
        <v>1.739</v>
      </c>
      <c r="I97" s="122">
        <v>1.831</v>
      </c>
      <c r="J97" s="122">
        <v>1000.0</v>
      </c>
      <c r="K97" s="181">
        <v>0.3888888888888889</v>
      </c>
      <c r="L97" s="16">
        <v>138.0</v>
      </c>
    </row>
    <row r="98" ht="15.75" customHeight="1">
      <c r="A98" s="78">
        <v>44721.0</v>
      </c>
      <c r="B98" s="13" t="s">
        <v>43</v>
      </c>
      <c r="C98" s="180" t="s">
        <v>207</v>
      </c>
      <c r="D98" s="16">
        <v>0.5851</v>
      </c>
      <c r="E98" s="13"/>
      <c r="F98" s="16">
        <v>1.4303</v>
      </c>
      <c r="G98" s="16">
        <v>1.6045</v>
      </c>
      <c r="H98" s="16">
        <v>1.7777</v>
      </c>
      <c r="I98" s="122">
        <v>1.8646</v>
      </c>
      <c r="J98" s="122">
        <v>1000.0</v>
      </c>
      <c r="K98" s="181">
        <v>0.3888888888888889</v>
      </c>
      <c r="L98" s="16">
        <v>34.6</v>
      </c>
    </row>
    <row r="99" ht="15.75" customHeight="1">
      <c r="A99" s="78">
        <v>44721.0</v>
      </c>
      <c r="B99" s="13" t="s">
        <v>43</v>
      </c>
      <c r="C99" s="180" t="s">
        <v>208</v>
      </c>
      <c r="D99" s="16">
        <v>0.5851</v>
      </c>
      <c r="E99" s="16">
        <v>0.5572</v>
      </c>
      <c r="F99" s="16">
        <v>0.6739</v>
      </c>
      <c r="G99" s="16">
        <v>0.8602</v>
      </c>
      <c r="H99" s="16">
        <v>1.4372</v>
      </c>
      <c r="I99" s="122">
        <v>1.9923</v>
      </c>
      <c r="J99" s="128"/>
      <c r="K99" s="181">
        <v>0.3888888888888889</v>
      </c>
      <c r="L99" s="16">
        <v>61.4</v>
      </c>
    </row>
    <row r="100" ht="15.75" customHeight="1">
      <c r="A100" s="78">
        <v>44721.0</v>
      </c>
      <c r="B100" s="13" t="s">
        <v>43</v>
      </c>
      <c r="C100" s="180" t="s">
        <v>209</v>
      </c>
      <c r="D100" s="16">
        <v>0.5851</v>
      </c>
      <c r="E100" s="16">
        <v>0.6841</v>
      </c>
      <c r="F100" s="16">
        <v>0.895</v>
      </c>
      <c r="G100" s="16">
        <v>1.01</v>
      </c>
      <c r="H100" s="16">
        <v>1.061</v>
      </c>
      <c r="I100" s="122">
        <v>1.318</v>
      </c>
      <c r="J100" s="128"/>
      <c r="K100" s="181">
        <v>0.3888888888888889</v>
      </c>
      <c r="L100" s="16">
        <v>153.0</v>
      </c>
    </row>
    <row r="101" ht="15.75" customHeight="1">
      <c r="A101" s="78">
        <v>44721.0</v>
      </c>
      <c r="B101" s="13" t="s">
        <v>43</v>
      </c>
      <c r="C101" s="180" t="s">
        <v>210</v>
      </c>
      <c r="D101" s="16">
        <v>0.4363</v>
      </c>
      <c r="E101" s="16">
        <v>0.9053</v>
      </c>
      <c r="F101" s="16">
        <v>1.1009</v>
      </c>
      <c r="G101" s="16">
        <v>1.3544</v>
      </c>
      <c r="H101" s="16">
        <v>1.5462</v>
      </c>
      <c r="I101" s="122">
        <v>1.717</v>
      </c>
      <c r="J101" s="128"/>
      <c r="K101" s="181">
        <v>0.3888888888888889</v>
      </c>
      <c r="L101" s="16">
        <v>37.6</v>
      </c>
    </row>
    <row r="102" ht="15.75" customHeight="1">
      <c r="A102" s="74">
        <v>44729.0</v>
      </c>
      <c r="B102" s="75" t="s">
        <v>44</v>
      </c>
      <c r="C102" s="178" t="s">
        <v>197</v>
      </c>
      <c r="D102" s="76">
        <v>0.5798</v>
      </c>
      <c r="E102" s="76">
        <v>1.0565</v>
      </c>
      <c r="F102" s="76">
        <v>1.4102</v>
      </c>
      <c r="G102" s="76">
        <v>1.7976</v>
      </c>
      <c r="H102" s="76">
        <v>2.0617</v>
      </c>
      <c r="I102" s="126">
        <v>2.3696</v>
      </c>
      <c r="J102" s="127"/>
      <c r="K102" s="179">
        <v>0.3888888888888889</v>
      </c>
      <c r="L102" s="76">
        <v>107.0</v>
      </c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ht="15.75" customHeight="1">
      <c r="A103" s="78">
        <v>44729.0</v>
      </c>
      <c r="B103" s="13" t="s">
        <v>44</v>
      </c>
      <c r="C103" s="180" t="s">
        <v>199</v>
      </c>
      <c r="D103" s="16">
        <v>0.4955</v>
      </c>
      <c r="E103" s="16">
        <v>1.5965</v>
      </c>
      <c r="F103" s="16">
        <v>2.326</v>
      </c>
      <c r="G103" s="16">
        <v>2.9295</v>
      </c>
      <c r="H103" s="16">
        <v>2.992</v>
      </c>
      <c r="I103" s="122">
        <v>2.974</v>
      </c>
      <c r="J103" s="128"/>
      <c r="K103" s="181">
        <v>0.3888888888888889</v>
      </c>
      <c r="L103" s="16">
        <v>108.0</v>
      </c>
    </row>
    <row r="104" ht="15.75" customHeight="1">
      <c r="A104" s="78">
        <v>44729.0</v>
      </c>
      <c r="B104" s="13" t="s">
        <v>44</v>
      </c>
      <c r="C104" s="180" t="s">
        <v>200</v>
      </c>
      <c r="D104" s="16">
        <v>0.5839</v>
      </c>
      <c r="E104" s="16">
        <v>0.638</v>
      </c>
      <c r="F104" s="16">
        <v>0.77</v>
      </c>
      <c r="G104" s="16">
        <v>1.064</v>
      </c>
      <c r="H104" s="16">
        <v>1.233</v>
      </c>
      <c r="I104" s="122">
        <v>1.397</v>
      </c>
      <c r="J104" s="128"/>
      <c r="K104" s="181">
        <v>0.3888888888888889</v>
      </c>
      <c r="L104" s="16">
        <v>225.0</v>
      </c>
    </row>
    <row r="105" ht="15.75" customHeight="1">
      <c r="A105" s="78">
        <v>44729.0</v>
      </c>
      <c r="B105" s="13" t="s">
        <v>44</v>
      </c>
      <c r="C105" s="180" t="s">
        <v>201</v>
      </c>
      <c r="D105" s="16">
        <v>0.4774</v>
      </c>
      <c r="E105" s="16">
        <v>0.5612</v>
      </c>
      <c r="F105" s="16">
        <v>0.605</v>
      </c>
      <c r="G105" s="16">
        <v>0.655</v>
      </c>
      <c r="H105" s="16">
        <v>0.7892</v>
      </c>
      <c r="I105" s="122">
        <v>1.1724</v>
      </c>
      <c r="J105" s="128"/>
      <c r="K105" s="181">
        <v>0.3888888888888889</v>
      </c>
      <c r="L105" s="16">
        <v>225.0</v>
      </c>
    </row>
    <row r="106" ht="15.75" customHeight="1">
      <c r="A106" s="78">
        <v>44729.0</v>
      </c>
      <c r="B106" s="13" t="s">
        <v>44</v>
      </c>
      <c r="C106" s="180" t="s">
        <v>202</v>
      </c>
      <c r="D106" s="16">
        <v>0.52</v>
      </c>
      <c r="E106" s="16">
        <v>0.53</v>
      </c>
      <c r="F106" s="16">
        <v>0.6</v>
      </c>
      <c r="G106" s="16">
        <v>0.7</v>
      </c>
      <c r="H106" s="16">
        <v>0.73</v>
      </c>
      <c r="I106" s="122">
        <v>0.95</v>
      </c>
      <c r="J106" s="128"/>
      <c r="K106" s="181">
        <v>0.3888888888888889</v>
      </c>
      <c r="L106" s="16">
        <v>194.0</v>
      </c>
    </row>
    <row r="107" ht="15.75" customHeight="1">
      <c r="A107" s="78">
        <v>44729.0</v>
      </c>
      <c r="B107" s="13" t="s">
        <v>44</v>
      </c>
      <c r="C107" s="180" t="s">
        <v>203</v>
      </c>
      <c r="D107" s="16">
        <v>0.53</v>
      </c>
      <c r="E107" s="16">
        <v>0.56</v>
      </c>
      <c r="F107" s="16">
        <v>0.77</v>
      </c>
      <c r="G107" s="16">
        <v>0.85</v>
      </c>
      <c r="H107" s="16">
        <v>0.99</v>
      </c>
      <c r="I107" s="122">
        <v>1.05</v>
      </c>
      <c r="J107" s="128"/>
      <c r="K107" s="181">
        <v>0.3888888888888889</v>
      </c>
      <c r="L107" s="16">
        <v>194.0</v>
      </c>
    </row>
    <row r="108" ht="15.75" customHeight="1">
      <c r="A108" s="78">
        <v>44729.0</v>
      </c>
      <c r="B108" s="13" t="s">
        <v>44</v>
      </c>
      <c r="C108" s="180" t="s">
        <v>204</v>
      </c>
      <c r="D108" s="16">
        <v>0.45</v>
      </c>
      <c r="E108" s="16">
        <v>1.18</v>
      </c>
      <c r="F108" s="16">
        <v>1.51</v>
      </c>
      <c r="G108" s="16">
        <v>1.74</v>
      </c>
      <c r="H108" s="16">
        <v>1.92</v>
      </c>
      <c r="I108" s="122">
        <v>2.24</v>
      </c>
      <c r="J108" s="128"/>
      <c r="K108" s="181">
        <v>0.3888888888888889</v>
      </c>
      <c r="L108" s="16">
        <v>111.0</v>
      </c>
    </row>
    <row r="109" ht="15.75" customHeight="1">
      <c r="A109" s="78">
        <v>44729.0</v>
      </c>
      <c r="B109" s="13" t="s">
        <v>44</v>
      </c>
      <c r="C109" s="180" t="s">
        <v>205</v>
      </c>
      <c r="D109" s="16">
        <v>0.56</v>
      </c>
      <c r="E109" s="16">
        <v>0.66</v>
      </c>
      <c r="F109" s="16">
        <v>0.73</v>
      </c>
      <c r="G109" s="16">
        <v>0.81</v>
      </c>
      <c r="H109" s="16">
        <v>0.92</v>
      </c>
      <c r="I109" s="122">
        <v>1.04</v>
      </c>
      <c r="J109" s="128"/>
      <c r="K109" s="181">
        <v>0.3888888888888889</v>
      </c>
      <c r="L109" s="16">
        <v>41.5</v>
      </c>
    </row>
    <row r="110" ht="15.75" customHeight="1">
      <c r="A110" s="78">
        <v>44729.0</v>
      </c>
      <c r="B110" s="13" t="s">
        <v>44</v>
      </c>
      <c r="C110" s="180" t="s">
        <v>206</v>
      </c>
      <c r="D110" s="16">
        <v>0.5</v>
      </c>
      <c r="E110" s="16">
        <v>0.67</v>
      </c>
      <c r="F110" s="16">
        <v>0.86</v>
      </c>
      <c r="G110" s="16">
        <v>1.07</v>
      </c>
      <c r="H110" s="16">
        <v>1.16</v>
      </c>
      <c r="I110" s="122">
        <v>1.2</v>
      </c>
      <c r="J110" s="128"/>
      <c r="K110" s="181">
        <v>0.3888888888888889</v>
      </c>
      <c r="L110" s="16">
        <v>298.0</v>
      </c>
    </row>
    <row r="111" ht="15.75" customHeight="1">
      <c r="A111" s="182">
        <v>44729.0</v>
      </c>
      <c r="B111" s="32" t="s">
        <v>44</v>
      </c>
      <c r="C111" s="183" t="s">
        <v>207</v>
      </c>
      <c r="D111" s="33">
        <v>0.43</v>
      </c>
      <c r="E111" s="33">
        <v>0.59</v>
      </c>
      <c r="F111" s="33">
        <v>0.83</v>
      </c>
      <c r="G111" s="33">
        <v>1.09</v>
      </c>
      <c r="H111" s="33">
        <v>1.23</v>
      </c>
      <c r="I111" s="131">
        <v>1.32</v>
      </c>
      <c r="J111" s="172"/>
      <c r="K111" s="184">
        <v>0.3888888888888889</v>
      </c>
      <c r="L111" s="33">
        <v>298.0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185">
        <f>'TN-Liste'!A270</f>
        <v>45455</v>
      </c>
      <c r="B112" s="65" t="str">
        <f>'TN-Liste'!B270</f>
        <v>MBI23_Gr1</v>
      </c>
      <c r="C112" s="161">
        <f>'TN-Liste'!C270</f>
        <v>1</v>
      </c>
      <c r="D112" s="186">
        <v>0.4865</v>
      </c>
      <c r="E112" s="186">
        <v>1.6279000000000001</v>
      </c>
      <c r="F112" s="186">
        <v>1.9921</v>
      </c>
      <c r="G112" s="186">
        <v>2.195</v>
      </c>
      <c r="H112" s="186">
        <v>2.4181</v>
      </c>
      <c r="I112" s="187">
        <v>2.5355</v>
      </c>
      <c r="J112" s="153">
        <v>1000.0</v>
      </c>
      <c r="K112" s="39">
        <v>500.0</v>
      </c>
      <c r="L112" s="38">
        <v>38.7</v>
      </c>
    </row>
    <row r="113" ht="15.75" customHeight="1">
      <c r="A113" s="185">
        <f>'TN-Liste'!A271</f>
        <v>45455</v>
      </c>
      <c r="B113" s="65" t="str">
        <f>'TN-Liste'!B271</f>
        <v>MBI23_Gr1</v>
      </c>
      <c r="C113" s="161">
        <f>'TN-Liste'!C271</f>
        <v>2</v>
      </c>
      <c r="D113" s="186">
        <v>0.4865</v>
      </c>
      <c r="E113" s="186">
        <v>1.3057999999999998</v>
      </c>
      <c r="F113" s="186">
        <v>1.3417000000000001</v>
      </c>
      <c r="G113" s="186">
        <v>1.3705999999999998</v>
      </c>
      <c r="H113" s="186">
        <v>1.4</v>
      </c>
      <c r="I113" s="187">
        <v>1.426</v>
      </c>
      <c r="J113" s="153"/>
      <c r="K113" s="39">
        <v>500.0</v>
      </c>
    </row>
    <row r="114" ht="15.75" customHeight="1">
      <c r="A114" s="185">
        <f>'TN-Liste'!A272</f>
        <v>45455</v>
      </c>
      <c r="B114" s="65" t="str">
        <f>'TN-Liste'!B272</f>
        <v>MBI23_Gr1</v>
      </c>
      <c r="C114" s="161">
        <f>'TN-Liste'!C272</f>
        <v>3</v>
      </c>
      <c r="D114" s="186">
        <v>0.3866</v>
      </c>
      <c r="E114" s="186">
        <v>0.7208</v>
      </c>
      <c r="F114" s="186">
        <v>0.9255</v>
      </c>
      <c r="G114" s="186">
        <v>1.7179</v>
      </c>
      <c r="H114" s="186">
        <v>1.9025</v>
      </c>
      <c r="I114" s="187">
        <v>2.0005</v>
      </c>
      <c r="J114" s="153">
        <v>1200.0</v>
      </c>
      <c r="K114" s="39">
        <v>500.0</v>
      </c>
      <c r="L114" s="38">
        <v>172.0</v>
      </c>
    </row>
    <row r="115" ht="15.75" customHeight="1">
      <c r="A115" s="185">
        <f>'TN-Liste'!A273</f>
        <v>45455</v>
      </c>
      <c r="B115" s="65" t="str">
        <f>'TN-Liste'!B273</f>
        <v>MBI23_Gr1</v>
      </c>
      <c r="C115" s="161">
        <f>'TN-Liste'!C273</f>
        <v>4</v>
      </c>
      <c r="D115" s="186">
        <v>0.3875</v>
      </c>
      <c r="E115" s="186">
        <v>0.9154</v>
      </c>
      <c r="F115" s="186">
        <v>1.46</v>
      </c>
      <c r="G115" s="186">
        <v>1.783</v>
      </c>
      <c r="H115" s="186">
        <v>2.1848</v>
      </c>
      <c r="I115" s="187">
        <v>2.4584</v>
      </c>
      <c r="J115" s="153">
        <v>1300.0</v>
      </c>
      <c r="K115" s="39">
        <v>500.0</v>
      </c>
      <c r="L115" s="38">
        <v>76.2</v>
      </c>
    </row>
    <row r="116" ht="15.75" customHeight="1">
      <c r="A116" s="185">
        <f>'TN-Liste'!A274</f>
        <v>45455</v>
      </c>
      <c r="B116" s="65" t="str">
        <f>'TN-Liste'!B274</f>
        <v>MBI23_Gr1</v>
      </c>
      <c r="C116" s="161">
        <f>'TN-Liste'!C274</f>
        <v>5</v>
      </c>
      <c r="D116" s="186">
        <v>0.3871</v>
      </c>
      <c r="E116" s="186">
        <v>0.5882999999999999</v>
      </c>
      <c r="F116" s="186">
        <v>0.6724</v>
      </c>
      <c r="G116" s="186">
        <v>0.7545</v>
      </c>
      <c r="H116" s="186">
        <v>0.8375</v>
      </c>
      <c r="I116" s="187">
        <v>1.0473</v>
      </c>
      <c r="J116" s="153">
        <v>400.0</v>
      </c>
      <c r="K116" s="39">
        <v>500.0</v>
      </c>
      <c r="L116" s="38">
        <v>393.0</v>
      </c>
    </row>
    <row r="117" ht="15.75" customHeight="1">
      <c r="A117" s="185">
        <f>'TN-Liste'!A275</f>
        <v>45455</v>
      </c>
      <c r="B117" s="65" t="str">
        <f>'TN-Liste'!B275</f>
        <v>MBI23_Gr1</v>
      </c>
      <c r="C117" s="161">
        <f>'TN-Liste'!C275</f>
        <v>6</v>
      </c>
      <c r="D117" s="186">
        <v>0.4138</v>
      </c>
      <c r="E117" s="186">
        <v>2.066</v>
      </c>
      <c r="F117" s="186">
        <v>2.191</v>
      </c>
      <c r="G117" s="186">
        <v>2.3613000000000004</v>
      </c>
      <c r="H117" s="186">
        <v>2.238</v>
      </c>
      <c r="I117" s="187">
        <v>2.247</v>
      </c>
      <c r="J117" s="153">
        <v>1800.0</v>
      </c>
      <c r="K117" s="39">
        <v>500.0</v>
      </c>
      <c r="L117" s="38">
        <v>90.2</v>
      </c>
    </row>
    <row r="118" ht="15.75" customHeight="1">
      <c r="A118" s="185">
        <f>'TN-Liste'!A276</f>
        <v>45455</v>
      </c>
      <c r="B118" s="65" t="str">
        <f>'TN-Liste'!B276</f>
        <v>MBI23_Gr1</v>
      </c>
      <c r="C118" s="161">
        <f>'TN-Liste'!C276</f>
        <v>7</v>
      </c>
      <c r="D118" s="186">
        <v>0.4865</v>
      </c>
      <c r="E118" s="186">
        <v>3.2415</v>
      </c>
      <c r="F118" s="186">
        <v>3.2</v>
      </c>
      <c r="G118" s="186">
        <v>3.308</v>
      </c>
      <c r="H118" s="186">
        <v>3.2866999999999997</v>
      </c>
      <c r="I118" s="187">
        <v>3.2795</v>
      </c>
      <c r="J118" s="153">
        <v>1300.0</v>
      </c>
      <c r="K118" s="39">
        <v>500.0</v>
      </c>
      <c r="L118" s="38">
        <v>43.0</v>
      </c>
    </row>
    <row r="119" ht="15.75" customHeight="1">
      <c r="A119" s="185">
        <f>'TN-Liste'!A277</f>
        <v>45455</v>
      </c>
      <c r="B119" s="65" t="str">
        <f>'TN-Liste'!B277</f>
        <v>MBI23_Gr1</v>
      </c>
      <c r="C119" s="161">
        <f>'TN-Liste'!C277</f>
        <v>8</v>
      </c>
      <c r="D119" s="186">
        <v>0.4865</v>
      </c>
      <c r="E119" s="186">
        <v>2.166</v>
      </c>
      <c r="F119" s="186">
        <v>3.004</v>
      </c>
      <c r="G119" s="186">
        <v>3.1231999999999998</v>
      </c>
      <c r="H119" s="186">
        <v>3.1767</v>
      </c>
      <c r="I119" s="187">
        <v>3.4665</v>
      </c>
      <c r="J119" s="153">
        <v>1500.0</v>
      </c>
      <c r="K119" s="39">
        <v>500.0</v>
      </c>
      <c r="L119" s="38">
        <v>47.4</v>
      </c>
    </row>
    <row r="120" ht="15.75" customHeight="1">
      <c r="A120" s="185">
        <f>'TN-Liste'!A278</f>
        <v>45455</v>
      </c>
      <c r="B120" s="65" t="str">
        <f>'TN-Liste'!B278</f>
        <v>MBI23_Gr1</v>
      </c>
      <c r="C120" s="161">
        <f>'TN-Liste'!C278</f>
        <v>9</v>
      </c>
      <c r="D120" s="186">
        <v>0.4865</v>
      </c>
      <c r="E120" s="186">
        <v>1.0977000000000001</v>
      </c>
      <c r="F120" s="186">
        <v>2.2009000000000003</v>
      </c>
      <c r="G120" s="186">
        <v>2.2803</v>
      </c>
      <c r="H120" s="186">
        <v>2.514</v>
      </c>
      <c r="I120" s="187">
        <v>3.0164</v>
      </c>
      <c r="J120" s="153">
        <v>1300.0</v>
      </c>
      <c r="K120" s="39">
        <v>500.0</v>
      </c>
      <c r="L120" s="38">
        <v>86.9</v>
      </c>
    </row>
    <row r="121" ht="15.75" customHeight="1">
      <c r="A121" s="185">
        <f>'TN-Liste'!A279</f>
        <v>45455</v>
      </c>
      <c r="B121" s="65" t="str">
        <f>'TN-Liste'!B279</f>
        <v>MBI23_Gr1</v>
      </c>
      <c r="C121" s="161">
        <f>'TN-Liste'!C279</f>
        <v>10</v>
      </c>
      <c r="D121" s="186">
        <v>0.5631</v>
      </c>
      <c r="E121" s="186">
        <v>1.75</v>
      </c>
      <c r="F121" s="186">
        <v>2.393</v>
      </c>
      <c r="G121" s="186">
        <v>2.7262</v>
      </c>
      <c r="H121" s="186">
        <v>2.8905</v>
      </c>
      <c r="I121" s="187">
        <v>3.0101999999999998</v>
      </c>
      <c r="J121" s="153">
        <v>1400.0</v>
      </c>
      <c r="K121" s="39">
        <v>500.0</v>
      </c>
      <c r="L121" s="38">
        <v>88.0</v>
      </c>
    </row>
    <row r="122" ht="15.75" customHeight="1">
      <c r="A122" s="185">
        <f>'TN-Liste'!A280</f>
        <v>45455</v>
      </c>
      <c r="B122" s="65" t="str">
        <f>'TN-Liste'!B280</f>
        <v>MBI23_Gr1</v>
      </c>
      <c r="C122" s="161">
        <f>'TN-Liste'!C280</f>
        <v>11</v>
      </c>
      <c r="D122" s="186">
        <v>0.3445</v>
      </c>
      <c r="E122" s="186">
        <v>0.9602999999999999</v>
      </c>
      <c r="F122" s="186">
        <v>1.6198</v>
      </c>
      <c r="G122" s="186">
        <v>1.985</v>
      </c>
      <c r="H122" s="186">
        <v>20.209</v>
      </c>
      <c r="I122" s="187">
        <v>0.0</v>
      </c>
      <c r="J122" s="153">
        <v>1300.0</v>
      </c>
      <c r="K122" s="39">
        <v>500.0</v>
      </c>
      <c r="L122" s="38">
        <v>109.0</v>
      </c>
    </row>
    <row r="123" ht="15.75" customHeight="1">
      <c r="A123" s="185">
        <f>'TN-Liste'!A281</f>
        <v>45455</v>
      </c>
      <c r="B123" s="65" t="str">
        <f>'TN-Liste'!B281</f>
        <v>MBI23_Gr1</v>
      </c>
      <c r="C123" s="161">
        <f>'TN-Liste'!C281</f>
        <v>12</v>
      </c>
      <c r="D123" s="186">
        <v>0.4644</v>
      </c>
      <c r="E123" s="186">
        <v>2.0236</v>
      </c>
      <c r="F123" s="186">
        <v>2.3434</v>
      </c>
      <c r="G123" s="186">
        <v>2.5665999999999998</v>
      </c>
      <c r="H123" s="186">
        <v>2.4943</v>
      </c>
      <c r="I123" s="187">
        <v>0.011866</v>
      </c>
      <c r="J123" s="153">
        <v>1000.0</v>
      </c>
      <c r="K123" s="39">
        <v>500.0</v>
      </c>
      <c r="L123" s="38">
        <v>546.0</v>
      </c>
    </row>
    <row r="124" ht="15.75" customHeight="1">
      <c r="A124" s="188">
        <f>'TN-Liste'!A282</f>
        <v>45456</v>
      </c>
      <c r="B124" s="43" t="str">
        <f>'TN-Liste'!B282</f>
        <v>MBI23_Gr2</v>
      </c>
      <c r="C124" s="189">
        <f>'TN-Liste'!C282</f>
        <v>1</v>
      </c>
      <c r="D124" s="42">
        <v>0.443</v>
      </c>
      <c r="E124" s="42">
        <v>1.504</v>
      </c>
      <c r="F124" s="42">
        <v>2.034</v>
      </c>
      <c r="G124" s="42">
        <v>2.5</v>
      </c>
      <c r="H124" s="42">
        <v>2.7</v>
      </c>
      <c r="I124" s="190">
        <v>2.67</v>
      </c>
      <c r="J124" s="190">
        <v>2000.0</v>
      </c>
      <c r="K124" s="42">
        <v>500.0</v>
      </c>
      <c r="L124" s="41">
        <v>295.0</v>
      </c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185">
        <f>'TN-Liste'!A283</f>
        <v>45456</v>
      </c>
      <c r="B125" s="65" t="str">
        <f>'TN-Liste'!B283</f>
        <v>MBI23_Gr2</v>
      </c>
      <c r="C125" s="161">
        <f>'TN-Liste'!C283</f>
        <v>2</v>
      </c>
      <c r="D125" s="39">
        <v>0.71</v>
      </c>
      <c r="E125" s="39">
        <v>0.7712</v>
      </c>
      <c r="F125" s="39">
        <v>2.02</v>
      </c>
      <c r="G125" s="39">
        <v>2.14</v>
      </c>
      <c r="H125" s="39">
        <v>2.53</v>
      </c>
      <c r="I125" s="153">
        <v>2.72</v>
      </c>
      <c r="J125" s="153">
        <v>800.0</v>
      </c>
      <c r="K125" s="39">
        <v>500.0</v>
      </c>
      <c r="L125" s="38">
        <v>283.0</v>
      </c>
    </row>
    <row r="126" ht="15.75" customHeight="1">
      <c r="A126" s="185">
        <f>'TN-Liste'!A284</f>
        <v>45456</v>
      </c>
      <c r="B126" s="65" t="str">
        <f>'TN-Liste'!B284</f>
        <v>MBI23_Gr2</v>
      </c>
      <c r="C126" s="161">
        <f>'TN-Liste'!C284</f>
        <v>3</v>
      </c>
      <c r="D126" s="39">
        <v>0.44</v>
      </c>
      <c r="E126" s="39">
        <v>0.77</v>
      </c>
      <c r="F126" s="39">
        <v>0.83</v>
      </c>
      <c r="G126" s="39">
        <v>1.56</v>
      </c>
      <c r="H126" s="39">
        <v>2.08</v>
      </c>
      <c r="I126" s="153">
        <v>2.83</v>
      </c>
      <c r="J126" s="153">
        <v>2000.0</v>
      </c>
      <c r="K126" s="39">
        <v>500.0</v>
      </c>
      <c r="L126" s="38" t="s">
        <v>211</v>
      </c>
    </row>
    <row r="127" ht="15.75" customHeight="1">
      <c r="A127" s="185">
        <f>'TN-Liste'!A285</f>
        <v>45456</v>
      </c>
      <c r="B127" s="65" t="str">
        <f>'TN-Liste'!B285</f>
        <v>MBI23_Gr2</v>
      </c>
      <c r="C127" s="161">
        <f>'TN-Liste'!C285</f>
        <v>4</v>
      </c>
      <c r="D127" s="39">
        <v>0.71</v>
      </c>
      <c r="E127" s="39">
        <v>1.235</v>
      </c>
      <c r="F127" s="39">
        <v>1.618</v>
      </c>
      <c r="G127" s="39">
        <v>1.917</v>
      </c>
      <c r="H127" s="39">
        <v>2.083</v>
      </c>
      <c r="I127" s="153">
        <v>2.444</v>
      </c>
      <c r="J127" s="153">
        <v>1100.0</v>
      </c>
      <c r="K127" s="39">
        <v>500.0</v>
      </c>
      <c r="L127" s="38">
        <v>509.0</v>
      </c>
    </row>
    <row r="128" ht="15.75" customHeight="1">
      <c r="A128" s="185">
        <f>'TN-Liste'!A286</f>
        <v>45456</v>
      </c>
      <c r="B128" s="65" t="str">
        <f>'TN-Liste'!B286</f>
        <v>MBI23_Gr2</v>
      </c>
      <c r="C128" s="161">
        <f>'TN-Liste'!C286</f>
        <v>5</v>
      </c>
      <c r="D128" s="39">
        <v>0.566</v>
      </c>
      <c r="E128" s="39">
        <v>0.9181</v>
      </c>
      <c r="F128" s="39">
        <v>1.4</v>
      </c>
      <c r="G128" s="39">
        <v>1.7129</v>
      </c>
      <c r="H128" s="39">
        <v>2.0</v>
      </c>
      <c r="I128" s="153">
        <v>2.208</v>
      </c>
      <c r="J128" s="153">
        <v>1100.0</v>
      </c>
      <c r="K128" s="39">
        <v>500.0</v>
      </c>
      <c r="L128" s="38">
        <v>233.0</v>
      </c>
    </row>
    <row r="129" ht="15.75" customHeight="1">
      <c r="A129" s="185">
        <f>'TN-Liste'!A287</f>
        <v>45456</v>
      </c>
      <c r="B129" s="65" t="str">
        <f>'TN-Liste'!B287</f>
        <v>MBI23_Gr2</v>
      </c>
      <c r="C129" s="161">
        <f>'TN-Liste'!C287</f>
        <v>6</v>
      </c>
      <c r="D129" s="39">
        <v>0.6</v>
      </c>
      <c r="E129" s="39">
        <v>0.71</v>
      </c>
      <c r="F129" s="39">
        <v>0.99</v>
      </c>
      <c r="G129" s="39">
        <v>1.64</v>
      </c>
      <c r="H129" s="39">
        <v>2.43</v>
      </c>
      <c r="I129" s="153">
        <v>2.81</v>
      </c>
      <c r="J129" s="153">
        <v>1500.0</v>
      </c>
      <c r="K129" s="39">
        <v>500.0</v>
      </c>
      <c r="L129" s="38">
        <v>139.0</v>
      </c>
    </row>
    <row r="130" ht="15.75" customHeight="1">
      <c r="A130" s="185">
        <f>'TN-Liste'!A288</f>
        <v>45456</v>
      </c>
      <c r="B130" s="65" t="str">
        <f>'TN-Liste'!B288</f>
        <v>MBI23_Gr2</v>
      </c>
      <c r="C130" s="161">
        <f>'TN-Liste'!C288</f>
        <v>7</v>
      </c>
      <c r="D130" s="39">
        <v>0.71</v>
      </c>
      <c r="E130" s="39">
        <v>0.94</v>
      </c>
      <c r="F130" s="39">
        <v>1.3</v>
      </c>
      <c r="G130" s="39">
        <v>2.33</v>
      </c>
      <c r="H130" s="39">
        <v>2.42</v>
      </c>
      <c r="I130" s="153">
        <v>2.57</v>
      </c>
      <c r="J130" s="153">
        <v>800.0</v>
      </c>
      <c r="K130" s="39">
        <v>500.0</v>
      </c>
      <c r="L130" s="38">
        <v>668.0</v>
      </c>
    </row>
    <row r="131" ht="15.75" customHeight="1">
      <c r="A131" s="191">
        <f>'TN-Liste'!A289</f>
        <v>45456</v>
      </c>
      <c r="B131" s="47" t="str">
        <f>'TN-Liste'!B289</f>
        <v>MBI23_Gr2</v>
      </c>
      <c r="C131" s="164">
        <f>'TN-Liste'!C289</f>
        <v>8</v>
      </c>
      <c r="D131" s="46">
        <v>0.4351</v>
      </c>
      <c r="E131" s="46">
        <v>1.9695</v>
      </c>
      <c r="F131" s="46">
        <v>2.7407</v>
      </c>
      <c r="G131" s="46">
        <v>2.865</v>
      </c>
      <c r="H131" s="46">
        <v>3.6315</v>
      </c>
      <c r="I131" s="157">
        <v>4.9572</v>
      </c>
      <c r="J131" s="157">
        <v>3600.0</v>
      </c>
      <c r="K131" s="46">
        <v>500.0</v>
      </c>
      <c r="L131" s="45">
        <v>33.4</v>
      </c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11">
        <f>'TN-Liste'!A290</f>
        <v>45781</v>
      </c>
      <c r="B132" s="65" t="str">
        <f>'TN-Liste'!B290</f>
        <v>MBI24_Gr1</v>
      </c>
      <c r="C132" s="161">
        <f>'TN-Liste'!C290</f>
        <v>1</v>
      </c>
      <c r="D132" s="39">
        <v>470.7</v>
      </c>
      <c r="E132" s="39">
        <v>995.4</v>
      </c>
      <c r="F132" s="39">
        <v>1421.8</v>
      </c>
      <c r="G132" s="39">
        <v>1820.4</v>
      </c>
      <c r="H132" s="39">
        <v>2184.3</v>
      </c>
      <c r="I132" s="153">
        <v>2576.5</v>
      </c>
      <c r="J132" s="153">
        <v>1500.0</v>
      </c>
      <c r="K132" s="38">
        <v>500.0</v>
      </c>
      <c r="L132" s="39">
        <v>191.0</v>
      </c>
    </row>
    <row r="133" ht="15.75" customHeight="1">
      <c r="A133" s="11">
        <f>'TN-Liste'!A291</f>
        <v>45781</v>
      </c>
      <c r="B133" s="65" t="str">
        <f>'TN-Liste'!B291</f>
        <v>MBI24_Gr1</v>
      </c>
      <c r="C133" s="161">
        <f>'TN-Liste'!C291</f>
        <v>2</v>
      </c>
      <c r="D133" s="39">
        <v>481.5</v>
      </c>
      <c r="E133" s="39">
        <v>639.5</v>
      </c>
      <c r="F133" s="39">
        <v>885.5</v>
      </c>
      <c r="G133" s="39">
        <v>1127.0</v>
      </c>
      <c r="H133" s="39">
        <v>1329.0</v>
      </c>
      <c r="I133" s="153">
        <v>1435.4</v>
      </c>
      <c r="J133" s="153">
        <v>700.0</v>
      </c>
      <c r="K133" s="38">
        <v>500.0</v>
      </c>
      <c r="L133" s="39">
        <v>651.0</v>
      </c>
    </row>
    <row r="134" ht="15.75" customHeight="1">
      <c r="A134" s="11">
        <f>'TN-Liste'!A292</f>
        <v>45781</v>
      </c>
      <c r="B134" s="65" t="str">
        <f>'TN-Liste'!B292</f>
        <v>MBI24_Gr1</v>
      </c>
      <c r="C134" s="161">
        <f>'TN-Liste'!C292</f>
        <v>3</v>
      </c>
      <c r="D134" s="39">
        <v>419.9</v>
      </c>
      <c r="E134" s="39">
        <v>1427.0</v>
      </c>
      <c r="F134" s="39">
        <v>1993.4</v>
      </c>
      <c r="G134" s="39">
        <v>2341.4</v>
      </c>
      <c r="H134" s="39">
        <v>2468.0</v>
      </c>
      <c r="I134" s="153">
        <v>2528.0</v>
      </c>
      <c r="J134" s="153">
        <v>1700.0</v>
      </c>
      <c r="K134" s="38">
        <v>500.0</v>
      </c>
      <c r="L134" s="39">
        <v>231.0</v>
      </c>
    </row>
    <row r="135" ht="15.75" customHeight="1">
      <c r="A135" s="11">
        <f>'TN-Liste'!A293</f>
        <v>45781</v>
      </c>
      <c r="B135" s="65" t="str">
        <f>'TN-Liste'!B293</f>
        <v>MBI24_Gr1</v>
      </c>
      <c r="C135" s="161">
        <f>'TN-Liste'!C293</f>
        <v>4</v>
      </c>
      <c r="D135" s="39">
        <v>595.0</v>
      </c>
      <c r="E135" s="39">
        <v>1779.0</v>
      </c>
      <c r="F135" s="39">
        <v>2372.0</v>
      </c>
      <c r="G135" s="39">
        <v>2551.0</v>
      </c>
      <c r="H135" s="39">
        <v>2692.0</v>
      </c>
      <c r="I135" s="153">
        <v>2725.0</v>
      </c>
      <c r="J135" s="153">
        <v>1700.0</v>
      </c>
      <c r="K135" s="38">
        <v>500.0</v>
      </c>
      <c r="L135" s="39">
        <v>29.0</v>
      </c>
    </row>
    <row r="136" ht="15.75" customHeight="1">
      <c r="A136" s="11">
        <f>'TN-Liste'!A294</f>
        <v>45781</v>
      </c>
      <c r="B136" s="65" t="str">
        <f>'TN-Liste'!B294</f>
        <v>MBI24_Gr1</v>
      </c>
      <c r="C136" s="161">
        <f>'TN-Liste'!C294</f>
        <v>5</v>
      </c>
      <c r="D136" s="39">
        <v>465.1</v>
      </c>
      <c r="E136" s="39">
        <v>642.4</v>
      </c>
      <c r="F136" s="39">
        <v>880.1</v>
      </c>
      <c r="G136" s="39">
        <v>976.2</v>
      </c>
      <c r="H136" s="39">
        <v>1050.6</v>
      </c>
      <c r="I136" s="153">
        <v>11737.8</v>
      </c>
      <c r="J136" s="153">
        <v>300.0</v>
      </c>
      <c r="K136" s="38">
        <v>500.0</v>
      </c>
      <c r="L136" s="39">
        <v>413.0</v>
      </c>
    </row>
    <row r="137" ht="15.75" customHeight="1">
      <c r="A137" s="11">
        <f>'TN-Liste'!A295</f>
        <v>45781</v>
      </c>
      <c r="B137" s="65" t="str">
        <f>'TN-Liste'!B295</f>
        <v>MBI24_Gr1</v>
      </c>
      <c r="C137" s="161">
        <f>'TN-Liste'!C295</f>
        <v>6</v>
      </c>
      <c r="D137" s="5"/>
      <c r="F137" s="5"/>
      <c r="G137" s="5"/>
      <c r="H137" s="5"/>
      <c r="I137" s="161"/>
      <c r="J137" s="52"/>
      <c r="K137" s="38">
        <v>500.0</v>
      </c>
    </row>
    <row r="138" ht="15.75" customHeight="1">
      <c r="A138" s="11">
        <f>'TN-Liste'!A296</f>
        <v>45781</v>
      </c>
      <c r="B138" s="65" t="str">
        <f>'TN-Liste'!B296</f>
        <v>MBI24_Gr1</v>
      </c>
      <c r="C138" s="161">
        <f>'TN-Liste'!C296</f>
        <v>7</v>
      </c>
      <c r="D138" s="39">
        <v>467.1</v>
      </c>
      <c r="E138" s="39">
        <v>844.3</v>
      </c>
      <c r="F138" s="39">
        <v>1358.0</v>
      </c>
      <c r="G138" s="39">
        <v>2155.0</v>
      </c>
      <c r="H138" s="39">
        <v>2804.0</v>
      </c>
      <c r="I138" s="153">
        <v>2855.0</v>
      </c>
      <c r="J138" s="153">
        <v>1800.0</v>
      </c>
      <c r="K138" s="38">
        <v>500.0</v>
      </c>
      <c r="L138" s="39">
        <v>133.0</v>
      </c>
    </row>
    <row r="139" ht="15.75" customHeight="1">
      <c r="A139" s="11">
        <f>'TN-Liste'!A297</f>
        <v>45781</v>
      </c>
      <c r="B139" s="65" t="str">
        <f>'TN-Liste'!B297</f>
        <v>MBI24_Gr1</v>
      </c>
      <c r="C139" s="161">
        <f>'TN-Liste'!C297</f>
        <v>8</v>
      </c>
      <c r="D139" s="39">
        <v>532.9</v>
      </c>
      <c r="E139" s="39">
        <v>2416.0</v>
      </c>
      <c r="F139" s="39">
        <v>2540.2</v>
      </c>
      <c r="G139" s="39">
        <v>2851.8</v>
      </c>
      <c r="H139" s="39">
        <v>2874.0</v>
      </c>
      <c r="I139" s="153">
        <v>2913.0</v>
      </c>
      <c r="J139" s="153">
        <v>1800.0</v>
      </c>
      <c r="K139" s="38">
        <v>500.0</v>
      </c>
      <c r="L139" s="39">
        <v>219.0</v>
      </c>
    </row>
    <row r="140" ht="15.75" customHeight="1">
      <c r="A140" s="11">
        <f>'TN-Liste'!A298</f>
        <v>45781</v>
      </c>
      <c r="B140" s="65" t="str">
        <f>'TN-Liste'!B298</f>
        <v>MBI24_Gr1</v>
      </c>
      <c r="C140" s="161">
        <f>'TN-Liste'!C298</f>
        <v>9</v>
      </c>
      <c r="D140" s="39">
        <v>456.2</v>
      </c>
      <c r="E140" s="39">
        <v>1327.7</v>
      </c>
      <c r="F140" s="39">
        <v>1770.5</v>
      </c>
      <c r="G140" s="39">
        <v>1940.2</v>
      </c>
      <c r="H140" s="39">
        <v>2083.4</v>
      </c>
      <c r="I140" s="153">
        <v>2333.3</v>
      </c>
      <c r="J140" s="153">
        <v>1200.0</v>
      </c>
      <c r="K140" s="38">
        <v>500.0</v>
      </c>
      <c r="L140" s="39">
        <v>67.6</v>
      </c>
    </row>
    <row r="141" ht="15.75" customHeight="1">
      <c r="A141" s="11">
        <f>'TN-Liste'!A299</f>
        <v>45781</v>
      </c>
      <c r="B141" s="65" t="str">
        <f>'TN-Liste'!B299</f>
        <v>MBI24_Gr1</v>
      </c>
      <c r="C141" s="161">
        <f>'TN-Liste'!C299</f>
        <v>10</v>
      </c>
      <c r="D141" s="39">
        <v>540.18</v>
      </c>
      <c r="E141" s="39">
        <v>1139.3</v>
      </c>
      <c r="F141" s="39">
        <v>1413.8</v>
      </c>
      <c r="G141" s="39">
        <v>2106.3</v>
      </c>
      <c r="H141" s="39">
        <v>2497.4</v>
      </c>
      <c r="I141" s="153">
        <v>2760.0</v>
      </c>
      <c r="J141" s="153">
        <v>1200.0</v>
      </c>
      <c r="K141" s="38">
        <v>500.0</v>
      </c>
      <c r="L141" s="39">
        <v>173.0</v>
      </c>
    </row>
    <row r="142" ht="15.75" customHeight="1">
      <c r="A142" s="66">
        <f>'TN-Liste'!A300</f>
        <v>45781</v>
      </c>
      <c r="B142" s="47" t="str">
        <f>'TN-Liste'!B300</f>
        <v>MBI24_Gr1</v>
      </c>
      <c r="C142" s="164">
        <f>'TN-Liste'!C300</f>
        <v>11</v>
      </c>
      <c r="D142" s="46">
        <v>472.3</v>
      </c>
      <c r="E142" s="46">
        <v>667.5</v>
      </c>
      <c r="F142" s="46">
        <v>719.9</v>
      </c>
      <c r="G142" s="46">
        <v>783.7</v>
      </c>
      <c r="H142" s="46">
        <v>901.3</v>
      </c>
      <c r="I142" s="157">
        <v>1250.6</v>
      </c>
      <c r="J142" s="157">
        <v>1200.0</v>
      </c>
      <c r="K142" s="45">
        <v>500.0</v>
      </c>
      <c r="L142" s="46">
        <v>472.0</v>
      </c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11">
        <f>'TN-Liste'!A301</f>
        <v>45813</v>
      </c>
      <c r="B143" s="65" t="str">
        <f>'TN-Liste'!B301</f>
        <v>MBI24_Gr2</v>
      </c>
      <c r="C143" s="161">
        <f>'TN-Liste'!C301</f>
        <v>1</v>
      </c>
      <c r="D143" s="39">
        <v>595.2</v>
      </c>
      <c r="E143" s="39">
        <v>1890.0</v>
      </c>
      <c r="F143" s="39">
        <v>2113.0</v>
      </c>
      <c r="G143" s="39">
        <v>2463.0</v>
      </c>
      <c r="H143" s="39">
        <v>2682.0</v>
      </c>
      <c r="I143" s="153">
        <v>2841.0</v>
      </c>
      <c r="J143" s="153">
        <v>300.0</v>
      </c>
      <c r="K143" s="39">
        <v>500.0</v>
      </c>
      <c r="L143" s="38">
        <v>158.0</v>
      </c>
    </row>
    <row r="144" ht="15.75" customHeight="1">
      <c r="A144" s="11">
        <f>'TN-Liste'!A302</f>
        <v>45813</v>
      </c>
      <c r="B144" s="65" t="str">
        <f>'TN-Liste'!B302</f>
        <v>MBI24_Gr2</v>
      </c>
      <c r="C144" s="161">
        <f>'TN-Liste'!C302</f>
        <v>2</v>
      </c>
      <c r="D144" s="39">
        <v>394.3</v>
      </c>
      <c r="E144" s="39">
        <v>2071.0</v>
      </c>
      <c r="F144" s="39">
        <v>2328.0</v>
      </c>
      <c r="G144" s="39">
        <v>2418.0</v>
      </c>
      <c r="H144" s="39">
        <v>2768.0</v>
      </c>
      <c r="I144" s="153">
        <v>2817.0</v>
      </c>
      <c r="J144" s="153">
        <v>300.0</v>
      </c>
      <c r="K144" s="39">
        <v>500.0</v>
      </c>
      <c r="L144" s="38">
        <v>324.0</v>
      </c>
    </row>
    <row r="145" ht="15.75" customHeight="1">
      <c r="A145" s="11">
        <f>'TN-Liste'!A303</f>
        <v>45813</v>
      </c>
      <c r="B145" s="65" t="str">
        <f>'TN-Liste'!B303</f>
        <v>MBI24_Gr2</v>
      </c>
      <c r="C145" s="161">
        <f>'TN-Liste'!C303</f>
        <v>3</v>
      </c>
      <c r="D145" s="39">
        <v>384.5</v>
      </c>
      <c r="E145" s="39">
        <v>676.8</v>
      </c>
      <c r="F145" s="39">
        <v>984.6</v>
      </c>
      <c r="G145" s="39">
        <v>1230.9</v>
      </c>
      <c r="H145" s="39">
        <v>1273.5</v>
      </c>
      <c r="I145" s="153">
        <v>1454.3</v>
      </c>
      <c r="J145" s="153">
        <v>800.0</v>
      </c>
      <c r="K145" s="39">
        <v>1000.0</v>
      </c>
      <c r="L145" s="38">
        <v>189.0</v>
      </c>
    </row>
    <row r="146" ht="15.75" customHeight="1">
      <c r="A146" s="11">
        <f>'TN-Liste'!A304</f>
        <v>45813</v>
      </c>
      <c r="B146" s="65" t="str">
        <f>'TN-Liste'!B304</f>
        <v>MBI24_Gr2</v>
      </c>
      <c r="C146" s="161">
        <f>'TN-Liste'!C304</f>
        <v>4</v>
      </c>
      <c r="D146" s="39">
        <v>541.0</v>
      </c>
      <c r="E146" s="39">
        <v>3512.0</v>
      </c>
      <c r="F146" s="39">
        <v>1815.0</v>
      </c>
      <c r="G146" s="39">
        <v>4180.0</v>
      </c>
      <c r="H146" s="39">
        <v>4430.0</v>
      </c>
      <c r="I146" s="153">
        <v>4640.0</v>
      </c>
      <c r="J146" s="153">
        <v>2500.0</v>
      </c>
      <c r="K146" s="39">
        <v>500.0</v>
      </c>
      <c r="L146" s="38">
        <v>269.0</v>
      </c>
    </row>
    <row r="147" ht="15.75" customHeight="1">
      <c r="A147" s="11">
        <f>'TN-Liste'!A305</f>
        <v>45813</v>
      </c>
      <c r="B147" s="65" t="str">
        <f>'TN-Liste'!B305</f>
        <v>MBI24_Gr2</v>
      </c>
      <c r="C147" s="161">
        <f>'TN-Liste'!C305</f>
        <v>5</v>
      </c>
      <c r="D147" s="39">
        <v>595.0</v>
      </c>
      <c r="E147" s="39">
        <v>938.0</v>
      </c>
      <c r="F147" s="39">
        <v>1012.7</v>
      </c>
      <c r="G147" s="39">
        <v>1209.4</v>
      </c>
      <c r="H147" s="39">
        <v>1522.2</v>
      </c>
      <c r="I147" s="153">
        <v>1800.9</v>
      </c>
      <c r="J147" s="153">
        <v>300.0</v>
      </c>
      <c r="K147" s="39">
        <v>500.0</v>
      </c>
      <c r="L147" s="38">
        <v>154.0</v>
      </c>
    </row>
    <row r="148" ht="15.75" customHeight="1">
      <c r="A148" s="11">
        <f>'TN-Liste'!A306</f>
        <v>45813</v>
      </c>
      <c r="B148" s="65" t="str">
        <f>'TN-Liste'!B306</f>
        <v>MBI24_Gr2</v>
      </c>
      <c r="C148" s="161">
        <f>'TN-Liste'!C306</f>
        <v>6</v>
      </c>
      <c r="D148" s="39">
        <v>595.0</v>
      </c>
      <c r="E148" s="39">
        <v>1195.0</v>
      </c>
      <c r="F148" s="39">
        <v>1961.8</v>
      </c>
      <c r="G148" s="39">
        <v>2588.5</v>
      </c>
      <c r="H148" s="39">
        <v>2932.3</v>
      </c>
      <c r="I148" s="153">
        <v>3157.3</v>
      </c>
      <c r="J148" s="153">
        <v>300.0</v>
      </c>
      <c r="K148" s="39">
        <v>500.0</v>
      </c>
      <c r="L148" s="38">
        <v>265.0</v>
      </c>
    </row>
    <row r="149" ht="15.75" customHeight="1">
      <c r="A149" s="11">
        <f>'TN-Liste'!A307</f>
        <v>45813</v>
      </c>
      <c r="B149" s="65" t="str">
        <f>'TN-Liste'!B307</f>
        <v>MBI24_Gr2</v>
      </c>
      <c r="C149" s="161">
        <f>'TN-Liste'!C307</f>
        <v>7</v>
      </c>
      <c r="D149" s="39">
        <v>523.4</v>
      </c>
      <c r="E149" s="39">
        <v>1135.0</v>
      </c>
      <c r="F149" s="39">
        <v>1982.1</v>
      </c>
      <c r="G149" s="39">
        <v>2422.6</v>
      </c>
      <c r="H149" s="39">
        <v>2393.0</v>
      </c>
      <c r="I149" s="153">
        <v>2467.2</v>
      </c>
      <c r="J149" s="153">
        <v>1500.0</v>
      </c>
      <c r="K149" s="39">
        <v>500.0</v>
      </c>
      <c r="L149" s="38">
        <v>468.0</v>
      </c>
    </row>
    <row r="150" ht="15.75" customHeight="1">
      <c r="A150" s="11">
        <f>'TN-Liste'!A308</f>
        <v>45813</v>
      </c>
      <c r="B150" s="65" t="str">
        <f>'TN-Liste'!B308</f>
        <v>MBI24_Gr2</v>
      </c>
      <c r="C150" s="161">
        <f>'TN-Liste'!C308</f>
        <v>8</v>
      </c>
      <c r="D150" s="39">
        <v>523.4</v>
      </c>
      <c r="E150" s="39">
        <v>787.0</v>
      </c>
      <c r="F150" s="39">
        <v>1253.6</v>
      </c>
      <c r="G150" s="39">
        <v>1400.0</v>
      </c>
      <c r="H150" s="39">
        <v>1458.6</v>
      </c>
      <c r="I150" s="153">
        <v>1684.1</v>
      </c>
      <c r="J150" s="153">
        <v>800.0</v>
      </c>
      <c r="K150" s="39">
        <v>500.0</v>
      </c>
      <c r="L150" s="38">
        <v>210.0</v>
      </c>
    </row>
    <row r="151" ht="15.75" customHeight="1">
      <c r="A151" s="11">
        <f>'TN-Liste'!A309</f>
        <v>45813</v>
      </c>
      <c r="B151" s="65" t="str">
        <f>'TN-Liste'!B309</f>
        <v>MBI24_Gr2</v>
      </c>
      <c r="C151" s="161">
        <f>'TN-Liste'!C309</f>
        <v>9</v>
      </c>
      <c r="D151" s="39">
        <v>458.0</v>
      </c>
      <c r="E151" s="39">
        <v>678.0</v>
      </c>
      <c r="F151" s="39">
        <v>878.2</v>
      </c>
      <c r="G151" s="39">
        <v>996.4</v>
      </c>
      <c r="H151" s="39">
        <v>1066.6</v>
      </c>
      <c r="I151" s="153">
        <v>1103.3</v>
      </c>
      <c r="J151" s="153">
        <v>400.0</v>
      </c>
      <c r="K151" s="39">
        <v>500.0</v>
      </c>
      <c r="L151" s="38">
        <v>206.0</v>
      </c>
    </row>
    <row r="152" ht="15.75" customHeight="1">
      <c r="A152" s="11">
        <f>'TN-Liste'!A310</f>
        <v>45813</v>
      </c>
      <c r="B152" s="65" t="str">
        <f>'TN-Liste'!B310</f>
        <v>MBI24_Gr2</v>
      </c>
      <c r="C152" s="161">
        <f>'TN-Liste'!C310</f>
        <v>10</v>
      </c>
      <c r="D152" s="39">
        <v>391.4</v>
      </c>
      <c r="E152" s="39">
        <v>428.2</v>
      </c>
      <c r="F152" s="39">
        <v>470.8</v>
      </c>
      <c r="G152" s="39">
        <v>518.7</v>
      </c>
      <c r="H152" s="39">
        <v>562.5</v>
      </c>
      <c r="I152" s="153">
        <v>656.0</v>
      </c>
      <c r="J152" s="153">
        <v>100.0</v>
      </c>
      <c r="K152" s="39">
        <v>500.0</v>
      </c>
    </row>
    <row r="153" ht="15.75" customHeight="1">
      <c r="A153" s="11">
        <f>'TN-Liste'!A311</f>
        <v>45813</v>
      </c>
      <c r="B153" s="65" t="str">
        <f>'TN-Liste'!B311</f>
        <v>MBI24_Gr2</v>
      </c>
      <c r="C153" s="161">
        <f>'TN-Liste'!C311</f>
        <v>11</v>
      </c>
      <c r="D153" s="39">
        <v>573.5</v>
      </c>
      <c r="E153" s="39">
        <v>1407.2</v>
      </c>
      <c r="F153" s="39">
        <v>885.8</v>
      </c>
      <c r="G153" s="39">
        <v>1395.0</v>
      </c>
      <c r="H153" s="39">
        <v>1793.4</v>
      </c>
      <c r="I153" s="153">
        <v>2168.5</v>
      </c>
      <c r="J153" s="153">
        <v>100.0</v>
      </c>
      <c r="K153" s="39">
        <v>500.0</v>
      </c>
      <c r="L153" s="38">
        <v>711.0</v>
      </c>
    </row>
    <row r="154" ht="15.75" customHeight="1">
      <c r="A154" s="66">
        <f>'TN-Liste'!A312</f>
        <v>45813</v>
      </c>
      <c r="B154" s="47" t="str">
        <f>'TN-Liste'!B312</f>
        <v>MBI24_Gr2</v>
      </c>
      <c r="C154" s="164">
        <f>'TN-Liste'!C312</f>
        <v>12</v>
      </c>
      <c r="D154" s="46">
        <v>539.0</v>
      </c>
      <c r="E154" s="46">
        <v>630.7</v>
      </c>
      <c r="F154" s="46">
        <v>793.8</v>
      </c>
      <c r="G154" s="46">
        <v>1024.9</v>
      </c>
      <c r="H154" s="46">
        <v>1468.7</v>
      </c>
      <c r="I154" s="157">
        <v>1632.3</v>
      </c>
      <c r="J154" s="157">
        <v>800.0</v>
      </c>
      <c r="K154" s="46">
        <v>500.0</v>
      </c>
      <c r="L154" s="45">
        <v>211.0</v>
      </c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11" t="str">
        <f>'TN-Liste'!A313</f>
        <v/>
      </c>
      <c r="B155" s="65" t="str">
        <f>'TN-Liste'!B313</f>
        <v/>
      </c>
      <c r="C155" s="161" t="str">
        <f>'TN-Liste'!C313</f>
        <v/>
      </c>
      <c r="D155" s="5"/>
      <c r="E155" s="5"/>
      <c r="F155" s="5"/>
      <c r="G155" s="5"/>
      <c r="H155" s="5"/>
      <c r="I155" s="52"/>
      <c r="J155" s="52"/>
      <c r="K155" s="5"/>
    </row>
    <row r="156" ht="15.75" customHeight="1">
      <c r="A156" s="11" t="str">
        <f>'TN-Liste'!A314</f>
        <v/>
      </c>
      <c r="B156" s="65" t="str">
        <f>'TN-Liste'!B314</f>
        <v/>
      </c>
      <c r="C156" s="161" t="str">
        <f>'TN-Liste'!C314</f>
        <v/>
      </c>
      <c r="D156" s="5"/>
      <c r="E156" s="5"/>
      <c r="F156" s="5"/>
      <c r="G156" s="5"/>
      <c r="H156" s="5"/>
      <c r="I156" s="52"/>
      <c r="J156" s="52"/>
      <c r="K156" s="5"/>
    </row>
    <row r="157" ht="15.75" customHeight="1">
      <c r="B157" s="65" t="str">
        <f>'TN-Liste'!B315</f>
        <v/>
      </c>
      <c r="C157" s="161" t="str">
        <f>'TN-Liste'!C315</f>
        <v/>
      </c>
      <c r="D157" s="5"/>
      <c r="E157" s="5"/>
      <c r="F157" s="5"/>
      <c r="G157" s="5"/>
      <c r="H157" s="5"/>
      <c r="I157" s="52"/>
      <c r="J157" s="52"/>
      <c r="K157" s="5"/>
    </row>
    <row r="158" ht="15.75" customHeight="1">
      <c r="B158" s="65" t="str">
        <f>'TN-Liste'!B316</f>
        <v/>
      </c>
      <c r="C158" s="161" t="str">
        <f>'TN-Liste'!C316</f>
        <v/>
      </c>
      <c r="D158" s="5"/>
      <c r="E158" s="5"/>
      <c r="F158" s="5"/>
      <c r="G158" s="5"/>
      <c r="H158" s="5"/>
      <c r="I158" s="52"/>
      <c r="J158" s="52"/>
      <c r="K158" s="5"/>
    </row>
    <row r="159" ht="15.75" customHeight="1">
      <c r="B159" s="65" t="str">
        <f>'TN-Liste'!B317</f>
        <v/>
      </c>
      <c r="C159" s="173"/>
      <c r="D159" s="5"/>
      <c r="E159" s="5"/>
      <c r="F159" s="5"/>
      <c r="G159" s="5"/>
      <c r="H159" s="5"/>
      <c r="I159" s="52"/>
      <c r="J159" s="52"/>
      <c r="K159" s="5"/>
    </row>
    <row r="160" ht="15.75" customHeight="1">
      <c r="B160" s="65" t="str">
        <f>'TN-Liste'!B318</f>
        <v/>
      </c>
      <c r="C160" s="173"/>
      <c r="D160" s="5"/>
      <c r="E160" s="5"/>
      <c r="F160" s="5"/>
      <c r="G160" s="5"/>
      <c r="H160" s="5"/>
      <c r="I160" s="52"/>
      <c r="J160" s="52"/>
      <c r="K160" s="5"/>
    </row>
    <row r="161" ht="15.75" customHeight="1">
      <c r="B161" s="65" t="str">
        <f>'TN-Liste'!B319</f>
        <v/>
      </c>
      <c r="C161" s="173"/>
      <c r="D161" s="5"/>
      <c r="E161" s="5"/>
      <c r="F161" s="5"/>
      <c r="G161" s="5"/>
      <c r="H161" s="5"/>
      <c r="I161" s="52"/>
      <c r="J161" s="52"/>
      <c r="K161" s="5"/>
    </row>
    <row r="162" ht="15.75" customHeight="1">
      <c r="B162" s="65" t="str">
        <f>'TN-Liste'!B320</f>
        <v/>
      </c>
      <c r="C162" s="173"/>
      <c r="D162" s="5"/>
      <c r="E162" s="5"/>
      <c r="F162" s="5"/>
      <c r="G162" s="5"/>
      <c r="H162" s="5"/>
      <c r="I162" s="52"/>
      <c r="J162" s="52"/>
      <c r="K162" s="5"/>
    </row>
    <row r="163" ht="15.75" customHeight="1">
      <c r="B163" s="65" t="str">
        <f>'TN-Liste'!B321</f>
        <v/>
      </c>
      <c r="C163" s="173"/>
      <c r="D163" s="5"/>
      <c r="E163" s="5"/>
      <c r="F163" s="5"/>
      <c r="G163" s="5"/>
      <c r="H163" s="5"/>
      <c r="I163" s="52"/>
      <c r="J163" s="52"/>
      <c r="K163" s="5"/>
    </row>
    <row r="164" ht="15.75" customHeight="1">
      <c r="C164" s="173"/>
      <c r="D164" s="5"/>
      <c r="E164" s="5"/>
      <c r="F164" s="5"/>
      <c r="G164" s="5"/>
      <c r="H164" s="5"/>
      <c r="I164" s="52"/>
      <c r="J164" s="52"/>
      <c r="K164" s="5"/>
    </row>
    <row r="165" ht="15.75" customHeight="1">
      <c r="C165" s="173"/>
      <c r="D165" s="5"/>
      <c r="E165" s="5"/>
      <c r="F165" s="5"/>
      <c r="G165" s="5"/>
      <c r="H165" s="5"/>
      <c r="I165" s="52"/>
      <c r="J165" s="52"/>
      <c r="K165" s="5"/>
    </row>
    <row r="166" ht="15.75" customHeight="1">
      <c r="C166" s="173"/>
      <c r="D166" s="5"/>
      <c r="E166" s="5"/>
      <c r="F166" s="5"/>
      <c r="G166" s="5"/>
      <c r="H166" s="5"/>
      <c r="I166" s="52"/>
      <c r="J166" s="52"/>
      <c r="K166" s="5"/>
    </row>
    <row r="167" ht="15.75" customHeight="1">
      <c r="C167" s="173"/>
      <c r="D167" s="5"/>
      <c r="E167" s="5"/>
      <c r="F167" s="5"/>
      <c r="G167" s="5"/>
      <c r="H167" s="5"/>
      <c r="I167" s="52"/>
      <c r="J167" s="52"/>
      <c r="K167" s="5"/>
    </row>
    <row r="168" ht="15.75" customHeight="1">
      <c r="C168" s="173"/>
      <c r="D168" s="5"/>
      <c r="E168" s="5"/>
      <c r="F168" s="5"/>
      <c r="G168" s="5"/>
      <c r="H168" s="5"/>
      <c r="I168" s="52"/>
      <c r="J168" s="52"/>
      <c r="K168" s="5"/>
    </row>
    <row r="169" ht="15.75" customHeight="1">
      <c r="C169" s="173"/>
      <c r="D169" s="5"/>
      <c r="E169" s="5"/>
      <c r="F169" s="5"/>
      <c r="G169" s="5"/>
      <c r="H169" s="5"/>
      <c r="I169" s="52"/>
      <c r="J169" s="52"/>
      <c r="K169" s="5"/>
    </row>
    <row r="170" ht="15.75" customHeight="1">
      <c r="C170" s="173"/>
      <c r="D170" s="5"/>
      <c r="E170" s="5"/>
      <c r="F170" s="5"/>
      <c r="G170" s="5"/>
      <c r="H170" s="5"/>
      <c r="I170" s="52"/>
      <c r="J170" s="52"/>
      <c r="K170" s="5"/>
    </row>
    <row r="171" ht="15.75" customHeight="1">
      <c r="C171" s="173"/>
      <c r="D171" s="5"/>
      <c r="E171" s="5"/>
      <c r="F171" s="5"/>
      <c r="G171" s="5"/>
      <c r="H171" s="5"/>
      <c r="I171" s="52"/>
      <c r="J171" s="52"/>
      <c r="K171" s="5"/>
    </row>
    <row r="172" ht="15.75" customHeight="1">
      <c r="C172" s="173"/>
      <c r="D172" s="5"/>
      <c r="E172" s="5"/>
      <c r="F172" s="5"/>
      <c r="G172" s="5"/>
      <c r="H172" s="5"/>
      <c r="I172" s="52"/>
      <c r="J172" s="52"/>
      <c r="K172" s="5"/>
    </row>
    <row r="173" ht="15.75" customHeight="1">
      <c r="C173" s="173"/>
      <c r="D173" s="5"/>
      <c r="E173" s="5"/>
      <c r="F173" s="5"/>
      <c r="G173" s="5"/>
      <c r="H173" s="5"/>
      <c r="I173" s="52"/>
      <c r="J173" s="52"/>
      <c r="K173" s="5"/>
    </row>
    <row r="174" ht="15.75" customHeight="1">
      <c r="C174" s="173"/>
      <c r="D174" s="5"/>
      <c r="E174" s="5"/>
      <c r="F174" s="5"/>
      <c r="G174" s="5"/>
      <c r="H174" s="5"/>
      <c r="I174" s="52"/>
      <c r="J174" s="52"/>
      <c r="K174" s="5"/>
    </row>
    <row r="175" ht="15.75" customHeight="1">
      <c r="C175" s="173"/>
      <c r="D175" s="5"/>
      <c r="E175" s="5"/>
      <c r="F175" s="5"/>
      <c r="G175" s="5"/>
      <c r="H175" s="5"/>
      <c r="I175" s="52"/>
      <c r="J175" s="52"/>
      <c r="K175" s="5"/>
    </row>
    <row r="176" ht="15.75" customHeight="1">
      <c r="C176" s="173"/>
      <c r="D176" s="5"/>
      <c r="E176" s="5"/>
      <c r="F176" s="5"/>
      <c r="G176" s="5"/>
      <c r="H176" s="5"/>
      <c r="I176" s="52"/>
      <c r="J176" s="52"/>
      <c r="K176" s="5"/>
    </row>
    <row r="177" ht="15.75" customHeight="1">
      <c r="C177" s="173"/>
      <c r="D177" s="5"/>
      <c r="E177" s="5"/>
      <c r="F177" s="5"/>
      <c r="G177" s="5"/>
      <c r="H177" s="5"/>
      <c r="I177" s="52"/>
      <c r="J177" s="52"/>
      <c r="K177" s="5"/>
    </row>
    <row r="178" ht="15.75" customHeight="1">
      <c r="C178" s="173"/>
      <c r="D178" s="5"/>
      <c r="E178" s="5"/>
      <c r="F178" s="5"/>
      <c r="G178" s="5"/>
      <c r="H178" s="5"/>
      <c r="I178" s="52"/>
      <c r="J178" s="52"/>
      <c r="K178" s="5"/>
    </row>
    <row r="179" ht="15.75" customHeight="1">
      <c r="C179" s="173"/>
      <c r="D179" s="5"/>
      <c r="E179" s="5"/>
      <c r="F179" s="5"/>
      <c r="G179" s="5"/>
      <c r="H179" s="5"/>
      <c r="I179" s="52"/>
      <c r="J179" s="90"/>
      <c r="K179" s="58"/>
    </row>
    <row r="180" ht="15.75" customHeight="1">
      <c r="C180" s="173"/>
      <c r="D180" s="5"/>
      <c r="E180" s="5"/>
      <c r="F180" s="5"/>
      <c r="G180" s="5"/>
      <c r="H180" s="5"/>
      <c r="I180" s="52"/>
      <c r="J180" s="90"/>
      <c r="K180" s="58"/>
    </row>
    <row r="181" ht="15.75" customHeight="1">
      <c r="C181" s="173"/>
      <c r="D181" s="5"/>
      <c r="E181" s="5"/>
      <c r="F181" s="5"/>
      <c r="G181" s="5"/>
      <c r="H181" s="5"/>
      <c r="I181" s="52"/>
      <c r="J181" s="90"/>
      <c r="K181" s="58"/>
    </row>
    <row r="182" ht="15.75" customHeight="1">
      <c r="C182" s="173"/>
      <c r="D182" s="5"/>
      <c r="E182" s="5"/>
      <c r="F182" s="5"/>
      <c r="G182" s="5"/>
      <c r="H182" s="5"/>
      <c r="I182" s="52"/>
      <c r="J182" s="90"/>
      <c r="K182" s="58"/>
    </row>
    <row r="183" ht="15.75" customHeight="1">
      <c r="C183" s="173"/>
      <c r="D183" s="5"/>
      <c r="E183" s="5"/>
      <c r="F183" s="5"/>
      <c r="G183" s="5"/>
      <c r="H183" s="5"/>
      <c r="I183" s="52"/>
      <c r="J183" s="90"/>
      <c r="K183" s="58"/>
    </row>
    <row r="184" ht="15.75" customHeight="1">
      <c r="C184" s="173"/>
      <c r="D184" s="5"/>
      <c r="E184" s="5"/>
      <c r="F184" s="5"/>
      <c r="G184" s="5"/>
      <c r="H184" s="5"/>
      <c r="I184" s="52"/>
      <c r="J184" s="90"/>
      <c r="K184" s="58"/>
    </row>
    <row r="185" ht="15.75" customHeight="1">
      <c r="C185" s="173"/>
      <c r="D185" s="5"/>
      <c r="E185" s="5"/>
      <c r="F185" s="5"/>
      <c r="G185" s="5"/>
      <c r="H185" s="5"/>
      <c r="I185" s="52"/>
      <c r="J185" s="90"/>
      <c r="K185" s="58"/>
    </row>
    <row r="186" ht="15.75" customHeight="1">
      <c r="C186" s="173"/>
      <c r="D186" s="5"/>
      <c r="E186" s="5"/>
      <c r="F186" s="5"/>
      <c r="G186" s="5"/>
      <c r="H186" s="5"/>
      <c r="I186" s="52"/>
      <c r="J186" s="90"/>
      <c r="K186" s="58"/>
    </row>
    <row r="187" ht="15.75" customHeight="1">
      <c r="C187" s="173"/>
      <c r="D187" s="5"/>
      <c r="E187" s="5"/>
      <c r="F187" s="5"/>
      <c r="G187" s="5"/>
      <c r="H187" s="5"/>
      <c r="I187" s="52"/>
      <c r="J187" s="90"/>
      <c r="K187" s="58"/>
    </row>
    <row r="188" ht="15.75" customHeight="1">
      <c r="C188" s="173"/>
      <c r="D188" s="5"/>
      <c r="E188" s="5"/>
      <c r="F188" s="5"/>
      <c r="G188" s="5"/>
      <c r="H188" s="5"/>
      <c r="I188" s="52"/>
      <c r="J188" s="90"/>
      <c r="K188" s="58"/>
    </row>
    <row r="189" ht="15.75" customHeight="1">
      <c r="C189" s="173"/>
      <c r="D189" s="5"/>
      <c r="E189" s="5"/>
      <c r="F189" s="5"/>
      <c r="G189" s="5"/>
      <c r="H189" s="5"/>
      <c r="I189" s="52"/>
      <c r="J189" s="90"/>
      <c r="K189" s="58"/>
    </row>
    <row r="190" ht="15.75" customHeight="1">
      <c r="C190" s="173"/>
      <c r="D190" s="5"/>
      <c r="E190" s="5"/>
      <c r="F190" s="5"/>
      <c r="G190" s="5"/>
      <c r="H190" s="5"/>
      <c r="I190" s="52"/>
      <c r="J190" s="90"/>
      <c r="K190" s="58"/>
    </row>
    <row r="191" ht="15.75" customHeight="1">
      <c r="C191" s="173"/>
      <c r="D191" s="5"/>
      <c r="E191" s="5"/>
      <c r="F191" s="5"/>
      <c r="G191" s="5"/>
      <c r="H191" s="5"/>
      <c r="I191" s="52"/>
      <c r="J191" s="90"/>
      <c r="K191" s="58"/>
    </row>
    <row r="192" ht="15.75" customHeight="1">
      <c r="C192" s="173"/>
      <c r="D192" s="5"/>
      <c r="E192" s="5"/>
      <c r="F192" s="5"/>
      <c r="G192" s="5"/>
      <c r="H192" s="5"/>
      <c r="I192" s="52"/>
      <c r="J192" s="90"/>
      <c r="K192" s="58"/>
    </row>
    <row r="193" ht="15.75" customHeight="1">
      <c r="C193" s="173"/>
      <c r="D193" s="5"/>
      <c r="E193" s="5"/>
      <c r="F193" s="5"/>
      <c r="G193" s="5"/>
      <c r="H193" s="5"/>
      <c r="I193" s="52"/>
      <c r="J193" s="90"/>
      <c r="K193" s="58"/>
    </row>
    <row r="194" ht="15.75" customHeight="1">
      <c r="C194" s="173"/>
      <c r="D194" s="5"/>
      <c r="E194" s="5"/>
      <c r="F194" s="5"/>
      <c r="G194" s="5"/>
      <c r="H194" s="5"/>
      <c r="I194" s="52"/>
      <c r="J194" s="90"/>
      <c r="K194" s="58"/>
    </row>
    <row r="195" ht="15.75" customHeight="1">
      <c r="C195" s="173"/>
      <c r="D195" s="5"/>
      <c r="E195" s="5"/>
      <c r="F195" s="5"/>
      <c r="G195" s="5"/>
      <c r="H195" s="5"/>
      <c r="I195" s="52"/>
      <c r="J195" s="90"/>
      <c r="K195" s="58"/>
    </row>
    <row r="196" ht="15.75" customHeight="1">
      <c r="C196" s="173"/>
      <c r="D196" s="5"/>
      <c r="E196" s="5"/>
      <c r="F196" s="5"/>
      <c r="G196" s="5"/>
      <c r="H196" s="5"/>
      <c r="I196" s="52"/>
      <c r="J196" s="90"/>
      <c r="K196" s="58"/>
    </row>
    <row r="197" ht="15.75" customHeight="1">
      <c r="C197" s="173"/>
      <c r="D197" s="5"/>
      <c r="E197" s="5"/>
      <c r="F197" s="5"/>
      <c r="G197" s="5"/>
      <c r="H197" s="5"/>
      <c r="I197" s="52"/>
      <c r="J197" s="90"/>
      <c r="K197" s="58"/>
    </row>
    <row r="198" ht="15.75" customHeight="1">
      <c r="C198" s="173"/>
      <c r="D198" s="5"/>
      <c r="E198" s="5"/>
      <c r="F198" s="5"/>
      <c r="G198" s="5"/>
      <c r="H198" s="5"/>
      <c r="I198" s="52"/>
      <c r="J198" s="90"/>
      <c r="K198" s="58"/>
    </row>
    <row r="199" ht="15.75" customHeight="1">
      <c r="C199" s="173"/>
      <c r="D199" s="5"/>
      <c r="E199" s="5"/>
      <c r="F199" s="5"/>
      <c r="G199" s="5"/>
      <c r="H199" s="5"/>
      <c r="I199" s="52"/>
      <c r="J199" s="90"/>
      <c r="K199" s="58"/>
    </row>
    <row r="200" ht="15.75" customHeight="1">
      <c r="C200" s="173"/>
      <c r="D200" s="5"/>
      <c r="E200" s="5"/>
      <c r="F200" s="5"/>
      <c r="G200" s="5"/>
      <c r="H200" s="5"/>
      <c r="I200" s="52"/>
      <c r="J200" s="90"/>
      <c r="K200" s="58"/>
    </row>
    <row r="201" ht="15.75" customHeight="1">
      <c r="C201" s="173"/>
      <c r="D201" s="5"/>
      <c r="E201" s="5"/>
      <c r="F201" s="5"/>
      <c r="G201" s="5"/>
      <c r="H201" s="5"/>
      <c r="I201" s="52"/>
      <c r="J201" s="90"/>
      <c r="K201" s="58"/>
    </row>
    <row r="202" ht="15.75" customHeight="1">
      <c r="C202" s="173"/>
      <c r="D202" s="5"/>
      <c r="E202" s="5"/>
      <c r="F202" s="5"/>
      <c r="G202" s="5"/>
      <c r="H202" s="5"/>
      <c r="I202" s="52"/>
      <c r="J202" s="90"/>
      <c r="K202" s="58"/>
    </row>
    <row r="203" ht="15.75" customHeight="1">
      <c r="C203" s="173"/>
      <c r="D203" s="5"/>
      <c r="E203" s="5"/>
      <c r="F203" s="5"/>
      <c r="G203" s="5"/>
      <c r="H203" s="5"/>
      <c r="I203" s="52"/>
      <c r="J203" s="90"/>
      <c r="K203" s="58"/>
    </row>
    <row r="204" ht="15.75" customHeight="1">
      <c r="C204" s="173"/>
      <c r="D204" s="5"/>
      <c r="E204" s="5"/>
      <c r="F204" s="5"/>
      <c r="G204" s="5"/>
      <c r="H204" s="5"/>
      <c r="I204" s="52"/>
      <c r="J204" s="90"/>
      <c r="K204" s="58"/>
    </row>
    <row r="205" ht="15.75" customHeight="1">
      <c r="C205" s="173"/>
      <c r="D205" s="5"/>
      <c r="E205" s="5"/>
      <c r="F205" s="5"/>
      <c r="G205" s="5"/>
      <c r="H205" s="5"/>
      <c r="I205" s="52"/>
      <c r="J205" s="90"/>
      <c r="K205" s="58"/>
    </row>
    <row r="206" ht="15.75" customHeight="1">
      <c r="C206" s="173"/>
      <c r="D206" s="5"/>
      <c r="E206" s="5"/>
      <c r="F206" s="5"/>
      <c r="G206" s="5"/>
      <c r="H206" s="5"/>
      <c r="I206" s="52"/>
      <c r="J206" s="90"/>
      <c r="K206" s="58"/>
    </row>
    <row r="207" ht="15.75" customHeight="1">
      <c r="C207" s="173"/>
      <c r="D207" s="5"/>
      <c r="E207" s="5"/>
      <c r="F207" s="5"/>
      <c r="G207" s="5"/>
      <c r="H207" s="5"/>
      <c r="I207" s="52"/>
      <c r="J207" s="90"/>
      <c r="K207" s="58"/>
    </row>
    <row r="208" ht="15.75" customHeight="1">
      <c r="C208" s="173"/>
      <c r="D208" s="5"/>
      <c r="E208" s="5"/>
      <c r="F208" s="5"/>
      <c r="G208" s="5"/>
      <c r="H208" s="5"/>
      <c r="I208" s="52"/>
      <c r="J208" s="90"/>
      <c r="K208" s="58"/>
    </row>
    <row r="209" ht="15.75" customHeight="1">
      <c r="C209" s="173"/>
      <c r="D209" s="5"/>
      <c r="E209" s="5"/>
      <c r="F209" s="5"/>
      <c r="G209" s="5"/>
      <c r="H209" s="5"/>
      <c r="I209" s="52"/>
      <c r="J209" s="90"/>
      <c r="K209" s="58"/>
    </row>
    <row r="210" ht="15.75" customHeight="1">
      <c r="C210" s="173"/>
      <c r="D210" s="5"/>
      <c r="E210" s="5"/>
      <c r="F210" s="5"/>
      <c r="G210" s="5"/>
      <c r="H210" s="5"/>
      <c r="I210" s="52"/>
      <c r="J210" s="90"/>
      <c r="K210" s="58"/>
    </row>
    <row r="211" ht="15.75" customHeight="1">
      <c r="C211" s="173"/>
      <c r="D211" s="5"/>
      <c r="E211" s="5"/>
      <c r="F211" s="5"/>
      <c r="G211" s="5"/>
      <c r="H211" s="5"/>
      <c r="I211" s="52"/>
      <c r="J211" s="90"/>
      <c r="K211" s="58"/>
    </row>
    <row r="212" ht="15.75" customHeight="1">
      <c r="C212" s="173"/>
      <c r="D212" s="5"/>
      <c r="E212" s="5"/>
      <c r="F212" s="5"/>
      <c r="G212" s="5"/>
      <c r="H212" s="5"/>
      <c r="I212" s="52"/>
      <c r="J212" s="90"/>
      <c r="K212" s="58"/>
    </row>
    <row r="213" ht="15.75" customHeight="1">
      <c r="C213" s="173"/>
      <c r="D213" s="5"/>
      <c r="E213" s="5"/>
      <c r="F213" s="5"/>
      <c r="G213" s="5"/>
      <c r="H213" s="5"/>
      <c r="I213" s="52"/>
      <c r="J213" s="90"/>
      <c r="K213" s="58"/>
    </row>
    <row r="214" ht="15.75" customHeight="1">
      <c r="C214" s="173"/>
      <c r="D214" s="5"/>
      <c r="E214" s="5"/>
      <c r="F214" s="5"/>
      <c r="G214" s="5"/>
      <c r="H214" s="5"/>
      <c r="I214" s="52"/>
      <c r="J214" s="90"/>
      <c r="K214" s="58"/>
    </row>
    <row r="215" ht="15.75" customHeight="1">
      <c r="C215" s="173"/>
      <c r="D215" s="5"/>
      <c r="E215" s="5"/>
      <c r="F215" s="5"/>
      <c r="G215" s="5"/>
      <c r="H215" s="5"/>
      <c r="I215" s="52"/>
      <c r="J215" s="90"/>
      <c r="K215" s="58"/>
    </row>
    <row r="216" ht="15.75" customHeight="1">
      <c r="C216" s="173"/>
      <c r="D216" s="5"/>
      <c r="E216" s="5"/>
      <c r="F216" s="5"/>
      <c r="G216" s="5"/>
      <c r="H216" s="5"/>
      <c r="I216" s="52"/>
      <c r="J216" s="90"/>
      <c r="K216" s="58"/>
    </row>
    <row r="217" ht="15.75" customHeight="1">
      <c r="C217" s="173"/>
      <c r="D217" s="5"/>
      <c r="E217" s="5"/>
      <c r="F217" s="5"/>
      <c r="G217" s="5"/>
      <c r="H217" s="5"/>
      <c r="I217" s="52"/>
      <c r="J217" s="90"/>
      <c r="K217" s="58"/>
    </row>
    <row r="218" ht="15.75" customHeight="1">
      <c r="C218" s="173"/>
      <c r="D218" s="5"/>
      <c r="E218" s="5"/>
      <c r="F218" s="5"/>
      <c r="G218" s="5"/>
      <c r="H218" s="5"/>
      <c r="I218" s="52"/>
      <c r="J218" s="90"/>
      <c r="K218" s="58"/>
    </row>
    <row r="219" ht="15.75" customHeight="1">
      <c r="C219" s="173"/>
      <c r="D219" s="5"/>
      <c r="E219" s="5"/>
      <c r="F219" s="5"/>
      <c r="G219" s="5"/>
      <c r="H219" s="5"/>
      <c r="I219" s="52"/>
      <c r="J219" s="90"/>
      <c r="K219" s="58"/>
    </row>
    <row r="220" ht="15.75" customHeight="1">
      <c r="C220" s="173"/>
      <c r="D220" s="5"/>
      <c r="E220" s="5"/>
      <c r="F220" s="5"/>
      <c r="G220" s="5"/>
      <c r="H220" s="5"/>
      <c r="I220" s="52"/>
      <c r="J220" s="90"/>
      <c r="K220" s="58"/>
    </row>
    <row r="221" ht="15.75" customHeight="1">
      <c r="C221" s="173"/>
      <c r="D221" s="5"/>
      <c r="E221" s="5"/>
      <c r="F221" s="5"/>
      <c r="G221" s="5"/>
      <c r="H221" s="5"/>
      <c r="I221" s="52"/>
      <c r="J221" s="90"/>
      <c r="K221" s="58"/>
    </row>
    <row r="222" ht="15.75" customHeight="1">
      <c r="C222" s="173"/>
      <c r="D222" s="5"/>
      <c r="E222" s="5"/>
      <c r="F222" s="5"/>
      <c r="G222" s="5"/>
      <c r="H222" s="5"/>
      <c r="I222" s="52"/>
      <c r="J222" s="90"/>
      <c r="K222" s="58"/>
    </row>
    <row r="223" ht="15.75" customHeight="1">
      <c r="C223" s="173"/>
      <c r="D223" s="5"/>
      <c r="E223" s="5"/>
      <c r="F223" s="5"/>
      <c r="G223" s="5"/>
      <c r="H223" s="5"/>
      <c r="I223" s="52"/>
      <c r="J223" s="90"/>
      <c r="K223" s="58"/>
    </row>
    <row r="224" ht="15.75" customHeight="1">
      <c r="C224" s="173"/>
      <c r="D224" s="5"/>
      <c r="E224" s="5"/>
      <c r="F224" s="5"/>
      <c r="G224" s="5"/>
      <c r="H224" s="5"/>
      <c r="I224" s="52"/>
      <c r="J224" s="90"/>
      <c r="K224" s="58"/>
    </row>
    <row r="225" ht="15.75" customHeight="1">
      <c r="C225" s="173"/>
      <c r="D225" s="5"/>
      <c r="E225" s="5"/>
      <c r="F225" s="5"/>
      <c r="G225" s="5"/>
      <c r="H225" s="5"/>
      <c r="I225" s="52"/>
      <c r="J225" s="90"/>
      <c r="K225" s="58"/>
    </row>
    <row r="226" ht="15.75" customHeight="1">
      <c r="C226" s="173"/>
      <c r="D226" s="5"/>
      <c r="E226" s="5"/>
      <c r="F226" s="5"/>
      <c r="G226" s="5"/>
      <c r="H226" s="5"/>
      <c r="I226" s="52"/>
      <c r="J226" s="90"/>
      <c r="K226" s="58"/>
    </row>
    <row r="227" ht="15.75" customHeight="1">
      <c r="C227" s="173"/>
      <c r="D227" s="5"/>
      <c r="E227" s="5"/>
      <c r="F227" s="5"/>
      <c r="G227" s="5"/>
      <c r="H227" s="5"/>
      <c r="I227" s="52"/>
      <c r="J227" s="90"/>
      <c r="K227" s="58"/>
    </row>
    <row r="228" ht="15.75" customHeight="1">
      <c r="C228" s="173"/>
      <c r="D228" s="5"/>
      <c r="E228" s="5"/>
      <c r="F228" s="5"/>
      <c r="G228" s="5"/>
      <c r="H228" s="5"/>
      <c r="I228" s="52"/>
      <c r="J228" s="90"/>
      <c r="K228" s="58"/>
    </row>
    <row r="229" ht="15.75" customHeight="1">
      <c r="C229" s="173"/>
      <c r="D229" s="5"/>
      <c r="E229" s="5"/>
      <c r="F229" s="5"/>
      <c r="G229" s="5"/>
      <c r="H229" s="5"/>
      <c r="I229" s="52"/>
      <c r="J229" s="90"/>
      <c r="K229" s="58"/>
    </row>
    <row r="230" ht="15.75" customHeight="1">
      <c r="C230" s="173"/>
      <c r="D230" s="5"/>
      <c r="E230" s="5"/>
      <c r="F230" s="5"/>
      <c r="G230" s="5"/>
      <c r="H230" s="5"/>
      <c r="I230" s="52"/>
      <c r="J230" s="90"/>
      <c r="K230" s="58"/>
    </row>
    <row r="231" ht="15.75" customHeight="1">
      <c r="C231" s="173"/>
      <c r="D231" s="5"/>
      <c r="E231" s="5"/>
      <c r="F231" s="5"/>
      <c r="G231" s="5"/>
      <c r="H231" s="5"/>
      <c r="I231" s="52"/>
      <c r="J231" s="90"/>
      <c r="K231" s="58"/>
    </row>
    <row r="232" ht="15.75" customHeight="1">
      <c r="C232" s="173"/>
      <c r="D232" s="5"/>
      <c r="E232" s="5"/>
      <c r="F232" s="5"/>
      <c r="G232" s="5"/>
      <c r="H232" s="5"/>
      <c r="I232" s="52"/>
      <c r="J232" s="90"/>
      <c r="K232" s="58"/>
    </row>
    <row r="233" ht="15.75" customHeight="1">
      <c r="C233" s="173"/>
      <c r="D233" s="5"/>
      <c r="E233" s="5"/>
      <c r="F233" s="5"/>
      <c r="G233" s="5"/>
      <c r="H233" s="5"/>
      <c r="I233" s="52"/>
      <c r="J233" s="90"/>
      <c r="K233" s="58"/>
    </row>
    <row r="234" ht="15.75" customHeight="1">
      <c r="C234" s="173"/>
      <c r="D234" s="5"/>
      <c r="E234" s="5"/>
      <c r="F234" s="5"/>
      <c r="G234" s="5"/>
      <c r="H234" s="5"/>
      <c r="I234" s="52"/>
      <c r="J234" s="90"/>
      <c r="K234" s="58"/>
    </row>
    <row r="235" ht="15.75" customHeight="1">
      <c r="C235" s="173"/>
      <c r="D235" s="5"/>
      <c r="E235" s="5"/>
      <c r="F235" s="5"/>
      <c r="G235" s="5"/>
      <c r="H235" s="5"/>
      <c r="I235" s="52"/>
      <c r="J235" s="90"/>
      <c r="K235" s="58"/>
    </row>
    <row r="236" ht="15.75" customHeight="1">
      <c r="C236" s="173"/>
      <c r="D236" s="5"/>
      <c r="E236" s="5"/>
      <c r="F236" s="5"/>
      <c r="G236" s="5"/>
      <c r="H236" s="5"/>
      <c r="I236" s="52"/>
      <c r="J236" s="90"/>
      <c r="K236" s="58"/>
    </row>
    <row r="237" ht="15.75" customHeight="1">
      <c r="C237" s="173"/>
      <c r="D237" s="5"/>
      <c r="E237" s="5"/>
      <c r="F237" s="5"/>
      <c r="G237" s="5"/>
      <c r="H237" s="5"/>
      <c r="I237" s="52"/>
      <c r="J237" s="90"/>
      <c r="K237" s="58"/>
    </row>
    <row r="238" ht="15.75" customHeight="1">
      <c r="C238" s="173"/>
      <c r="D238" s="5"/>
      <c r="E238" s="5"/>
      <c r="F238" s="5"/>
      <c r="G238" s="5"/>
      <c r="H238" s="5"/>
      <c r="I238" s="52"/>
      <c r="J238" s="90"/>
      <c r="K238" s="58"/>
    </row>
    <row r="239" ht="15.75" customHeight="1">
      <c r="C239" s="173"/>
      <c r="D239" s="5"/>
      <c r="E239" s="5"/>
      <c r="F239" s="5"/>
      <c r="G239" s="5"/>
      <c r="H239" s="5"/>
      <c r="I239" s="52"/>
      <c r="J239" s="90"/>
      <c r="K239" s="58"/>
    </row>
    <row r="240" ht="15.75" customHeight="1">
      <c r="C240" s="173"/>
      <c r="D240" s="5"/>
      <c r="E240" s="5"/>
      <c r="F240" s="5"/>
      <c r="G240" s="5"/>
      <c r="H240" s="5"/>
      <c r="I240" s="52"/>
      <c r="J240" s="90"/>
      <c r="K240" s="58"/>
    </row>
    <row r="241" ht="15.75" customHeight="1">
      <c r="C241" s="173"/>
      <c r="D241" s="5"/>
      <c r="E241" s="5"/>
      <c r="F241" s="5"/>
      <c r="G241" s="5"/>
      <c r="H241" s="5"/>
      <c r="I241" s="52"/>
      <c r="J241" s="90"/>
      <c r="K241" s="58"/>
    </row>
    <row r="242" ht="15.75" customHeight="1">
      <c r="C242" s="173"/>
      <c r="D242" s="5"/>
      <c r="E242" s="5"/>
      <c r="F242" s="5"/>
      <c r="G242" s="5"/>
      <c r="H242" s="5"/>
      <c r="I242" s="52"/>
      <c r="J242" s="90"/>
      <c r="K242" s="58"/>
    </row>
    <row r="243" ht="15.75" customHeight="1">
      <c r="C243" s="173"/>
      <c r="D243" s="5"/>
      <c r="E243" s="5"/>
      <c r="F243" s="5"/>
      <c r="G243" s="5"/>
      <c r="H243" s="5"/>
      <c r="I243" s="52"/>
      <c r="J243" s="90"/>
      <c r="K243" s="58"/>
    </row>
    <row r="244" ht="15.75" customHeight="1">
      <c r="C244" s="173"/>
      <c r="D244" s="5"/>
      <c r="E244" s="5"/>
      <c r="F244" s="5"/>
      <c r="G244" s="5"/>
      <c r="H244" s="5"/>
      <c r="I244" s="52"/>
      <c r="J244" s="90"/>
      <c r="K244" s="58"/>
    </row>
    <row r="245" ht="15.75" customHeight="1">
      <c r="C245" s="173"/>
      <c r="D245" s="5"/>
      <c r="E245" s="5"/>
      <c r="F245" s="5"/>
      <c r="G245" s="5"/>
      <c r="H245" s="5"/>
      <c r="I245" s="52"/>
      <c r="J245" s="90"/>
      <c r="K245" s="58"/>
    </row>
    <row r="246" ht="15.75" customHeight="1">
      <c r="C246" s="173"/>
      <c r="D246" s="5"/>
      <c r="E246" s="5"/>
      <c r="F246" s="5"/>
      <c r="G246" s="5"/>
      <c r="H246" s="5"/>
      <c r="I246" s="52"/>
      <c r="J246" s="90"/>
      <c r="K246" s="58"/>
    </row>
    <row r="247" ht="15.75" customHeight="1">
      <c r="C247" s="173"/>
      <c r="D247" s="5"/>
      <c r="E247" s="5"/>
      <c r="F247" s="5"/>
      <c r="G247" s="5"/>
      <c r="H247" s="5"/>
      <c r="I247" s="52"/>
      <c r="J247" s="90"/>
      <c r="K247" s="58"/>
    </row>
    <row r="248" ht="15.75" customHeight="1">
      <c r="C248" s="173"/>
      <c r="D248" s="5"/>
      <c r="E248" s="5"/>
      <c r="F248" s="5"/>
      <c r="G248" s="5"/>
      <c r="H248" s="5"/>
      <c r="I248" s="52"/>
      <c r="J248" s="90"/>
      <c r="K248" s="58"/>
    </row>
    <row r="249" ht="15.75" customHeight="1">
      <c r="C249" s="173"/>
      <c r="D249" s="5"/>
      <c r="E249" s="5"/>
      <c r="F249" s="5"/>
      <c r="G249" s="5"/>
      <c r="H249" s="5"/>
      <c r="I249" s="52"/>
      <c r="J249" s="90"/>
      <c r="K249" s="58"/>
    </row>
    <row r="250" ht="15.75" customHeight="1">
      <c r="C250" s="173"/>
      <c r="D250" s="5"/>
      <c r="E250" s="5"/>
      <c r="F250" s="5"/>
      <c r="G250" s="5"/>
      <c r="H250" s="5"/>
      <c r="I250" s="52"/>
      <c r="J250" s="90"/>
      <c r="K250" s="58"/>
    </row>
    <row r="251" ht="15.75" customHeight="1">
      <c r="C251" s="173"/>
      <c r="D251" s="5"/>
      <c r="E251" s="5"/>
      <c r="F251" s="5"/>
      <c r="G251" s="5"/>
      <c r="H251" s="5"/>
      <c r="I251" s="52"/>
      <c r="J251" s="90"/>
      <c r="K251" s="58"/>
    </row>
    <row r="252" ht="15.75" customHeight="1">
      <c r="C252" s="173"/>
      <c r="D252" s="5"/>
      <c r="E252" s="5"/>
      <c r="F252" s="5"/>
      <c r="G252" s="5"/>
      <c r="H252" s="5"/>
      <c r="I252" s="52"/>
      <c r="J252" s="90"/>
      <c r="K252" s="58"/>
    </row>
    <row r="253" ht="15.75" customHeight="1">
      <c r="C253" s="173"/>
      <c r="D253" s="5"/>
      <c r="E253" s="5"/>
      <c r="F253" s="5"/>
      <c r="G253" s="5"/>
      <c r="H253" s="5"/>
      <c r="I253" s="52"/>
      <c r="J253" s="90"/>
      <c r="K253" s="58"/>
    </row>
    <row r="254" ht="15.75" customHeight="1">
      <c r="C254" s="173"/>
      <c r="D254" s="5"/>
      <c r="E254" s="5"/>
      <c r="F254" s="5"/>
      <c r="G254" s="5"/>
      <c r="H254" s="5"/>
      <c r="I254" s="52"/>
      <c r="J254" s="90"/>
      <c r="K254" s="58"/>
    </row>
    <row r="255" ht="15.75" customHeight="1">
      <c r="C255" s="173"/>
      <c r="D255" s="5"/>
      <c r="E255" s="5"/>
      <c r="F255" s="5"/>
      <c r="G255" s="5"/>
      <c r="H255" s="5"/>
      <c r="I255" s="52"/>
      <c r="J255" s="90"/>
      <c r="K255" s="58"/>
    </row>
    <row r="256" ht="15.75" customHeight="1">
      <c r="C256" s="173"/>
      <c r="D256" s="5"/>
      <c r="E256" s="5"/>
      <c r="F256" s="5"/>
      <c r="G256" s="5"/>
      <c r="H256" s="5"/>
      <c r="I256" s="52"/>
      <c r="J256" s="90"/>
      <c r="K256" s="58"/>
    </row>
    <row r="257" ht="15.75" customHeight="1">
      <c r="C257" s="173"/>
      <c r="D257" s="5"/>
      <c r="E257" s="5"/>
      <c r="F257" s="5"/>
      <c r="G257" s="5"/>
      <c r="H257" s="5"/>
      <c r="I257" s="52"/>
      <c r="J257" s="90"/>
      <c r="K257" s="58"/>
    </row>
    <row r="258" ht="15.75" customHeight="1">
      <c r="C258" s="173"/>
      <c r="D258" s="5"/>
      <c r="E258" s="5"/>
      <c r="F258" s="5"/>
      <c r="G258" s="5"/>
      <c r="H258" s="5"/>
      <c r="I258" s="52"/>
      <c r="J258" s="90"/>
      <c r="K258" s="58"/>
    </row>
    <row r="259" ht="15.75" customHeight="1">
      <c r="C259" s="173"/>
      <c r="D259" s="5"/>
      <c r="E259" s="5"/>
      <c r="F259" s="5"/>
      <c r="G259" s="5"/>
      <c r="H259" s="5"/>
      <c r="I259" s="52"/>
      <c r="J259" s="90"/>
      <c r="K259" s="58"/>
    </row>
    <row r="260" ht="15.75" customHeight="1">
      <c r="C260" s="173"/>
      <c r="D260" s="5"/>
      <c r="E260" s="5"/>
      <c r="F260" s="5"/>
      <c r="G260" s="5"/>
      <c r="H260" s="5"/>
      <c r="I260" s="52"/>
      <c r="J260" s="90"/>
      <c r="K260" s="58"/>
    </row>
    <row r="261" ht="15.75" customHeight="1">
      <c r="C261" s="173"/>
      <c r="D261" s="5"/>
      <c r="E261" s="5"/>
      <c r="F261" s="5"/>
      <c r="G261" s="5"/>
      <c r="H261" s="5"/>
      <c r="I261" s="52"/>
      <c r="J261" s="90"/>
      <c r="K261" s="58"/>
    </row>
    <row r="262" ht="15.75" customHeight="1">
      <c r="C262" s="173"/>
      <c r="D262" s="5"/>
      <c r="E262" s="5"/>
      <c r="F262" s="5"/>
      <c r="G262" s="5"/>
      <c r="H262" s="5"/>
      <c r="I262" s="52"/>
      <c r="J262" s="90"/>
      <c r="K262" s="58"/>
    </row>
    <row r="263" ht="15.75" customHeight="1">
      <c r="C263" s="173"/>
      <c r="D263" s="5"/>
      <c r="E263" s="5"/>
      <c r="F263" s="5"/>
      <c r="G263" s="5"/>
      <c r="H263" s="5"/>
      <c r="I263" s="52"/>
      <c r="J263" s="90"/>
      <c r="K263" s="58"/>
    </row>
    <row r="264" ht="15.75" customHeight="1">
      <c r="C264" s="173"/>
      <c r="D264" s="5"/>
      <c r="E264" s="5"/>
      <c r="F264" s="5"/>
      <c r="G264" s="5"/>
      <c r="H264" s="5"/>
      <c r="I264" s="52"/>
      <c r="J264" s="90"/>
      <c r="K264" s="58"/>
    </row>
    <row r="265" ht="15.75" customHeight="1">
      <c r="C265" s="173"/>
      <c r="D265" s="5"/>
      <c r="E265" s="5"/>
      <c r="F265" s="5"/>
      <c r="G265" s="5"/>
      <c r="H265" s="5"/>
      <c r="I265" s="52"/>
      <c r="J265" s="90"/>
      <c r="K265" s="58"/>
    </row>
    <row r="266" ht="15.75" customHeight="1">
      <c r="C266" s="173"/>
      <c r="D266" s="5"/>
      <c r="E266" s="5"/>
      <c r="F266" s="5"/>
      <c r="G266" s="5"/>
      <c r="H266" s="5"/>
      <c r="I266" s="52"/>
      <c r="J266" s="90"/>
      <c r="K266" s="58"/>
    </row>
    <row r="267" ht="15.75" customHeight="1">
      <c r="C267" s="173"/>
      <c r="D267" s="5"/>
      <c r="E267" s="5"/>
      <c r="F267" s="5"/>
      <c r="G267" s="5"/>
      <c r="H267" s="5"/>
      <c r="I267" s="52"/>
      <c r="J267" s="90"/>
      <c r="K267" s="58"/>
    </row>
    <row r="268" ht="15.75" customHeight="1">
      <c r="C268" s="173"/>
      <c r="D268" s="5"/>
      <c r="E268" s="5"/>
      <c r="F268" s="5"/>
      <c r="G268" s="5"/>
      <c r="H268" s="5"/>
      <c r="I268" s="52"/>
      <c r="J268" s="90"/>
      <c r="K268" s="58"/>
    </row>
    <row r="269" ht="15.75" customHeight="1">
      <c r="C269" s="173"/>
      <c r="D269" s="5"/>
      <c r="E269" s="5"/>
      <c r="F269" s="5"/>
      <c r="G269" s="5"/>
      <c r="H269" s="5"/>
      <c r="I269" s="52"/>
      <c r="J269" s="90"/>
      <c r="K269" s="58"/>
    </row>
    <row r="270" ht="15.75" customHeight="1">
      <c r="C270" s="173"/>
      <c r="D270" s="5"/>
      <c r="E270" s="5"/>
      <c r="F270" s="5"/>
      <c r="G270" s="5"/>
      <c r="H270" s="5"/>
      <c r="I270" s="52"/>
      <c r="J270" s="90"/>
      <c r="K270" s="58"/>
    </row>
    <row r="271" ht="15.75" customHeight="1">
      <c r="C271" s="173"/>
      <c r="D271" s="5"/>
      <c r="E271" s="5"/>
      <c r="F271" s="5"/>
      <c r="G271" s="5"/>
      <c r="H271" s="5"/>
      <c r="I271" s="52"/>
      <c r="J271" s="90"/>
      <c r="K271" s="58"/>
    </row>
    <row r="272" ht="15.75" customHeight="1">
      <c r="C272" s="173"/>
      <c r="D272" s="5"/>
      <c r="E272" s="5"/>
      <c r="F272" s="5"/>
      <c r="G272" s="5"/>
      <c r="H272" s="5"/>
      <c r="I272" s="52"/>
      <c r="J272" s="90"/>
      <c r="K272" s="58"/>
    </row>
    <row r="273" ht="15.75" customHeight="1">
      <c r="C273" s="173"/>
      <c r="D273" s="5"/>
      <c r="E273" s="5"/>
      <c r="F273" s="5"/>
      <c r="G273" s="5"/>
      <c r="H273" s="5"/>
      <c r="I273" s="52"/>
      <c r="J273" s="90"/>
      <c r="K273" s="58"/>
    </row>
    <row r="274" ht="15.75" customHeight="1">
      <c r="C274" s="173"/>
      <c r="D274" s="5"/>
      <c r="E274" s="5"/>
      <c r="F274" s="5"/>
      <c r="G274" s="5"/>
      <c r="H274" s="5"/>
      <c r="I274" s="52"/>
      <c r="J274" s="90"/>
      <c r="K274" s="58"/>
    </row>
    <row r="275" ht="15.75" customHeight="1">
      <c r="C275" s="173"/>
      <c r="D275" s="5"/>
      <c r="E275" s="5"/>
      <c r="F275" s="5"/>
      <c r="G275" s="5"/>
      <c r="H275" s="5"/>
      <c r="I275" s="52"/>
      <c r="J275" s="90"/>
      <c r="K275" s="58"/>
    </row>
    <row r="276" ht="15.75" customHeight="1">
      <c r="C276" s="173"/>
      <c r="D276" s="5"/>
      <c r="E276" s="5"/>
      <c r="F276" s="5"/>
      <c r="G276" s="5"/>
      <c r="H276" s="5"/>
      <c r="I276" s="52"/>
      <c r="J276" s="90"/>
      <c r="K276" s="58"/>
    </row>
    <row r="277" ht="15.75" customHeight="1">
      <c r="C277" s="173"/>
      <c r="D277" s="5"/>
      <c r="E277" s="5"/>
      <c r="F277" s="5"/>
      <c r="G277" s="5"/>
      <c r="H277" s="5"/>
      <c r="I277" s="52"/>
      <c r="J277" s="90"/>
      <c r="K277" s="58"/>
    </row>
    <row r="278" ht="15.75" customHeight="1">
      <c r="C278" s="173"/>
      <c r="D278" s="5"/>
      <c r="E278" s="5"/>
      <c r="F278" s="5"/>
      <c r="G278" s="5"/>
      <c r="H278" s="5"/>
      <c r="I278" s="52"/>
      <c r="J278" s="90"/>
      <c r="K278" s="58"/>
    </row>
    <row r="279" ht="15.75" customHeight="1">
      <c r="C279" s="173"/>
      <c r="D279" s="5"/>
      <c r="E279" s="5"/>
      <c r="F279" s="5"/>
      <c r="G279" s="5"/>
      <c r="H279" s="5"/>
      <c r="I279" s="52"/>
      <c r="J279" s="90"/>
      <c r="K279" s="58"/>
    </row>
    <row r="280" ht="15.75" customHeight="1">
      <c r="C280" s="173"/>
      <c r="D280" s="5"/>
      <c r="E280" s="5"/>
      <c r="F280" s="5"/>
      <c r="G280" s="5"/>
      <c r="H280" s="5"/>
      <c r="I280" s="52"/>
      <c r="J280" s="90"/>
      <c r="K280" s="58"/>
    </row>
    <row r="281" ht="15.75" customHeight="1">
      <c r="C281" s="173"/>
      <c r="D281" s="5"/>
      <c r="E281" s="5"/>
      <c r="F281" s="5"/>
      <c r="G281" s="5"/>
      <c r="H281" s="5"/>
      <c r="I281" s="52"/>
      <c r="J281" s="90"/>
      <c r="K281" s="58"/>
    </row>
    <row r="282" ht="15.75" customHeight="1">
      <c r="C282" s="173"/>
      <c r="D282" s="5"/>
      <c r="E282" s="5"/>
      <c r="F282" s="5"/>
      <c r="G282" s="5"/>
      <c r="H282" s="5"/>
      <c r="I282" s="52"/>
      <c r="J282" s="90"/>
      <c r="K282" s="58"/>
    </row>
    <row r="283" ht="15.75" customHeight="1">
      <c r="C283" s="173"/>
      <c r="D283" s="5"/>
      <c r="E283" s="5"/>
      <c r="F283" s="5"/>
      <c r="G283" s="5"/>
      <c r="H283" s="5"/>
      <c r="I283" s="52"/>
      <c r="J283" s="90"/>
      <c r="K283" s="58"/>
    </row>
    <row r="284" ht="15.75" customHeight="1">
      <c r="C284" s="173"/>
      <c r="D284" s="5"/>
      <c r="E284" s="5"/>
      <c r="F284" s="5"/>
      <c r="G284" s="5"/>
      <c r="H284" s="5"/>
      <c r="I284" s="52"/>
      <c r="J284" s="90"/>
      <c r="K284" s="58"/>
    </row>
    <row r="285" ht="15.75" customHeight="1">
      <c r="C285" s="173"/>
      <c r="D285" s="5"/>
      <c r="E285" s="5"/>
      <c r="F285" s="5"/>
      <c r="G285" s="5"/>
      <c r="H285" s="5"/>
      <c r="I285" s="52"/>
      <c r="J285" s="90"/>
      <c r="K285" s="58"/>
    </row>
    <row r="286" ht="15.75" customHeight="1">
      <c r="C286" s="173"/>
      <c r="D286" s="5"/>
      <c r="E286" s="5"/>
      <c r="F286" s="5"/>
      <c r="G286" s="5"/>
      <c r="H286" s="5"/>
      <c r="I286" s="52"/>
      <c r="J286" s="90"/>
      <c r="K286" s="58"/>
    </row>
    <row r="287" ht="15.75" customHeight="1">
      <c r="C287" s="173"/>
      <c r="D287" s="5"/>
      <c r="E287" s="5"/>
      <c r="F287" s="5"/>
      <c r="G287" s="5"/>
      <c r="H287" s="5"/>
      <c r="I287" s="52"/>
      <c r="J287" s="90"/>
      <c r="K287" s="58"/>
    </row>
    <row r="288" ht="15.75" customHeight="1">
      <c r="C288" s="173"/>
      <c r="D288" s="5"/>
      <c r="E288" s="5"/>
      <c r="F288" s="5"/>
      <c r="G288" s="5"/>
      <c r="H288" s="5"/>
      <c r="I288" s="52"/>
      <c r="J288" s="90"/>
      <c r="K288" s="58"/>
    </row>
    <row r="289" ht="15.75" customHeight="1">
      <c r="C289" s="173"/>
      <c r="D289" s="5"/>
      <c r="E289" s="5"/>
      <c r="F289" s="5"/>
      <c r="G289" s="5"/>
      <c r="H289" s="5"/>
      <c r="I289" s="52"/>
      <c r="J289" s="90"/>
      <c r="K289" s="58"/>
    </row>
    <row r="290" ht="15.75" customHeight="1">
      <c r="C290" s="173"/>
      <c r="D290" s="5"/>
      <c r="E290" s="5"/>
      <c r="F290" s="5"/>
      <c r="G290" s="5"/>
      <c r="H290" s="5"/>
      <c r="I290" s="52"/>
      <c r="J290" s="90"/>
      <c r="K290" s="58"/>
    </row>
    <row r="291" ht="15.75" customHeight="1">
      <c r="C291" s="173"/>
      <c r="D291" s="5"/>
      <c r="E291" s="5"/>
      <c r="F291" s="5"/>
      <c r="G291" s="5"/>
      <c r="H291" s="5"/>
      <c r="I291" s="52"/>
      <c r="J291" s="90"/>
      <c r="K291" s="58"/>
    </row>
    <row r="292" ht="15.75" customHeight="1">
      <c r="C292" s="173"/>
      <c r="D292" s="5"/>
      <c r="E292" s="5"/>
      <c r="F292" s="5"/>
      <c r="G292" s="5"/>
      <c r="H292" s="5"/>
      <c r="I292" s="52"/>
      <c r="J292" s="90"/>
      <c r="K292" s="58"/>
    </row>
    <row r="293" ht="15.75" customHeight="1">
      <c r="C293" s="173"/>
      <c r="D293" s="5"/>
      <c r="E293" s="5"/>
      <c r="F293" s="5"/>
      <c r="G293" s="5"/>
      <c r="H293" s="5"/>
      <c r="I293" s="52"/>
      <c r="J293" s="90"/>
      <c r="K293" s="58"/>
    </row>
    <row r="294" ht="15.75" customHeight="1">
      <c r="C294" s="173"/>
      <c r="D294" s="5"/>
      <c r="E294" s="5"/>
      <c r="F294" s="5"/>
      <c r="G294" s="5"/>
      <c r="H294" s="5"/>
      <c r="I294" s="52"/>
      <c r="J294" s="90"/>
      <c r="K294" s="58"/>
    </row>
    <row r="295" ht="15.75" customHeight="1">
      <c r="C295" s="173"/>
      <c r="D295" s="5"/>
      <c r="E295" s="5"/>
      <c r="F295" s="5"/>
      <c r="G295" s="5"/>
      <c r="H295" s="5"/>
      <c r="I295" s="52"/>
      <c r="J295" s="90"/>
      <c r="K295" s="58"/>
    </row>
    <row r="296" ht="15.75" customHeight="1">
      <c r="C296" s="173"/>
      <c r="D296" s="5"/>
      <c r="E296" s="5"/>
      <c r="F296" s="5"/>
      <c r="G296" s="5"/>
      <c r="H296" s="5"/>
      <c r="I296" s="52"/>
      <c r="J296" s="90"/>
      <c r="K296" s="58"/>
    </row>
    <row r="297" ht="15.75" customHeight="1">
      <c r="C297" s="173"/>
      <c r="D297" s="5"/>
      <c r="E297" s="5"/>
      <c r="F297" s="5"/>
      <c r="G297" s="5"/>
      <c r="H297" s="5"/>
      <c r="I297" s="52"/>
      <c r="J297" s="90"/>
      <c r="K297" s="58"/>
    </row>
    <row r="298" ht="15.75" customHeight="1">
      <c r="C298" s="173"/>
      <c r="D298" s="5"/>
      <c r="E298" s="5"/>
      <c r="F298" s="5"/>
      <c r="G298" s="5"/>
      <c r="H298" s="5"/>
      <c r="I298" s="52"/>
      <c r="J298" s="90"/>
      <c r="K298" s="58"/>
    </row>
    <row r="299" ht="15.75" customHeight="1">
      <c r="C299" s="173"/>
      <c r="D299" s="5"/>
      <c r="E299" s="5"/>
      <c r="F299" s="5"/>
      <c r="G299" s="5"/>
      <c r="H299" s="5"/>
      <c r="I299" s="52"/>
      <c r="J299" s="90"/>
      <c r="K299" s="58"/>
    </row>
    <row r="300" ht="15.75" customHeight="1">
      <c r="C300" s="173"/>
      <c r="D300" s="5"/>
      <c r="E300" s="5"/>
      <c r="F300" s="5"/>
      <c r="G300" s="5"/>
      <c r="H300" s="5"/>
      <c r="I300" s="52"/>
      <c r="J300" s="90"/>
      <c r="K300" s="58"/>
    </row>
    <row r="301" ht="15.75" customHeight="1">
      <c r="C301" s="173"/>
      <c r="D301" s="5"/>
      <c r="E301" s="5"/>
      <c r="F301" s="5"/>
      <c r="G301" s="5"/>
      <c r="H301" s="5"/>
      <c r="I301" s="52"/>
      <c r="J301" s="90"/>
      <c r="K301" s="58"/>
    </row>
    <row r="302" ht="15.75" customHeight="1">
      <c r="C302" s="173"/>
      <c r="D302" s="5"/>
      <c r="E302" s="5"/>
      <c r="F302" s="5"/>
      <c r="G302" s="5"/>
      <c r="H302" s="5"/>
      <c r="I302" s="52"/>
      <c r="J302" s="90"/>
      <c r="K302" s="58"/>
    </row>
    <row r="303" ht="15.75" customHeight="1">
      <c r="C303" s="173"/>
      <c r="D303" s="5"/>
      <c r="E303" s="5"/>
      <c r="F303" s="5"/>
      <c r="G303" s="5"/>
      <c r="H303" s="5"/>
      <c r="I303" s="52"/>
      <c r="J303" s="90"/>
      <c r="K303" s="58"/>
    </row>
    <row r="304" ht="15.75" customHeight="1">
      <c r="C304" s="173"/>
      <c r="D304" s="5"/>
      <c r="E304" s="5"/>
      <c r="F304" s="5"/>
      <c r="G304" s="5"/>
      <c r="H304" s="5"/>
      <c r="I304" s="52"/>
      <c r="J304" s="90"/>
      <c r="K304" s="58"/>
    </row>
    <row r="305" ht="15.75" customHeight="1">
      <c r="C305" s="173"/>
      <c r="D305" s="5"/>
      <c r="E305" s="5"/>
      <c r="F305" s="5"/>
      <c r="G305" s="5"/>
      <c r="H305" s="5"/>
      <c r="I305" s="52"/>
      <c r="J305" s="90"/>
      <c r="K305" s="58"/>
    </row>
    <row r="306" ht="15.75" customHeight="1">
      <c r="C306" s="173"/>
      <c r="D306" s="5"/>
      <c r="E306" s="5"/>
      <c r="F306" s="5"/>
      <c r="G306" s="5"/>
      <c r="H306" s="5"/>
      <c r="I306" s="52"/>
      <c r="J306" s="90"/>
      <c r="K306" s="58"/>
    </row>
    <row r="307" ht="15.75" customHeight="1">
      <c r="C307" s="173"/>
      <c r="D307" s="5"/>
      <c r="E307" s="5"/>
      <c r="F307" s="5"/>
      <c r="G307" s="5"/>
      <c r="H307" s="5"/>
      <c r="I307" s="52"/>
      <c r="J307" s="90"/>
      <c r="K307" s="58"/>
    </row>
    <row r="308" ht="15.75" customHeight="1">
      <c r="C308" s="173"/>
      <c r="D308" s="5"/>
      <c r="E308" s="5"/>
      <c r="F308" s="5"/>
      <c r="G308" s="5"/>
      <c r="H308" s="5"/>
      <c r="I308" s="52"/>
      <c r="J308" s="90"/>
      <c r="K308" s="58"/>
    </row>
    <row r="309" ht="15.75" customHeight="1">
      <c r="C309" s="173"/>
      <c r="D309" s="5"/>
      <c r="E309" s="5"/>
      <c r="F309" s="5"/>
      <c r="G309" s="5"/>
      <c r="H309" s="5"/>
      <c r="I309" s="52"/>
      <c r="J309" s="90"/>
      <c r="K309" s="58"/>
    </row>
    <row r="310" ht="15.75" customHeight="1">
      <c r="C310" s="173"/>
      <c r="D310" s="5"/>
      <c r="E310" s="5"/>
      <c r="F310" s="5"/>
      <c r="G310" s="5"/>
      <c r="H310" s="5"/>
      <c r="I310" s="52"/>
      <c r="J310" s="90"/>
      <c r="K310" s="58"/>
    </row>
    <row r="311" ht="15.75" customHeight="1">
      <c r="C311" s="173"/>
      <c r="D311" s="5"/>
      <c r="E311" s="5"/>
      <c r="F311" s="5"/>
      <c r="G311" s="5"/>
      <c r="H311" s="5"/>
      <c r="I311" s="52"/>
      <c r="J311" s="90"/>
      <c r="K311" s="58"/>
    </row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1:I1"/>
    <mergeCell ref="J1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14"/>
    <col customWidth="1" min="2" max="2" width="12.43"/>
    <col customWidth="1" min="3" max="4" width="9.14"/>
    <col customWidth="1" min="5" max="5" width="12.43"/>
    <col customWidth="1" min="6" max="6" width="5.0"/>
    <col customWidth="1" min="7" max="7" width="4.0"/>
    <col customWidth="1" min="8" max="8" width="5.14"/>
    <col customWidth="1" min="9" max="12" width="4.0"/>
    <col customWidth="1" min="13" max="13" width="5.0"/>
    <col customWidth="1" min="14" max="14" width="9.43"/>
    <col customWidth="1" min="15" max="15" width="3.0"/>
    <col customWidth="1" min="16" max="20" width="4.0"/>
    <col customWidth="1" min="21" max="21" width="5.0"/>
    <col customWidth="1" min="22" max="26" width="9.14"/>
  </cols>
  <sheetData>
    <row r="1">
      <c r="A1" s="5"/>
      <c r="E1" s="52"/>
      <c r="F1" s="84" t="s">
        <v>212</v>
      </c>
      <c r="M1" s="83"/>
      <c r="N1" s="90"/>
      <c r="O1" s="84" t="s">
        <v>213</v>
      </c>
      <c r="U1" s="83"/>
      <c r="V1" s="5" t="s">
        <v>214</v>
      </c>
    </row>
    <row r="2">
      <c r="A2" s="55" t="s">
        <v>53</v>
      </c>
      <c r="B2" s="55" t="s">
        <v>0</v>
      </c>
      <c r="C2" s="55" t="s">
        <v>54</v>
      </c>
      <c r="D2" s="55" t="s">
        <v>215</v>
      </c>
      <c r="E2" s="86" t="s">
        <v>216</v>
      </c>
      <c r="F2" s="56" t="s">
        <v>217</v>
      </c>
      <c r="G2" s="55" t="s">
        <v>218</v>
      </c>
      <c r="H2" s="55" t="s">
        <v>219</v>
      </c>
      <c r="I2" s="55" t="s">
        <v>220</v>
      </c>
      <c r="J2" s="55" t="s">
        <v>221</v>
      </c>
      <c r="K2" s="55" t="s">
        <v>222</v>
      </c>
      <c r="L2" s="55" t="s">
        <v>223</v>
      </c>
      <c r="M2" s="86" t="s">
        <v>224</v>
      </c>
      <c r="N2" s="87" t="s">
        <v>84</v>
      </c>
      <c r="O2" s="56" t="s">
        <v>217</v>
      </c>
      <c r="P2" s="55" t="s">
        <v>219</v>
      </c>
      <c r="Q2" s="55" t="s">
        <v>220</v>
      </c>
      <c r="R2" s="55" t="s">
        <v>221</v>
      </c>
      <c r="S2" s="55" t="s">
        <v>222</v>
      </c>
      <c r="T2" s="55" t="s">
        <v>223</v>
      </c>
      <c r="U2" s="86" t="s">
        <v>224</v>
      </c>
      <c r="V2" s="55" t="s">
        <v>225</v>
      </c>
      <c r="W2" s="55"/>
      <c r="X2" s="55"/>
      <c r="Y2" s="55"/>
      <c r="Z2" s="55"/>
    </row>
    <row r="3">
      <c r="A3" s="57">
        <v>42524.0</v>
      </c>
      <c r="B3" s="5" t="s">
        <v>64</v>
      </c>
      <c r="C3" s="5">
        <v>1.0</v>
      </c>
      <c r="D3" s="5" t="s">
        <v>226</v>
      </c>
      <c r="E3" s="52" t="s">
        <v>189</v>
      </c>
      <c r="F3" s="58">
        <v>61.6</v>
      </c>
      <c r="G3" s="5"/>
      <c r="H3" s="5"/>
      <c r="I3" s="5"/>
      <c r="J3" s="5"/>
      <c r="K3" s="5"/>
      <c r="L3" s="5"/>
      <c r="M3" s="52">
        <v>119.0</v>
      </c>
      <c r="N3" s="90"/>
      <c r="O3" s="5"/>
      <c r="P3" s="5"/>
      <c r="Q3" s="5"/>
      <c r="R3" s="5"/>
      <c r="S3" s="5"/>
      <c r="T3" s="5"/>
      <c r="U3" s="52"/>
      <c r="V3" s="5">
        <f t="shared" ref="V3:V19" si="1">IF(D3="Glc",M3-F3,"")</f>
        <v>57.4</v>
      </c>
    </row>
    <row r="4">
      <c r="A4" s="57">
        <v>42524.0</v>
      </c>
      <c r="B4" s="5" t="s">
        <v>64</v>
      </c>
      <c r="C4" s="5">
        <v>2.0</v>
      </c>
      <c r="D4" s="5" t="s">
        <v>226</v>
      </c>
      <c r="E4" s="52" t="s">
        <v>189</v>
      </c>
      <c r="F4" s="58">
        <v>87.2</v>
      </c>
      <c r="G4" s="5"/>
      <c r="H4" s="5"/>
      <c r="I4" s="5"/>
      <c r="J4" s="5"/>
      <c r="K4" s="5"/>
      <c r="L4" s="5"/>
      <c r="M4" s="52">
        <v>115.0</v>
      </c>
      <c r="N4" s="90" t="s">
        <v>227</v>
      </c>
      <c r="O4" s="5"/>
      <c r="P4" s="5"/>
      <c r="Q4" s="5"/>
      <c r="R4" s="5"/>
      <c r="S4" s="5"/>
      <c r="T4" s="5"/>
      <c r="U4" s="52"/>
      <c r="V4" s="5">
        <f t="shared" si="1"/>
        <v>27.8</v>
      </c>
    </row>
    <row r="5">
      <c r="A5" s="57">
        <v>42524.0</v>
      </c>
      <c r="B5" s="5" t="s">
        <v>64</v>
      </c>
      <c r="C5" s="5">
        <v>3.0</v>
      </c>
      <c r="D5" s="5" t="s">
        <v>226</v>
      </c>
      <c r="E5" s="52" t="s">
        <v>189</v>
      </c>
      <c r="F5" s="58">
        <v>63.3</v>
      </c>
      <c r="G5" s="5">
        <v>126.0</v>
      </c>
      <c r="H5" s="5"/>
      <c r="I5" s="5"/>
      <c r="J5" s="5">
        <v>213.0</v>
      </c>
      <c r="K5" s="5"/>
      <c r="L5" s="5"/>
      <c r="M5" s="52">
        <v>141.0</v>
      </c>
      <c r="N5" s="90"/>
      <c r="O5" s="5"/>
      <c r="P5" s="5"/>
      <c r="Q5" s="5"/>
      <c r="R5" s="5"/>
      <c r="S5" s="5"/>
      <c r="T5" s="5"/>
      <c r="U5" s="52"/>
      <c r="V5" s="5">
        <f t="shared" si="1"/>
        <v>77.7</v>
      </c>
    </row>
    <row r="6">
      <c r="A6" s="57">
        <v>42524.0</v>
      </c>
      <c r="B6" s="5" t="s">
        <v>64</v>
      </c>
      <c r="C6" s="5">
        <v>4.0</v>
      </c>
      <c r="D6" s="5" t="s">
        <v>226</v>
      </c>
      <c r="E6" s="52" t="s">
        <v>189</v>
      </c>
      <c r="F6" s="58">
        <v>76.5</v>
      </c>
      <c r="G6" s="5"/>
      <c r="H6" s="5"/>
      <c r="I6" s="5"/>
      <c r="J6" s="5"/>
      <c r="K6" s="5"/>
      <c r="L6" s="5"/>
      <c r="M6" s="52">
        <v>102.0</v>
      </c>
      <c r="N6" s="90"/>
      <c r="O6" s="5"/>
      <c r="P6" s="5"/>
      <c r="Q6" s="5"/>
      <c r="R6" s="5"/>
      <c r="S6" s="5"/>
      <c r="T6" s="5"/>
      <c r="U6" s="52"/>
      <c r="V6" s="5">
        <f t="shared" si="1"/>
        <v>25.5</v>
      </c>
    </row>
    <row r="7">
      <c r="A7" s="57">
        <v>42524.0</v>
      </c>
      <c r="B7" s="5" t="s">
        <v>64</v>
      </c>
      <c r="C7" s="5">
        <v>9.0</v>
      </c>
      <c r="D7" s="5" t="s">
        <v>228</v>
      </c>
      <c r="E7" s="52" t="s">
        <v>189</v>
      </c>
      <c r="F7" s="58">
        <v>88.4</v>
      </c>
      <c r="G7" s="5"/>
      <c r="H7" s="5"/>
      <c r="I7" s="5"/>
      <c r="J7" s="5"/>
      <c r="K7" s="5"/>
      <c r="L7" s="5"/>
      <c r="M7" s="52">
        <v>77.7</v>
      </c>
      <c r="N7" s="90"/>
      <c r="O7" s="5"/>
      <c r="P7" s="5"/>
      <c r="Q7" s="5"/>
      <c r="R7" s="5"/>
      <c r="S7" s="5"/>
      <c r="T7" s="5"/>
      <c r="U7" s="52">
        <v>78.0</v>
      </c>
      <c r="V7" s="5" t="str">
        <f t="shared" si="1"/>
        <v/>
      </c>
    </row>
    <row r="8">
      <c r="A8" s="192">
        <v>42524.0</v>
      </c>
      <c r="B8" s="2" t="s">
        <v>64</v>
      </c>
      <c r="C8" s="2">
        <v>10.0</v>
      </c>
      <c r="D8" s="2" t="s">
        <v>229</v>
      </c>
      <c r="E8" s="54" t="s">
        <v>189</v>
      </c>
      <c r="F8" s="67">
        <v>94.3</v>
      </c>
      <c r="G8" s="2"/>
      <c r="H8" s="2"/>
      <c r="I8" s="2"/>
      <c r="J8" s="2"/>
      <c r="K8" s="2"/>
      <c r="L8" s="2"/>
      <c r="M8" s="54">
        <v>77.6</v>
      </c>
      <c r="N8" s="96"/>
      <c r="O8" s="2"/>
      <c r="P8" s="2"/>
      <c r="Q8" s="2"/>
      <c r="R8" s="2"/>
      <c r="S8" s="2"/>
      <c r="T8" s="2"/>
      <c r="U8" s="54"/>
      <c r="V8" s="2" t="str">
        <f t="shared" si="1"/>
        <v/>
      </c>
      <c r="W8" s="2"/>
      <c r="X8" s="2"/>
      <c r="Y8" s="2"/>
      <c r="Z8" s="2"/>
    </row>
    <row r="9">
      <c r="A9" s="57">
        <v>42531.0</v>
      </c>
      <c r="B9" s="5" t="s">
        <v>66</v>
      </c>
      <c r="C9" s="5">
        <v>3.0</v>
      </c>
      <c r="D9" s="5" t="s">
        <v>226</v>
      </c>
      <c r="E9" s="52" t="s">
        <v>230</v>
      </c>
      <c r="F9" s="58">
        <v>91.0</v>
      </c>
      <c r="G9" s="5">
        <v>169.0</v>
      </c>
      <c r="H9" s="5"/>
      <c r="I9" s="5">
        <v>135.0</v>
      </c>
      <c r="J9" s="5">
        <v>117.0</v>
      </c>
      <c r="K9" s="5">
        <v>122.0</v>
      </c>
      <c r="L9" s="5">
        <v>98.0</v>
      </c>
      <c r="M9" s="52">
        <v>106.0</v>
      </c>
      <c r="N9" s="90"/>
      <c r="O9" s="5"/>
      <c r="P9" s="5"/>
      <c r="Q9" s="5"/>
      <c r="R9" s="5"/>
      <c r="S9" s="5"/>
      <c r="T9" s="5"/>
      <c r="U9" s="52"/>
      <c r="V9" s="5">
        <f t="shared" si="1"/>
        <v>15</v>
      </c>
    </row>
    <row r="10">
      <c r="A10" s="57">
        <v>42531.0</v>
      </c>
      <c r="B10" s="5" t="s">
        <v>66</v>
      </c>
      <c r="C10" s="5">
        <v>5.0</v>
      </c>
      <c r="D10" s="5" t="s">
        <v>226</v>
      </c>
      <c r="E10" s="52" t="s">
        <v>230</v>
      </c>
      <c r="F10" s="58">
        <v>84.0</v>
      </c>
      <c r="G10" s="5">
        <v>122.0</v>
      </c>
      <c r="H10" s="5"/>
      <c r="I10" s="5">
        <v>111.0</v>
      </c>
      <c r="J10" s="5">
        <v>127.0</v>
      </c>
      <c r="K10" s="5">
        <v>112.0</v>
      </c>
      <c r="L10" s="5">
        <v>126.0</v>
      </c>
      <c r="M10" s="52">
        <v>105.0</v>
      </c>
      <c r="N10" s="90" t="s">
        <v>231</v>
      </c>
      <c r="O10" s="5"/>
      <c r="P10" s="5"/>
      <c r="Q10" s="5"/>
      <c r="R10" s="5"/>
      <c r="S10" s="5"/>
      <c r="T10" s="5"/>
      <c r="U10" s="52"/>
      <c r="V10" s="5">
        <f t="shared" si="1"/>
        <v>21</v>
      </c>
    </row>
    <row r="11">
      <c r="A11" s="57">
        <v>42531.0</v>
      </c>
      <c r="B11" s="5" t="s">
        <v>66</v>
      </c>
      <c r="C11" s="5">
        <v>6.0</v>
      </c>
      <c r="D11" s="5" t="s">
        <v>226</v>
      </c>
      <c r="E11" s="52" t="s">
        <v>230</v>
      </c>
      <c r="F11" s="58">
        <v>70.0</v>
      </c>
      <c r="G11" s="5">
        <v>112.0</v>
      </c>
      <c r="H11" s="5"/>
      <c r="I11" s="5">
        <v>119.0</v>
      </c>
      <c r="J11" s="5">
        <v>124.0</v>
      </c>
      <c r="K11" s="5">
        <v>98.0</v>
      </c>
      <c r="L11" s="5">
        <v>89.0</v>
      </c>
      <c r="M11" s="52">
        <v>100.0</v>
      </c>
      <c r="N11" s="90"/>
      <c r="O11" s="5"/>
      <c r="P11" s="5"/>
      <c r="Q11" s="5"/>
      <c r="R11" s="5"/>
      <c r="S11" s="5"/>
      <c r="T11" s="5"/>
      <c r="U11" s="52"/>
      <c r="V11" s="5">
        <f t="shared" si="1"/>
        <v>30</v>
      </c>
    </row>
    <row r="12">
      <c r="A12" s="57">
        <v>42531.0</v>
      </c>
      <c r="B12" s="5" t="s">
        <v>66</v>
      </c>
      <c r="C12" s="5">
        <v>14.0</v>
      </c>
      <c r="D12" s="5" t="s">
        <v>226</v>
      </c>
      <c r="E12" s="52" t="s">
        <v>230</v>
      </c>
      <c r="F12" s="58">
        <v>83.0</v>
      </c>
      <c r="G12" s="5"/>
      <c r="H12" s="5"/>
      <c r="I12" s="5"/>
      <c r="J12" s="5">
        <v>149.0</v>
      </c>
      <c r="K12" s="5">
        <v>108.0</v>
      </c>
      <c r="L12" s="5">
        <v>120.0</v>
      </c>
      <c r="M12" s="52">
        <v>94.0</v>
      </c>
      <c r="N12" s="90"/>
      <c r="O12" s="5"/>
      <c r="P12" s="5"/>
      <c r="Q12" s="5"/>
      <c r="R12" s="5"/>
      <c r="S12" s="5"/>
      <c r="T12" s="5"/>
      <c r="U12" s="52"/>
      <c r="V12" s="5">
        <f t="shared" si="1"/>
        <v>11</v>
      </c>
    </row>
    <row r="13">
      <c r="A13" s="57">
        <v>42531.0</v>
      </c>
      <c r="B13" s="5" t="s">
        <v>66</v>
      </c>
      <c r="C13" s="5">
        <v>1.0</v>
      </c>
      <c r="D13" s="5" t="s">
        <v>232</v>
      </c>
      <c r="E13" s="52" t="s">
        <v>230</v>
      </c>
      <c r="F13" s="58">
        <v>96.0</v>
      </c>
      <c r="G13" s="5"/>
      <c r="H13" s="5">
        <v>93.0</v>
      </c>
      <c r="I13" s="5"/>
      <c r="J13" s="5"/>
      <c r="K13" s="5"/>
      <c r="L13" s="5">
        <v>89.0</v>
      </c>
      <c r="M13" s="52">
        <v>73.0</v>
      </c>
      <c r="N13" s="90"/>
      <c r="O13" s="5">
        <v>3.0</v>
      </c>
      <c r="P13" s="5">
        <v>2.0</v>
      </c>
      <c r="Q13" s="5"/>
      <c r="R13" s="5"/>
      <c r="S13" s="5"/>
      <c r="T13" s="5">
        <v>4.0</v>
      </c>
      <c r="U13" s="52">
        <v>16.0</v>
      </c>
      <c r="V13" s="5" t="str">
        <f t="shared" si="1"/>
        <v/>
      </c>
    </row>
    <row r="14">
      <c r="A14" s="57">
        <v>42531.0</v>
      </c>
      <c r="B14" s="5" t="s">
        <v>66</v>
      </c>
      <c r="C14" s="5">
        <v>2.0</v>
      </c>
      <c r="D14" s="5" t="s">
        <v>228</v>
      </c>
      <c r="E14" s="52" t="s">
        <v>230</v>
      </c>
      <c r="F14" s="58"/>
      <c r="G14" s="5"/>
      <c r="H14" s="5"/>
      <c r="I14" s="5"/>
      <c r="J14" s="5"/>
      <c r="K14" s="5"/>
      <c r="L14" s="5"/>
      <c r="M14" s="52"/>
      <c r="N14" s="90"/>
      <c r="O14" s="5">
        <v>16.0</v>
      </c>
      <c r="P14" s="5">
        <v>24.0</v>
      </c>
      <c r="Q14" s="5"/>
      <c r="R14" s="5"/>
      <c r="S14" s="5"/>
      <c r="T14" s="5">
        <v>20.0</v>
      </c>
      <c r="U14" s="52">
        <v>31.0</v>
      </c>
      <c r="V14" s="5" t="str">
        <f t="shared" si="1"/>
        <v/>
      </c>
    </row>
    <row r="15">
      <c r="A15" s="57">
        <v>42531.0</v>
      </c>
      <c r="B15" s="5" t="s">
        <v>66</v>
      </c>
      <c r="C15" s="5">
        <v>3.0</v>
      </c>
      <c r="D15" s="5" t="s">
        <v>228</v>
      </c>
      <c r="E15" s="52" t="s">
        <v>230</v>
      </c>
      <c r="F15" s="58"/>
      <c r="G15" s="5"/>
      <c r="H15" s="5"/>
      <c r="I15" s="5"/>
      <c r="J15" s="5"/>
      <c r="K15" s="5"/>
      <c r="L15" s="5"/>
      <c r="M15" s="52"/>
      <c r="N15" s="90"/>
      <c r="O15" s="5">
        <v>0.0</v>
      </c>
      <c r="P15" s="5"/>
      <c r="Q15" s="5"/>
      <c r="R15" s="5"/>
      <c r="S15" s="5"/>
      <c r="T15" s="5"/>
      <c r="U15" s="52">
        <v>31.0</v>
      </c>
      <c r="V15" s="5" t="str">
        <f t="shared" si="1"/>
        <v/>
      </c>
    </row>
    <row r="16">
      <c r="A16" s="57">
        <v>42531.0</v>
      </c>
      <c r="B16" s="5" t="s">
        <v>66</v>
      </c>
      <c r="C16" s="5">
        <v>9.0</v>
      </c>
      <c r="D16" s="5" t="s">
        <v>228</v>
      </c>
      <c r="E16" s="52" t="s">
        <v>230</v>
      </c>
      <c r="F16" s="58">
        <v>99.0</v>
      </c>
      <c r="G16" s="5"/>
      <c r="H16" s="5"/>
      <c r="I16" s="5"/>
      <c r="J16" s="5"/>
      <c r="K16" s="5">
        <v>152.0</v>
      </c>
      <c r="L16" s="5"/>
      <c r="M16" s="52">
        <v>73.0</v>
      </c>
      <c r="N16" s="90"/>
      <c r="O16" s="5"/>
      <c r="P16" s="5"/>
      <c r="Q16" s="5"/>
      <c r="R16" s="5"/>
      <c r="S16" s="5">
        <v>1.0</v>
      </c>
      <c r="T16" s="5"/>
      <c r="U16" s="52">
        <v>1.0</v>
      </c>
      <c r="V16" s="5" t="str">
        <f t="shared" si="1"/>
        <v/>
      </c>
    </row>
    <row r="17">
      <c r="A17" s="57">
        <v>42531.0</v>
      </c>
      <c r="B17" s="5" t="s">
        <v>66</v>
      </c>
      <c r="C17" s="5">
        <v>10.0</v>
      </c>
      <c r="D17" s="5" t="s">
        <v>232</v>
      </c>
      <c r="E17" s="52" t="s">
        <v>230</v>
      </c>
      <c r="F17" s="58">
        <v>89.0</v>
      </c>
      <c r="G17" s="5"/>
      <c r="H17" s="5"/>
      <c r="I17" s="5"/>
      <c r="J17" s="5">
        <v>97.0</v>
      </c>
      <c r="K17" s="5"/>
      <c r="L17" s="5"/>
      <c r="M17" s="52">
        <v>95.0</v>
      </c>
      <c r="N17" s="90"/>
      <c r="O17" s="5">
        <v>9.0</v>
      </c>
      <c r="P17" s="5">
        <v>14.0</v>
      </c>
      <c r="Q17" s="5">
        <v>12.0</v>
      </c>
      <c r="R17" s="5"/>
      <c r="S17" s="5"/>
      <c r="T17" s="5"/>
      <c r="U17" s="52">
        <v>10.0</v>
      </c>
      <c r="V17" s="5" t="str">
        <f t="shared" si="1"/>
        <v/>
      </c>
    </row>
    <row r="18">
      <c r="A18" s="57">
        <v>42532.0</v>
      </c>
      <c r="B18" s="5" t="s">
        <v>67</v>
      </c>
      <c r="C18" s="5">
        <v>11.0</v>
      </c>
      <c r="D18" s="5" t="s">
        <v>228</v>
      </c>
      <c r="E18" s="52" t="s">
        <v>230</v>
      </c>
      <c r="F18" s="58">
        <v>100.0</v>
      </c>
      <c r="G18" s="5"/>
      <c r="H18" s="5"/>
      <c r="I18" s="5"/>
      <c r="J18" s="5">
        <v>97.0</v>
      </c>
      <c r="K18" s="5"/>
      <c r="L18" s="5"/>
      <c r="M18" s="52">
        <v>97.0</v>
      </c>
      <c r="N18" s="90"/>
      <c r="O18" s="5">
        <v>5.0</v>
      </c>
      <c r="P18" s="5">
        <v>6.0</v>
      </c>
      <c r="Q18" s="5">
        <v>3.0</v>
      </c>
      <c r="R18" s="5"/>
      <c r="S18" s="5"/>
      <c r="T18" s="5"/>
      <c r="U18" s="52">
        <v>15.0</v>
      </c>
      <c r="V18" s="5" t="str">
        <f t="shared" si="1"/>
        <v/>
      </c>
    </row>
    <row r="19">
      <c r="A19" s="93">
        <v>42533.0</v>
      </c>
      <c r="B19" s="2" t="s">
        <v>233</v>
      </c>
      <c r="C19" s="2" t="s">
        <v>233</v>
      </c>
      <c r="D19" s="2" t="s">
        <v>228</v>
      </c>
      <c r="E19" s="54" t="s">
        <v>230</v>
      </c>
      <c r="F19" s="67">
        <v>96.0</v>
      </c>
      <c r="G19" s="2"/>
      <c r="H19" s="2"/>
      <c r="I19" s="2"/>
      <c r="J19" s="2"/>
      <c r="K19" s="2"/>
      <c r="L19" s="2">
        <v>94.0</v>
      </c>
      <c r="M19" s="54">
        <v>97.0</v>
      </c>
      <c r="N19" s="96"/>
      <c r="O19" s="2">
        <v>0.0</v>
      </c>
      <c r="P19" s="2">
        <v>1.0</v>
      </c>
      <c r="Q19" s="2"/>
      <c r="R19" s="2"/>
      <c r="S19" s="2">
        <v>2.0</v>
      </c>
      <c r="T19" s="2">
        <v>2.0</v>
      </c>
      <c r="U19" s="54">
        <v>2.0</v>
      </c>
      <c r="V19" s="2" t="str">
        <f t="shared" si="1"/>
        <v/>
      </c>
      <c r="W19" s="2"/>
      <c r="X19" s="2"/>
      <c r="Y19" s="2"/>
      <c r="Z19" s="2"/>
    </row>
    <row r="20">
      <c r="A20" s="57">
        <v>42538.0</v>
      </c>
      <c r="B20" s="5" t="s">
        <v>67</v>
      </c>
      <c r="C20" s="5">
        <v>3.0</v>
      </c>
      <c r="D20" s="5" t="s">
        <v>214</v>
      </c>
      <c r="E20" s="52" t="s">
        <v>230</v>
      </c>
      <c r="F20" s="58">
        <v>118.0</v>
      </c>
      <c r="G20" s="5">
        <v>121.0</v>
      </c>
      <c r="H20" s="5"/>
      <c r="I20" s="5">
        <v>126.0</v>
      </c>
      <c r="J20" s="5">
        <v>135.0</v>
      </c>
      <c r="K20" s="5">
        <v>160.0</v>
      </c>
      <c r="L20" s="5">
        <v>130.0</v>
      </c>
      <c r="M20" s="52">
        <v>73.0</v>
      </c>
      <c r="N20" s="90"/>
      <c r="O20" s="5"/>
      <c r="P20" s="5"/>
      <c r="Q20" s="5"/>
      <c r="R20" s="5"/>
      <c r="S20" s="5"/>
      <c r="T20" s="5"/>
      <c r="U20" s="52"/>
    </row>
    <row r="21" ht="15.75" customHeight="1">
      <c r="A21" s="57">
        <v>42538.0</v>
      </c>
      <c r="B21" s="5" t="s">
        <v>67</v>
      </c>
      <c r="C21" s="5">
        <v>4.0</v>
      </c>
      <c r="D21" s="5" t="s">
        <v>214</v>
      </c>
      <c r="E21" s="52" t="s">
        <v>230</v>
      </c>
      <c r="F21" s="58">
        <v>95.0</v>
      </c>
      <c r="G21" s="5">
        <v>122.0</v>
      </c>
      <c r="H21" s="5"/>
      <c r="I21" s="5">
        <v>137.0</v>
      </c>
      <c r="J21" s="5">
        <v>150.0</v>
      </c>
      <c r="K21" s="5">
        <v>145.0</v>
      </c>
      <c r="L21" s="5">
        <v>101.0</v>
      </c>
      <c r="M21" s="52"/>
      <c r="N21" s="90"/>
      <c r="O21" s="5"/>
      <c r="P21" s="5"/>
      <c r="Q21" s="5"/>
      <c r="R21" s="5"/>
      <c r="S21" s="5"/>
      <c r="T21" s="5"/>
      <c r="U21" s="52"/>
    </row>
    <row r="22" ht="15.75" customHeight="1">
      <c r="A22" s="57">
        <v>42538.0</v>
      </c>
      <c r="B22" s="5" t="s">
        <v>67</v>
      </c>
      <c r="C22" s="5">
        <v>5.0</v>
      </c>
      <c r="D22" s="5" t="s">
        <v>214</v>
      </c>
      <c r="E22" s="52" t="s">
        <v>230</v>
      </c>
      <c r="F22" s="58">
        <v>85.0</v>
      </c>
      <c r="G22" s="5">
        <v>205.0</v>
      </c>
      <c r="H22" s="5"/>
      <c r="I22" s="5">
        <v>134.0</v>
      </c>
      <c r="J22" s="5">
        <v>147.0</v>
      </c>
      <c r="K22" s="5">
        <v>156.0</v>
      </c>
      <c r="L22" s="5">
        <v>89.6</v>
      </c>
      <c r="M22" s="52"/>
      <c r="N22" s="90" t="s">
        <v>234</v>
      </c>
      <c r="O22" s="5"/>
      <c r="P22" s="5"/>
      <c r="Q22" s="5"/>
      <c r="R22" s="5"/>
      <c r="S22" s="5"/>
      <c r="T22" s="5"/>
      <c r="U22" s="52"/>
    </row>
    <row r="23" ht="15.75" customHeight="1">
      <c r="A23" s="93">
        <v>42538.0</v>
      </c>
      <c r="B23" s="2" t="s">
        <v>67</v>
      </c>
      <c r="C23" s="2">
        <v>8.0</v>
      </c>
      <c r="D23" s="2" t="s">
        <v>214</v>
      </c>
      <c r="E23" s="54" t="s">
        <v>230</v>
      </c>
      <c r="F23" s="67">
        <v>90.0</v>
      </c>
      <c r="G23" s="2">
        <v>110.0</v>
      </c>
      <c r="H23" s="2"/>
      <c r="I23" s="2">
        <v>142.0</v>
      </c>
      <c r="J23" s="2">
        <v>147.0</v>
      </c>
      <c r="K23" s="2">
        <v>126.0</v>
      </c>
      <c r="L23" s="2">
        <v>89.0</v>
      </c>
      <c r="M23" s="54">
        <v>88.0</v>
      </c>
      <c r="N23" s="96"/>
      <c r="O23" s="2"/>
      <c r="P23" s="2"/>
      <c r="Q23" s="2"/>
      <c r="R23" s="2"/>
      <c r="S23" s="2"/>
      <c r="T23" s="2"/>
      <c r="U23" s="54"/>
      <c r="V23" s="9"/>
      <c r="W23" s="9"/>
      <c r="X23" s="9"/>
      <c r="Y23" s="9"/>
      <c r="Z23" s="9"/>
    </row>
    <row r="24" ht="15.75" customHeight="1">
      <c r="A24" s="193">
        <v>42800.0</v>
      </c>
      <c r="B24" s="3" t="s">
        <v>23</v>
      </c>
      <c r="C24" s="3">
        <v>1.0</v>
      </c>
      <c r="D24" s="3" t="s">
        <v>228</v>
      </c>
      <c r="E24" s="52" t="s">
        <v>189</v>
      </c>
      <c r="F24" s="58"/>
      <c r="G24" s="5"/>
      <c r="H24" s="5"/>
      <c r="I24" s="5"/>
      <c r="J24" s="5"/>
      <c r="K24" s="5"/>
      <c r="L24" s="5"/>
      <c r="M24" s="52"/>
      <c r="N24" s="90"/>
      <c r="O24" s="5">
        <v>25.0</v>
      </c>
      <c r="P24" s="5"/>
      <c r="Q24" s="5"/>
      <c r="R24" s="5"/>
      <c r="S24" s="5">
        <v>25.0</v>
      </c>
      <c r="T24" s="5"/>
      <c r="U24" s="52">
        <v>20.0</v>
      </c>
      <c r="V24" s="194"/>
    </row>
    <row r="25" ht="15.75" customHeight="1">
      <c r="A25" s="193">
        <v>42800.0</v>
      </c>
      <c r="B25" s="3" t="s">
        <v>23</v>
      </c>
      <c r="C25" s="3">
        <v>7.0</v>
      </c>
      <c r="D25" s="3" t="s">
        <v>232</v>
      </c>
      <c r="E25" s="52" t="s">
        <v>189</v>
      </c>
      <c r="F25" s="58"/>
      <c r="G25" s="5"/>
      <c r="H25" s="5"/>
      <c r="I25" s="5"/>
      <c r="J25" s="5"/>
      <c r="K25" s="5"/>
      <c r="L25" s="5"/>
      <c r="M25" s="52"/>
      <c r="N25" s="90"/>
      <c r="O25" s="5">
        <v>12.0</v>
      </c>
      <c r="P25" s="5"/>
      <c r="Q25" s="5"/>
      <c r="R25" s="5"/>
      <c r="S25" s="5">
        <v>13.0</v>
      </c>
      <c r="T25" s="5">
        <v>12.0</v>
      </c>
      <c r="U25" s="52">
        <v>9.0</v>
      </c>
    </row>
    <row r="26" ht="15.75" customHeight="1">
      <c r="A26" s="193">
        <v>42800.0</v>
      </c>
      <c r="B26" s="3" t="s">
        <v>23</v>
      </c>
      <c r="C26" s="3">
        <v>8.0</v>
      </c>
      <c r="D26" s="3" t="s">
        <v>228</v>
      </c>
      <c r="E26" s="52" t="s">
        <v>189</v>
      </c>
      <c r="F26" s="58"/>
      <c r="G26" s="5"/>
      <c r="H26" s="5"/>
      <c r="I26" s="5"/>
      <c r="J26" s="5"/>
      <c r="K26" s="5"/>
      <c r="L26" s="5"/>
      <c r="M26" s="52"/>
      <c r="N26" s="90"/>
      <c r="O26" s="5">
        <v>18.0</v>
      </c>
      <c r="P26" s="5"/>
      <c r="Q26" s="5"/>
      <c r="R26" s="5"/>
      <c r="S26" s="5">
        <v>15.0</v>
      </c>
      <c r="T26" s="5">
        <v>14.0</v>
      </c>
      <c r="U26" s="52">
        <v>10.0</v>
      </c>
    </row>
    <row r="27" ht="15.75" customHeight="1">
      <c r="A27" s="195">
        <v>42800.0</v>
      </c>
      <c r="B27" s="9" t="s">
        <v>23</v>
      </c>
      <c r="C27" s="9">
        <v>2.0</v>
      </c>
      <c r="D27" s="9" t="s">
        <v>214</v>
      </c>
      <c r="E27" s="54" t="s">
        <v>230</v>
      </c>
      <c r="F27" s="67">
        <v>72.0</v>
      </c>
      <c r="G27" s="2"/>
      <c r="H27" s="2"/>
      <c r="I27" s="2"/>
      <c r="J27" s="2"/>
      <c r="K27" s="2"/>
      <c r="L27" s="2"/>
      <c r="M27" s="54">
        <v>110.0</v>
      </c>
      <c r="N27" s="96"/>
      <c r="O27" s="2"/>
      <c r="P27" s="2"/>
      <c r="Q27" s="2"/>
      <c r="R27" s="2"/>
      <c r="S27" s="2"/>
      <c r="T27" s="2"/>
      <c r="U27" s="54"/>
      <c r="V27" s="9">
        <f>M27-F27</f>
        <v>38</v>
      </c>
      <c r="W27" s="9"/>
      <c r="X27" s="9"/>
      <c r="Y27" s="9"/>
      <c r="Z27" s="9"/>
    </row>
    <row r="28" ht="15.75" customHeight="1">
      <c r="A28" s="5" t="s">
        <v>68</v>
      </c>
      <c r="B28" s="3" t="s">
        <v>69</v>
      </c>
      <c r="C28" s="3">
        <v>1.0</v>
      </c>
      <c r="E28" s="73"/>
      <c r="M28" s="73"/>
      <c r="N28" s="73"/>
      <c r="U28" s="73"/>
    </row>
    <row r="29" ht="15.75" customHeight="1">
      <c r="A29" s="5" t="s">
        <v>68</v>
      </c>
      <c r="B29" s="3" t="s">
        <v>69</v>
      </c>
      <c r="C29" s="3">
        <v>2.0</v>
      </c>
      <c r="E29" s="73"/>
      <c r="M29" s="73"/>
      <c r="N29" s="73"/>
      <c r="U29" s="73"/>
    </row>
    <row r="30" ht="15.75" customHeight="1">
      <c r="A30" s="5" t="s">
        <v>68</v>
      </c>
      <c r="B30" s="3" t="s">
        <v>69</v>
      </c>
      <c r="C30" s="3">
        <v>3.0</v>
      </c>
      <c r="D30" s="3" t="s">
        <v>228</v>
      </c>
      <c r="E30" s="52" t="s">
        <v>230</v>
      </c>
      <c r="F30" s="5">
        <v>94.0</v>
      </c>
      <c r="G30" s="58"/>
      <c r="H30" s="5"/>
      <c r="I30" s="5"/>
      <c r="J30" s="5"/>
      <c r="K30" s="5"/>
      <c r="L30" s="5"/>
      <c r="M30" s="52"/>
      <c r="N30" s="90"/>
      <c r="O30" s="5"/>
      <c r="P30" s="5"/>
      <c r="Q30" s="5"/>
      <c r="R30" s="5"/>
      <c r="S30" s="5"/>
      <c r="T30" s="5"/>
      <c r="U30" s="52"/>
    </row>
    <row r="31" ht="15.75" customHeight="1">
      <c r="A31" s="5" t="s">
        <v>68</v>
      </c>
      <c r="B31" s="3" t="s">
        <v>69</v>
      </c>
      <c r="C31" s="3">
        <v>4.0</v>
      </c>
      <c r="D31" s="3" t="s">
        <v>228</v>
      </c>
      <c r="E31" s="52" t="s">
        <v>230</v>
      </c>
      <c r="F31" s="5">
        <v>86.0</v>
      </c>
      <c r="G31" s="58"/>
      <c r="H31" s="5"/>
      <c r="I31" s="5"/>
      <c r="J31" s="5"/>
      <c r="K31" s="5"/>
      <c r="L31" s="5"/>
      <c r="M31" s="52"/>
      <c r="N31" s="90"/>
      <c r="O31" s="5"/>
      <c r="P31" s="5"/>
      <c r="Q31" s="5"/>
      <c r="R31" s="5"/>
      <c r="S31" s="5"/>
      <c r="T31" s="5"/>
      <c r="U31" s="52"/>
    </row>
    <row r="32" ht="15.75" customHeight="1">
      <c r="A32" s="5" t="s">
        <v>68</v>
      </c>
      <c r="B32" s="3" t="s">
        <v>69</v>
      </c>
      <c r="C32" s="3">
        <v>5.0</v>
      </c>
      <c r="D32" s="3" t="s">
        <v>232</v>
      </c>
      <c r="E32" s="52" t="s">
        <v>230</v>
      </c>
      <c r="F32" s="5">
        <v>96.0</v>
      </c>
      <c r="G32" s="58">
        <v>109.0</v>
      </c>
      <c r="H32" s="5"/>
      <c r="I32" s="5">
        <v>104.0</v>
      </c>
      <c r="J32" s="5"/>
      <c r="K32" s="5"/>
      <c r="L32" s="5">
        <v>99.0</v>
      </c>
      <c r="M32" s="52"/>
      <c r="N32" s="90"/>
      <c r="O32" s="5"/>
      <c r="P32" s="5"/>
      <c r="Q32" s="5"/>
      <c r="R32" s="5"/>
      <c r="S32" s="5"/>
      <c r="T32" s="5"/>
      <c r="U32" s="52"/>
    </row>
    <row r="33" ht="15.75" customHeight="1">
      <c r="A33" s="5" t="s">
        <v>68</v>
      </c>
      <c r="B33" s="3" t="s">
        <v>69</v>
      </c>
      <c r="C33" s="3">
        <v>6.0</v>
      </c>
      <c r="D33" s="3" t="s">
        <v>228</v>
      </c>
      <c r="E33" s="52" t="s">
        <v>230</v>
      </c>
      <c r="F33" s="58">
        <v>87.0</v>
      </c>
      <c r="G33" s="5">
        <v>102.0</v>
      </c>
      <c r="H33" s="5"/>
      <c r="I33" s="5">
        <v>120.0</v>
      </c>
      <c r="J33" s="5">
        <v>107.0</v>
      </c>
      <c r="K33" s="5"/>
      <c r="L33" s="5"/>
      <c r="M33" s="52"/>
      <c r="N33" s="90"/>
      <c r="O33" s="5"/>
      <c r="P33" s="5"/>
      <c r="Q33" s="5"/>
      <c r="R33" s="5"/>
      <c r="S33" s="5"/>
      <c r="T33" s="5"/>
      <c r="U33" s="52"/>
    </row>
    <row r="34" ht="15.75" customHeight="1">
      <c r="A34" s="5" t="s">
        <v>68</v>
      </c>
      <c r="B34" s="3" t="s">
        <v>69</v>
      </c>
      <c r="C34" s="3">
        <v>7.0</v>
      </c>
      <c r="D34" s="3" t="s">
        <v>228</v>
      </c>
      <c r="E34" s="52" t="s">
        <v>230</v>
      </c>
      <c r="F34" s="58">
        <v>93.0</v>
      </c>
      <c r="G34" s="5">
        <v>96.0</v>
      </c>
      <c r="H34" s="5"/>
      <c r="I34" s="5">
        <v>88.0</v>
      </c>
      <c r="J34" s="5">
        <v>96.0</v>
      </c>
      <c r="K34" s="5"/>
      <c r="L34" s="5"/>
      <c r="M34" s="52"/>
      <c r="N34" s="90"/>
      <c r="O34" s="5"/>
      <c r="P34" s="5"/>
      <c r="Q34" s="5"/>
      <c r="R34" s="5"/>
      <c r="S34" s="5"/>
      <c r="T34" s="5"/>
      <c r="U34" s="52"/>
    </row>
    <row r="35" ht="15.75" customHeight="1">
      <c r="A35" s="5" t="s">
        <v>68</v>
      </c>
      <c r="B35" s="3" t="s">
        <v>69</v>
      </c>
      <c r="C35" s="3">
        <v>8.0</v>
      </c>
      <c r="D35" s="3" t="s">
        <v>232</v>
      </c>
      <c r="E35" s="52" t="s">
        <v>230</v>
      </c>
      <c r="F35" s="58">
        <v>83.0</v>
      </c>
      <c r="G35" s="5">
        <v>89.0</v>
      </c>
      <c r="H35" s="5"/>
      <c r="I35" s="5">
        <v>90.0</v>
      </c>
      <c r="J35" s="5">
        <v>87.0</v>
      </c>
      <c r="K35" s="5">
        <v>93.0</v>
      </c>
      <c r="L35" s="5"/>
      <c r="M35" s="52"/>
      <c r="N35" s="90"/>
      <c r="O35" s="5"/>
      <c r="P35" s="5"/>
      <c r="Q35" s="5"/>
      <c r="R35" s="5"/>
      <c r="S35" s="5"/>
      <c r="T35" s="5"/>
      <c r="U35" s="52"/>
    </row>
    <row r="36" ht="15.75" customHeight="1">
      <c r="A36" s="5" t="s">
        <v>68</v>
      </c>
      <c r="B36" s="3" t="s">
        <v>69</v>
      </c>
      <c r="C36" s="3">
        <v>9.0</v>
      </c>
      <c r="D36" s="3" t="s">
        <v>214</v>
      </c>
      <c r="E36" s="52" t="s">
        <v>230</v>
      </c>
      <c r="F36" s="58">
        <v>92.0</v>
      </c>
      <c r="G36" s="5">
        <v>102.0</v>
      </c>
      <c r="H36" s="5"/>
      <c r="I36" s="5">
        <v>127.0</v>
      </c>
      <c r="J36" s="5">
        <v>148.0</v>
      </c>
      <c r="K36" s="5">
        <v>149.0</v>
      </c>
      <c r="L36" s="5">
        <v>139.0</v>
      </c>
      <c r="M36" s="52">
        <v>80.0</v>
      </c>
      <c r="N36" s="90"/>
      <c r="O36" s="5"/>
      <c r="P36" s="5"/>
      <c r="Q36" s="5"/>
      <c r="R36" s="5"/>
      <c r="S36" s="5"/>
      <c r="T36" s="5"/>
      <c r="U36" s="52"/>
    </row>
    <row r="37" ht="15.75" customHeight="1">
      <c r="A37" s="2" t="s">
        <v>68</v>
      </c>
      <c r="B37" s="9" t="s">
        <v>69</v>
      </c>
      <c r="C37" s="9">
        <v>10.0</v>
      </c>
      <c r="D37" s="9" t="s">
        <v>226</v>
      </c>
      <c r="E37" s="54" t="s">
        <v>230</v>
      </c>
      <c r="F37" s="67">
        <v>82.0</v>
      </c>
      <c r="G37" s="2">
        <v>114.0</v>
      </c>
      <c r="H37" s="2"/>
      <c r="I37" s="2">
        <v>148.0</v>
      </c>
      <c r="J37" s="2">
        <v>127.0</v>
      </c>
      <c r="K37" s="2">
        <v>104.0</v>
      </c>
      <c r="L37" s="2">
        <v>107.0</v>
      </c>
      <c r="M37" s="54">
        <v>91.0</v>
      </c>
      <c r="N37" s="96"/>
      <c r="O37" s="2"/>
      <c r="P37" s="2"/>
      <c r="Q37" s="2"/>
      <c r="R37" s="2"/>
      <c r="S37" s="2"/>
      <c r="T37" s="2"/>
      <c r="U37" s="54"/>
      <c r="V37" s="9"/>
      <c r="W37" s="9"/>
      <c r="X37" s="9"/>
      <c r="Y37" s="9"/>
      <c r="Z37" s="9"/>
    </row>
    <row r="38" ht="15.75" customHeight="1">
      <c r="A38" s="5"/>
      <c r="B38" s="3" t="s">
        <v>235</v>
      </c>
      <c r="C38" s="3">
        <v>1.0</v>
      </c>
      <c r="D38" s="3" t="s">
        <v>214</v>
      </c>
      <c r="E38" s="52"/>
      <c r="F38" s="58">
        <v>85.0</v>
      </c>
      <c r="G38" s="5">
        <v>124.0</v>
      </c>
      <c r="H38" s="5"/>
      <c r="I38" s="5">
        <v>152.0</v>
      </c>
      <c r="J38" s="5">
        <v>176.0</v>
      </c>
      <c r="K38" s="5">
        <v>130.0</v>
      </c>
      <c r="L38" s="5">
        <v>104.0</v>
      </c>
      <c r="M38" s="52"/>
      <c r="N38" s="90"/>
      <c r="O38" s="5"/>
      <c r="P38" s="5"/>
      <c r="Q38" s="5"/>
      <c r="R38" s="5"/>
      <c r="S38" s="5"/>
      <c r="T38" s="5"/>
      <c r="U38" s="52"/>
    </row>
    <row r="39" ht="15.75" customHeight="1">
      <c r="A39" s="5"/>
      <c r="B39" s="3" t="s">
        <v>235</v>
      </c>
      <c r="C39" s="3">
        <v>2.0</v>
      </c>
      <c r="D39" s="3" t="s">
        <v>228</v>
      </c>
      <c r="E39" s="73"/>
      <c r="F39" s="3">
        <v>102.0</v>
      </c>
      <c r="I39" s="3">
        <v>101.0</v>
      </c>
      <c r="K39" s="3">
        <v>93.0</v>
      </c>
      <c r="M39" s="73"/>
      <c r="N39" s="90"/>
      <c r="O39" s="5">
        <v>0.0</v>
      </c>
      <c r="P39" s="5"/>
      <c r="Q39" s="5"/>
      <c r="R39" s="5"/>
      <c r="S39" s="5">
        <v>12.0</v>
      </c>
      <c r="T39" s="5"/>
      <c r="U39" s="52">
        <v>26.0</v>
      </c>
    </row>
    <row r="40" ht="15.75" customHeight="1">
      <c r="A40" s="5"/>
      <c r="B40" s="3" t="s">
        <v>235</v>
      </c>
      <c r="C40" s="3">
        <v>3.0</v>
      </c>
      <c r="D40" s="3" t="s">
        <v>228</v>
      </c>
      <c r="E40" s="73"/>
      <c r="F40" s="3">
        <v>97.0</v>
      </c>
      <c r="I40" s="3">
        <v>108.0</v>
      </c>
      <c r="M40" s="73"/>
      <c r="N40" s="90"/>
      <c r="O40" s="5">
        <v>1.0</v>
      </c>
      <c r="P40" s="5"/>
      <c r="Q40" s="5"/>
      <c r="R40" s="5"/>
      <c r="S40" s="5">
        <v>3.0</v>
      </c>
      <c r="T40" s="5"/>
      <c r="U40" s="52">
        <v>4.0</v>
      </c>
    </row>
    <row r="41" ht="15.75" customHeight="1">
      <c r="A41" s="5"/>
      <c r="B41" s="3" t="s">
        <v>235</v>
      </c>
      <c r="C41" s="3">
        <v>4.0</v>
      </c>
      <c r="D41" s="3" t="s">
        <v>228</v>
      </c>
      <c r="E41" s="52"/>
      <c r="F41" s="58"/>
      <c r="G41" s="5"/>
      <c r="H41" s="5"/>
      <c r="I41" s="5"/>
      <c r="J41" s="5"/>
      <c r="K41" s="5"/>
      <c r="L41" s="5"/>
      <c r="M41" s="52"/>
      <c r="N41" s="90"/>
      <c r="O41" s="5">
        <v>0.0</v>
      </c>
      <c r="P41" s="5"/>
      <c r="Q41" s="5"/>
      <c r="R41" s="5"/>
      <c r="S41" s="5">
        <v>1.0</v>
      </c>
      <c r="T41" s="5">
        <v>1.0</v>
      </c>
      <c r="U41" s="52">
        <v>5.0</v>
      </c>
    </row>
    <row r="42" ht="15.75" customHeight="1">
      <c r="A42" s="5"/>
      <c r="B42" s="3" t="s">
        <v>235</v>
      </c>
      <c r="C42" s="3">
        <v>5.0</v>
      </c>
      <c r="D42" s="3" t="s">
        <v>228</v>
      </c>
      <c r="E42" s="52"/>
      <c r="F42" s="58"/>
      <c r="G42" s="5"/>
      <c r="H42" s="5"/>
      <c r="I42" s="5"/>
      <c r="J42" s="5"/>
      <c r="K42" s="5"/>
      <c r="L42" s="5"/>
      <c r="M42" s="52"/>
      <c r="N42" s="90"/>
      <c r="O42" s="5">
        <v>0.0</v>
      </c>
      <c r="P42" s="5"/>
      <c r="Q42" s="5"/>
      <c r="R42" s="5"/>
      <c r="S42" s="5">
        <v>1.0</v>
      </c>
      <c r="T42" s="5">
        <v>0.0</v>
      </c>
      <c r="U42" s="52">
        <v>1.0</v>
      </c>
    </row>
    <row r="43" ht="15.75" customHeight="1">
      <c r="A43" s="5"/>
      <c r="B43" s="3" t="s">
        <v>235</v>
      </c>
      <c r="C43" s="3">
        <v>6.0</v>
      </c>
      <c r="D43" s="3" t="s">
        <v>228</v>
      </c>
      <c r="E43" s="52"/>
      <c r="F43" s="58">
        <v>91.0</v>
      </c>
      <c r="G43" s="5">
        <v>112.0</v>
      </c>
      <c r="H43" s="5">
        <v>119.0</v>
      </c>
      <c r="I43" s="5">
        <v>88.0</v>
      </c>
      <c r="J43" s="5">
        <v>75.0</v>
      </c>
      <c r="K43" s="5"/>
      <c r="L43" s="5"/>
      <c r="M43" s="52"/>
      <c r="N43" s="90"/>
      <c r="O43" s="5">
        <v>1.0</v>
      </c>
      <c r="P43" s="5"/>
      <c r="Q43" s="5"/>
      <c r="R43" s="5"/>
      <c r="S43" s="5">
        <v>1.0</v>
      </c>
      <c r="T43" s="5">
        <v>0.0</v>
      </c>
      <c r="U43" s="52">
        <v>1.0</v>
      </c>
    </row>
    <row r="44" ht="15.75" customHeight="1">
      <c r="A44" s="5"/>
      <c r="B44" s="3" t="s">
        <v>235</v>
      </c>
      <c r="C44" s="3">
        <v>7.0</v>
      </c>
      <c r="D44" s="3" t="s">
        <v>214</v>
      </c>
      <c r="E44" s="52"/>
      <c r="F44" s="58">
        <v>82.0</v>
      </c>
      <c r="G44" s="5">
        <v>157.0</v>
      </c>
      <c r="H44" s="5">
        <v>179.0</v>
      </c>
      <c r="I44" s="5">
        <v>205.0</v>
      </c>
      <c r="J44" s="5">
        <v>183.0</v>
      </c>
      <c r="K44" s="5">
        <v>146.0</v>
      </c>
      <c r="L44" s="5">
        <v>121.0</v>
      </c>
      <c r="M44" s="52"/>
      <c r="N44" s="90"/>
      <c r="O44" s="5"/>
      <c r="P44" s="5"/>
      <c r="Q44" s="5"/>
      <c r="R44" s="5"/>
      <c r="S44" s="5"/>
      <c r="T44" s="5"/>
      <c r="U44" s="52"/>
    </row>
    <row r="45" ht="15.75" customHeight="1">
      <c r="A45" s="5"/>
      <c r="B45" s="3" t="s">
        <v>235</v>
      </c>
      <c r="C45" s="3">
        <v>8.0</v>
      </c>
      <c r="D45" s="3" t="s">
        <v>214</v>
      </c>
      <c r="E45" s="52"/>
      <c r="F45" s="58">
        <v>93.0</v>
      </c>
      <c r="G45" s="5">
        <v>113.0</v>
      </c>
      <c r="H45" s="5"/>
      <c r="I45" s="5">
        <v>159.0</v>
      </c>
      <c r="J45" s="5">
        <v>124.0</v>
      </c>
      <c r="K45" s="5"/>
      <c r="L45" s="5">
        <v>92.0</v>
      </c>
      <c r="M45" s="52"/>
      <c r="N45" s="90"/>
      <c r="O45" s="5"/>
      <c r="P45" s="5"/>
      <c r="Q45" s="5"/>
      <c r="R45" s="5"/>
      <c r="S45" s="5"/>
      <c r="T45" s="5"/>
      <c r="U45" s="52"/>
    </row>
    <row r="46" ht="15.75" customHeight="1">
      <c r="A46" s="5"/>
      <c r="B46" s="3" t="s">
        <v>235</v>
      </c>
      <c r="C46" s="3">
        <v>9.0</v>
      </c>
      <c r="D46" s="3" t="s">
        <v>214</v>
      </c>
      <c r="E46" s="52"/>
      <c r="F46" s="58">
        <v>84.0</v>
      </c>
      <c r="G46" s="5">
        <v>124.0</v>
      </c>
      <c r="H46" s="5"/>
      <c r="I46" s="5"/>
      <c r="J46" s="5">
        <v>133.0</v>
      </c>
      <c r="K46" s="5"/>
      <c r="L46" s="5"/>
      <c r="M46" s="52"/>
      <c r="N46" s="90"/>
      <c r="O46" s="5"/>
      <c r="P46" s="5"/>
      <c r="Q46" s="5"/>
      <c r="R46" s="5"/>
      <c r="S46" s="5"/>
      <c r="T46" s="5"/>
      <c r="U46" s="52"/>
    </row>
    <row r="47" ht="15.75" customHeight="1">
      <c r="A47" s="2"/>
      <c r="B47" s="9" t="s">
        <v>235</v>
      </c>
      <c r="C47" s="9">
        <v>10.0</v>
      </c>
      <c r="D47" s="9"/>
      <c r="E47" s="54"/>
      <c r="F47" s="67"/>
      <c r="G47" s="2"/>
      <c r="H47" s="2"/>
      <c r="I47" s="2"/>
      <c r="J47" s="2"/>
      <c r="K47" s="2"/>
      <c r="L47" s="2"/>
      <c r="M47" s="54"/>
      <c r="N47" s="96"/>
      <c r="O47" s="2"/>
      <c r="P47" s="2"/>
      <c r="Q47" s="2"/>
      <c r="R47" s="2"/>
      <c r="S47" s="2"/>
      <c r="T47" s="2"/>
      <c r="U47" s="54"/>
      <c r="V47" s="9"/>
      <c r="W47" s="9"/>
      <c r="X47" s="9"/>
      <c r="Y47" s="9"/>
      <c r="Z47" s="9"/>
    </row>
    <row r="48" ht="15.75" customHeight="1">
      <c r="A48" s="193">
        <v>42530.0</v>
      </c>
      <c r="B48" s="5" t="s">
        <v>22</v>
      </c>
      <c r="C48" s="16">
        <v>1.0</v>
      </c>
      <c r="D48" s="196" t="s">
        <v>214</v>
      </c>
      <c r="E48" s="122"/>
      <c r="F48" s="16">
        <v>88.0</v>
      </c>
      <c r="H48" s="16">
        <v>100.0</v>
      </c>
      <c r="J48" s="16">
        <v>98.0</v>
      </c>
      <c r="K48" s="16">
        <v>90.0</v>
      </c>
      <c r="L48" s="16">
        <v>85.0</v>
      </c>
      <c r="M48" s="122">
        <v>74.0</v>
      </c>
      <c r="N48" s="90"/>
      <c r="O48" s="5"/>
      <c r="P48" s="5"/>
      <c r="Q48" s="5"/>
      <c r="R48" s="5"/>
      <c r="S48" s="5"/>
      <c r="T48" s="5"/>
      <c r="U48" s="52"/>
    </row>
    <row r="49" ht="15.75" customHeight="1">
      <c r="A49" s="193">
        <v>42530.0</v>
      </c>
      <c r="B49" s="5" t="s">
        <v>22</v>
      </c>
      <c r="C49" s="16">
        <v>2.0</v>
      </c>
      <c r="D49" s="197" t="s">
        <v>228</v>
      </c>
      <c r="E49" s="73"/>
      <c r="F49" s="16">
        <v>85.0</v>
      </c>
      <c r="H49" s="16">
        <v>137.0</v>
      </c>
      <c r="J49" s="16">
        <v>109.0</v>
      </c>
      <c r="K49" s="16">
        <v>79.0</v>
      </c>
      <c r="L49" s="16">
        <v>77.0</v>
      </c>
      <c r="M49" s="122">
        <v>85.0</v>
      </c>
      <c r="N49" s="90"/>
      <c r="O49" s="5"/>
      <c r="P49" s="5"/>
      <c r="Q49" s="5"/>
      <c r="R49" s="5"/>
      <c r="S49" s="5"/>
      <c r="T49" s="5"/>
      <c r="U49" s="52"/>
    </row>
    <row r="50" ht="15.75" customHeight="1">
      <c r="A50" s="193">
        <v>42530.0</v>
      </c>
      <c r="B50" s="5" t="s">
        <v>22</v>
      </c>
      <c r="C50" s="16">
        <v>3.0</v>
      </c>
      <c r="D50" s="197" t="s">
        <v>228</v>
      </c>
      <c r="E50" s="128"/>
      <c r="F50" s="16">
        <v>91.0</v>
      </c>
      <c r="H50" s="13"/>
      <c r="J50" s="5"/>
      <c r="K50" s="16">
        <v>122.0</v>
      </c>
      <c r="L50" s="5"/>
      <c r="M50" s="122">
        <v>79.0</v>
      </c>
      <c r="N50" s="90"/>
      <c r="O50" s="5"/>
      <c r="P50" s="5"/>
      <c r="Q50" s="5"/>
      <c r="R50" s="5"/>
      <c r="S50" s="5"/>
      <c r="T50" s="5"/>
      <c r="U50" s="52"/>
    </row>
    <row r="51" ht="15.75" customHeight="1">
      <c r="A51" s="193">
        <v>42530.0</v>
      </c>
      <c r="B51" s="5" t="s">
        <v>22</v>
      </c>
      <c r="C51" s="16">
        <v>4.0</v>
      </c>
      <c r="D51" s="196" t="s">
        <v>214</v>
      </c>
      <c r="E51" s="128"/>
      <c r="F51" s="16">
        <v>98.0</v>
      </c>
      <c r="H51" s="13"/>
      <c r="J51" s="13"/>
      <c r="K51" s="16">
        <v>93.0</v>
      </c>
      <c r="L51" s="13"/>
      <c r="M51" s="122">
        <v>116.0</v>
      </c>
      <c r="N51" s="90"/>
      <c r="O51" s="5"/>
      <c r="P51" s="5"/>
      <c r="Q51" s="5"/>
      <c r="R51" s="5"/>
      <c r="S51" s="5"/>
      <c r="T51" s="5"/>
      <c r="U51" s="52"/>
    </row>
    <row r="52" ht="15.75" customHeight="1">
      <c r="A52" s="193">
        <v>42530.0</v>
      </c>
      <c r="B52" s="5" t="s">
        <v>22</v>
      </c>
      <c r="C52" s="3">
        <v>6.0</v>
      </c>
      <c r="D52" s="197"/>
      <c r="E52" s="52"/>
      <c r="F52" s="58"/>
      <c r="G52" s="5"/>
      <c r="H52" s="5"/>
      <c r="I52" s="5"/>
      <c r="J52" s="5"/>
      <c r="K52" s="5"/>
      <c r="L52" s="5"/>
      <c r="M52" s="52"/>
      <c r="N52" s="90"/>
      <c r="O52" s="5"/>
      <c r="P52" s="5"/>
      <c r="Q52" s="5"/>
      <c r="R52" s="5"/>
      <c r="S52" s="5"/>
      <c r="T52" s="5"/>
      <c r="U52" s="52"/>
    </row>
    <row r="53" ht="15.75" customHeight="1">
      <c r="A53" s="193">
        <v>42530.0</v>
      </c>
      <c r="B53" s="5" t="s">
        <v>22</v>
      </c>
      <c r="C53" s="3">
        <v>7.0</v>
      </c>
      <c r="D53" s="197"/>
      <c r="E53" s="52"/>
      <c r="F53" s="58"/>
      <c r="G53" s="5"/>
      <c r="H53" s="5"/>
      <c r="I53" s="5"/>
      <c r="J53" s="5"/>
      <c r="K53" s="5"/>
      <c r="L53" s="5"/>
      <c r="M53" s="52"/>
      <c r="N53" s="90"/>
      <c r="O53" s="5"/>
      <c r="P53" s="5"/>
      <c r="Q53" s="5"/>
      <c r="R53" s="5"/>
      <c r="S53" s="5"/>
      <c r="T53" s="5"/>
      <c r="U53" s="52"/>
    </row>
    <row r="54" ht="15.75" customHeight="1">
      <c r="A54" s="193">
        <v>42530.0</v>
      </c>
      <c r="B54" s="5" t="s">
        <v>22</v>
      </c>
      <c r="C54" s="3">
        <v>8.0</v>
      </c>
      <c r="D54" s="196" t="s">
        <v>228</v>
      </c>
      <c r="E54" s="73"/>
      <c r="F54" s="16">
        <v>100.0</v>
      </c>
      <c r="H54" s="16">
        <v>110.0</v>
      </c>
      <c r="J54" s="16">
        <v>121.0</v>
      </c>
      <c r="K54" s="16">
        <v>99.0</v>
      </c>
      <c r="L54" s="16">
        <v>95.0</v>
      </c>
      <c r="M54" s="122">
        <v>81.0</v>
      </c>
      <c r="N54" s="90"/>
      <c r="O54" s="5"/>
      <c r="P54" s="5"/>
      <c r="Q54" s="5"/>
      <c r="R54" s="5"/>
      <c r="S54" s="5"/>
      <c r="T54" s="5"/>
      <c r="U54" s="52"/>
    </row>
    <row r="55" ht="15.75" customHeight="1">
      <c r="A55" s="193">
        <v>42530.0</v>
      </c>
      <c r="B55" s="5" t="s">
        <v>22</v>
      </c>
      <c r="C55" s="3">
        <v>9.0</v>
      </c>
      <c r="D55" s="197"/>
      <c r="E55" s="73"/>
      <c r="K55" s="5"/>
      <c r="L55" s="5"/>
      <c r="M55" s="52"/>
      <c r="N55" s="90"/>
      <c r="O55" s="5"/>
      <c r="P55" s="5"/>
      <c r="Q55" s="5"/>
      <c r="R55" s="5"/>
      <c r="S55" s="5"/>
      <c r="T55" s="5"/>
      <c r="U55" s="52"/>
    </row>
    <row r="56" ht="15.75" customHeight="1">
      <c r="A56" s="193">
        <v>42530.0</v>
      </c>
      <c r="B56" s="5" t="s">
        <v>22</v>
      </c>
      <c r="C56" s="3">
        <v>10.0</v>
      </c>
      <c r="D56" s="197"/>
      <c r="E56" s="52"/>
      <c r="F56" s="58"/>
      <c r="G56" s="5"/>
      <c r="H56" s="5"/>
      <c r="I56" s="5"/>
      <c r="J56" s="5"/>
      <c r="K56" s="5"/>
      <c r="L56" s="5"/>
      <c r="M56" s="52"/>
      <c r="N56" s="90"/>
      <c r="O56" s="5"/>
      <c r="P56" s="5"/>
      <c r="Q56" s="5"/>
      <c r="R56" s="5"/>
      <c r="S56" s="5"/>
      <c r="T56" s="5"/>
      <c r="U56" s="52"/>
    </row>
    <row r="57" ht="15.75" customHeight="1">
      <c r="A57" s="193">
        <v>42530.0</v>
      </c>
      <c r="B57" s="5" t="s">
        <v>22</v>
      </c>
      <c r="C57" s="3">
        <v>11.0</v>
      </c>
      <c r="D57" s="196" t="s">
        <v>228</v>
      </c>
      <c r="E57" s="73"/>
      <c r="F57" s="16">
        <v>104.0</v>
      </c>
      <c r="H57" s="16">
        <v>120.0</v>
      </c>
      <c r="J57" s="16">
        <v>130.0</v>
      </c>
      <c r="K57" s="16">
        <v>117.0</v>
      </c>
      <c r="L57" s="16">
        <v>103.0</v>
      </c>
      <c r="M57" s="122">
        <v>101.0</v>
      </c>
      <c r="N57" s="90"/>
      <c r="O57" s="5"/>
      <c r="P57" s="5"/>
      <c r="Q57" s="5"/>
      <c r="R57" s="5"/>
      <c r="S57" s="5"/>
      <c r="T57" s="5"/>
      <c r="U57" s="52"/>
    </row>
    <row r="58" ht="15.75" customHeight="1">
      <c r="A58" s="195">
        <v>42530.0</v>
      </c>
      <c r="B58" s="2" t="s">
        <v>22</v>
      </c>
      <c r="C58" s="9">
        <v>12.0</v>
      </c>
      <c r="D58" s="198"/>
      <c r="E58" s="54"/>
      <c r="F58" s="67"/>
      <c r="G58" s="2"/>
      <c r="H58" s="2"/>
      <c r="I58" s="2"/>
      <c r="J58" s="2"/>
      <c r="K58" s="2"/>
      <c r="L58" s="2"/>
      <c r="M58" s="54"/>
      <c r="N58" s="96"/>
      <c r="O58" s="2"/>
      <c r="P58" s="2"/>
      <c r="Q58" s="2"/>
      <c r="R58" s="2"/>
      <c r="S58" s="2"/>
      <c r="T58" s="2"/>
      <c r="U58" s="54"/>
      <c r="V58" s="9"/>
      <c r="W58" s="9"/>
      <c r="X58" s="9"/>
      <c r="Y58" s="9"/>
      <c r="Z58" s="9"/>
    </row>
    <row r="59" ht="15.75" customHeight="1">
      <c r="A59" s="5"/>
      <c r="B59" s="5" t="s">
        <v>156</v>
      </c>
      <c r="C59" s="3">
        <v>1.0</v>
      </c>
      <c r="D59" s="3" t="s">
        <v>232</v>
      </c>
      <c r="E59" s="52"/>
      <c r="F59" s="58">
        <v>85.0</v>
      </c>
      <c r="G59" s="5"/>
      <c r="H59" s="5">
        <v>137.0</v>
      </c>
      <c r="I59" s="5"/>
      <c r="J59" s="5">
        <v>109.0</v>
      </c>
      <c r="K59" s="5">
        <v>79.0</v>
      </c>
      <c r="L59" s="5">
        <v>77.0</v>
      </c>
      <c r="M59" s="52">
        <v>85.0</v>
      </c>
      <c r="N59" s="90"/>
      <c r="O59" s="5"/>
      <c r="P59" s="5"/>
      <c r="Q59" s="5"/>
      <c r="R59" s="5"/>
      <c r="S59" s="5"/>
      <c r="T59" s="5"/>
      <c r="U59" s="52"/>
    </row>
    <row r="60" ht="15.75" customHeight="1">
      <c r="A60" s="5"/>
      <c r="B60" s="5" t="s">
        <v>156</v>
      </c>
      <c r="C60" s="3">
        <v>2.0</v>
      </c>
      <c r="D60" s="3" t="s">
        <v>228</v>
      </c>
      <c r="E60" s="52"/>
      <c r="F60" s="58">
        <v>85.0</v>
      </c>
      <c r="G60" s="5"/>
      <c r="H60" s="5">
        <v>137.0</v>
      </c>
      <c r="I60" s="5"/>
      <c r="J60" s="5">
        <v>109.0</v>
      </c>
      <c r="K60" s="5">
        <v>79.0</v>
      </c>
      <c r="L60" s="5">
        <v>77.0</v>
      </c>
      <c r="M60" s="52">
        <v>85.0</v>
      </c>
      <c r="N60" s="90"/>
      <c r="O60" s="5"/>
      <c r="P60" s="5"/>
      <c r="Q60" s="5"/>
      <c r="R60" s="5"/>
      <c r="S60" s="5"/>
      <c r="T60" s="5"/>
      <c r="U60" s="52"/>
    </row>
    <row r="61" ht="15.75" customHeight="1">
      <c r="A61" s="5"/>
      <c r="B61" s="5" t="s">
        <v>156</v>
      </c>
      <c r="C61" s="3">
        <v>3.0</v>
      </c>
      <c r="D61" s="3" t="s">
        <v>228</v>
      </c>
      <c r="E61" s="52"/>
      <c r="F61" s="58">
        <v>91.0</v>
      </c>
      <c r="G61" s="5"/>
      <c r="H61" s="5"/>
      <c r="I61" s="5"/>
      <c r="J61" s="5"/>
      <c r="K61" s="5">
        <v>122.0</v>
      </c>
      <c r="L61" s="5"/>
      <c r="M61" s="52">
        <v>79.0</v>
      </c>
      <c r="N61" s="90"/>
      <c r="O61" s="5"/>
      <c r="P61" s="5"/>
      <c r="Q61" s="5"/>
      <c r="R61" s="5"/>
      <c r="S61" s="5"/>
      <c r="T61" s="5"/>
      <c r="U61" s="52"/>
    </row>
    <row r="62" ht="15.75" customHeight="1">
      <c r="A62" s="5"/>
      <c r="B62" s="5" t="s">
        <v>156</v>
      </c>
      <c r="C62" s="3">
        <v>4.0</v>
      </c>
      <c r="D62" s="3" t="s">
        <v>232</v>
      </c>
      <c r="E62" s="52"/>
      <c r="F62" s="58">
        <v>98.0</v>
      </c>
      <c r="G62" s="5"/>
      <c r="H62" s="5">
        <v>96.0</v>
      </c>
      <c r="I62" s="5"/>
      <c r="J62" s="5">
        <v>96.0</v>
      </c>
      <c r="K62" s="5">
        <v>93.0</v>
      </c>
      <c r="L62" s="5">
        <v>105.0</v>
      </c>
      <c r="M62" s="52">
        <v>116.0</v>
      </c>
      <c r="N62" s="90"/>
      <c r="O62" s="5"/>
      <c r="P62" s="5"/>
      <c r="Q62" s="5"/>
      <c r="R62" s="5"/>
      <c r="S62" s="5"/>
      <c r="T62" s="5"/>
      <c r="U62" s="52"/>
    </row>
    <row r="63" ht="15.75" customHeight="1">
      <c r="A63" s="5"/>
      <c r="B63" s="5" t="s">
        <v>156</v>
      </c>
      <c r="C63" s="3">
        <v>5.0</v>
      </c>
      <c r="D63" s="3" t="s">
        <v>214</v>
      </c>
      <c r="E63" s="52"/>
      <c r="F63" s="58">
        <v>89.0</v>
      </c>
      <c r="G63" s="5">
        <v>156.0</v>
      </c>
      <c r="H63" s="5"/>
      <c r="I63" s="5">
        <v>155.0</v>
      </c>
      <c r="J63" s="5">
        <v>153.0</v>
      </c>
      <c r="K63" s="5">
        <v>108.0</v>
      </c>
      <c r="L63" s="5"/>
      <c r="M63" s="52"/>
      <c r="N63" s="90"/>
      <c r="O63" s="5"/>
      <c r="P63" s="5"/>
      <c r="Q63" s="5"/>
      <c r="R63" s="5"/>
      <c r="S63" s="5"/>
      <c r="T63" s="5"/>
      <c r="U63" s="52"/>
    </row>
    <row r="64" ht="15.75" customHeight="1">
      <c r="A64" s="5"/>
      <c r="B64" s="5" t="s">
        <v>156</v>
      </c>
      <c r="C64" s="3">
        <v>6.0</v>
      </c>
      <c r="D64" s="3" t="s">
        <v>214</v>
      </c>
      <c r="E64" s="52"/>
      <c r="F64" s="58">
        <v>151.0</v>
      </c>
      <c r="G64" s="5">
        <v>161.0</v>
      </c>
      <c r="H64" s="5"/>
      <c r="I64" s="5">
        <v>145.0</v>
      </c>
      <c r="J64" s="5">
        <v>129.0</v>
      </c>
      <c r="K64" s="5">
        <v>128.0</v>
      </c>
      <c r="L64" s="5">
        <v>113.0</v>
      </c>
      <c r="M64" s="52"/>
      <c r="N64" s="90"/>
      <c r="O64" s="5"/>
      <c r="P64" s="5"/>
      <c r="Q64" s="5"/>
      <c r="R64" s="5"/>
      <c r="S64" s="5"/>
      <c r="T64" s="5"/>
      <c r="U64" s="52"/>
    </row>
    <row r="65" ht="15.75" customHeight="1">
      <c r="A65" s="5"/>
      <c r="B65" s="5" t="s">
        <v>156</v>
      </c>
      <c r="C65" s="3">
        <v>7.0</v>
      </c>
      <c r="D65" s="3" t="s">
        <v>214</v>
      </c>
      <c r="E65" s="52"/>
      <c r="F65" s="58">
        <v>93.0</v>
      </c>
      <c r="G65" s="5">
        <v>146.0</v>
      </c>
      <c r="H65" s="5"/>
      <c r="I65" s="5">
        <v>172.0</v>
      </c>
      <c r="J65" s="5">
        <v>182.0</v>
      </c>
      <c r="K65" s="5">
        <v>149.0</v>
      </c>
      <c r="L65" s="5">
        <v>101.0</v>
      </c>
      <c r="M65" s="52">
        <v>102.0</v>
      </c>
      <c r="N65" s="90"/>
      <c r="O65" s="5"/>
      <c r="P65" s="5"/>
      <c r="Q65" s="5"/>
      <c r="R65" s="5"/>
      <c r="S65" s="5"/>
      <c r="T65" s="5"/>
      <c r="U65" s="52"/>
    </row>
    <row r="66" ht="15.75" customHeight="1">
      <c r="A66" s="5"/>
      <c r="B66" s="5" t="s">
        <v>156</v>
      </c>
      <c r="C66" s="3">
        <v>8.0</v>
      </c>
      <c r="D66" s="3" t="s">
        <v>228</v>
      </c>
      <c r="E66" s="52"/>
      <c r="F66" s="58">
        <v>100.0</v>
      </c>
      <c r="G66" s="5"/>
      <c r="H66" s="5">
        <v>110.0</v>
      </c>
      <c r="I66" s="5"/>
      <c r="J66" s="5">
        <v>121.0</v>
      </c>
      <c r="K66" s="5">
        <v>99.0</v>
      </c>
      <c r="L66" s="5">
        <v>95.0</v>
      </c>
      <c r="M66" s="52">
        <v>81.0</v>
      </c>
      <c r="N66" s="90"/>
      <c r="O66" s="5"/>
      <c r="P66" s="5"/>
      <c r="Q66" s="5"/>
      <c r="R66" s="5"/>
      <c r="S66" s="5"/>
      <c r="T66" s="5"/>
      <c r="U66" s="52"/>
    </row>
    <row r="67" ht="15.75" customHeight="1">
      <c r="A67" s="5"/>
      <c r="B67" s="5" t="s">
        <v>156</v>
      </c>
      <c r="C67" s="3">
        <v>9.0</v>
      </c>
      <c r="E67" s="52"/>
      <c r="F67" s="58"/>
      <c r="G67" s="5"/>
      <c r="H67" s="5"/>
      <c r="I67" s="5"/>
      <c r="J67" s="5"/>
      <c r="K67" s="5"/>
      <c r="L67" s="5"/>
      <c r="M67" s="52"/>
      <c r="N67" s="90"/>
      <c r="O67" s="5"/>
      <c r="P67" s="5"/>
      <c r="Q67" s="5"/>
      <c r="R67" s="5"/>
      <c r="S67" s="5"/>
      <c r="T67" s="5"/>
      <c r="U67" s="52"/>
    </row>
    <row r="68" ht="15.75" customHeight="1">
      <c r="A68" s="5"/>
      <c r="B68" s="5" t="s">
        <v>156</v>
      </c>
      <c r="C68" s="3">
        <v>10.0</v>
      </c>
      <c r="E68" s="52"/>
      <c r="F68" s="58"/>
      <c r="G68" s="5"/>
      <c r="H68" s="5"/>
      <c r="I68" s="5"/>
      <c r="J68" s="5"/>
      <c r="K68" s="5"/>
      <c r="L68" s="5"/>
      <c r="M68" s="52"/>
      <c r="N68" s="90"/>
      <c r="O68" s="5"/>
      <c r="P68" s="5"/>
      <c r="Q68" s="5"/>
      <c r="R68" s="5"/>
      <c r="S68" s="5"/>
      <c r="T68" s="5"/>
      <c r="U68" s="52"/>
    </row>
    <row r="69" ht="15.75" customHeight="1">
      <c r="A69" s="2"/>
      <c r="B69" s="5" t="s">
        <v>156</v>
      </c>
      <c r="C69" s="9">
        <v>11.0</v>
      </c>
      <c r="D69" s="9"/>
      <c r="E69" s="54"/>
      <c r="F69" s="67">
        <v>104.0</v>
      </c>
      <c r="G69" s="2"/>
      <c r="H69" s="2">
        <v>120.0</v>
      </c>
      <c r="I69" s="2"/>
      <c r="J69" s="2">
        <v>130.0</v>
      </c>
      <c r="K69" s="2">
        <v>117.0</v>
      </c>
      <c r="L69" s="2">
        <v>103.0</v>
      </c>
      <c r="M69" s="54">
        <v>101.0</v>
      </c>
      <c r="N69" s="96"/>
      <c r="O69" s="2"/>
      <c r="P69" s="2"/>
      <c r="Q69" s="2"/>
      <c r="R69" s="2"/>
      <c r="S69" s="2"/>
      <c r="T69" s="2"/>
      <c r="U69" s="54"/>
      <c r="V69" s="9"/>
      <c r="W69" s="9"/>
      <c r="X69" s="9"/>
      <c r="Y69" s="9"/>
      <c r="Z69" s="9"/>
    </row>
    <row r="70" ht="15.75" customHeight="1">
      <c r="A70" s="4">
        <f>'TN-Liste'!A93</f>
        <v>43259</v>
      </c>
      <c r="B70" s="7" t="str">
        <f>'TN-Liste'!B93</f>
        <v>MBI17_Grp1</v>
      </c>
      <c r="C70" s="7">
        <f>'TN-Liste'!C93</f>
        <v>1</v>
      </c>
      <c r="D70" s="3" t="s">
        <v>214</v>
      </c>
      <c r="E70" s="52" t="s">
        <v>230</v>
      </c>
      <c r="F70" s="58">
        <v>100.0</v>
      </c>
      <c r="G70" s="5">
        <v>137.0</v>
      </c>
      <c r="I70" s="5">
        <v>157.0</v>
      </c>
      <c r="J70" s="5">
        <v>145.0</v>
      </c>
      <c r="K70" s="5">
        <v>135.0</v>
      </c>
      <c r="L70" s="5">
        <v>131.0</v>
      </c>
      <c r="M70" s="52">
        <v>93.0</v>
      </c>
      <c r="N70" s="90"/>
      <c r="O70" s="5"/>
      <c r="P70" s="5"/>
      <c r="Q70" s="5"/>
      <c r="R70" s="5"/>
      <c r="S70" s="5"/>
      <c r="T70" s="5"/>
      <c r="U70" s="52"/>
    </row>
    <row r="71" ht="15.75" customHeight="1">
      <c r="A71" s="4">
        <f>'TN-Liste'!A94</f>
        <v>43259</v>
      </c>
      <c r="B71" s="5" t="str">
        <f>'TN-Liste'!B94</f>
        <v>MBI17_Grp1</v>
      </c>
      <c r="C71" s="5">
        <f>'TN-Liste'!C94</f>
        <v>2</v>
      </c>
      <c r="D71" s="3" t="s">
        <v>232</v>
      </c>
      <c r="E71" s="52" t="s">
        <v>230</v>
      </c>
      <c r="F71" s="58">
        <v>88.0</v>
      </c>
      <c r="G71" s="5">
        <v>92.0</v>
      </c>
      <c r="I71" s="5">
        <v>97.0</v>
      </c>
      <c r="J71" s="5">
        <v>92.0</v>
      </c>
      <c r="K71" s="5">
        <v>117.0</v>
      </c>
      <c r="L71" s="5">
        <v>100.0</v>
      </c>
      <c r="M71" s="52">
        <v>95.0</v>
      </c>
      <c r="N71" s="90"/>
      <c r="O71" s="5"/>
      <c r="P71" s="5"/>
      <c r="Q71" s="5"/>
      <c r="R71" s="5"/>
      <c r="S71" s="5"/>
      <c r="T71" s="5"/>
      <c r="U71" s="52"/>
    </row>
    <row r="72" ht="15.75" customHeight="1">
      <c r="A72" s="4">
        <f>'TN-Liste'!A97</f>
        <v>43259</v>
      </c>
      <c r="B72" s="5" t="str">
        <f>'TN-Liste'!B97</f>
        <v>MBI17_Grp1</v>
      </c>
      <c r="C72" s="5">
        <f>'TN-Liste'!C97</f>
        <v>5</v>
      </c>
      <c r="D72" s="3" t="s">
        <v>232</v>
      </c>
      <c r="E72" s="52" t="s">
        <v>230</v>
      </c>
      <c r="F72" s="58">
        <v>102.0</v>
      </c>
      <c r="G72" s="5">
        <v>107.0</v>
      </c>
      <c r="I72" s="5">
        <v>109.0</v>
      </c>
      <c r="J72" s="5">
        <v>108.0</v>
      </c>
      <c r="K72" s="5">
        <v>109.0</v>
      </c>
      <c r="L72" s="5">
        <v>106.0</v>
      </c>
      <c r="M72" s="52">
        <v>106.0</v>
      </c>
      <c r="N72" s="90"/>
      <c r="O72" s="5"/>
      <c r="P72" s="5"/>
      <c r="Q72" s="5"/>
      <c r="R72" s="5"/>
      <c r="S72" s="5"/>
      <c r="T72" s="5"/>
      <c r="U72" s="52"/>
    </row>
    <row r="73" ht="15.75" customHeight="1">
      <c r="A73" s="4">
        <f>'TN-Liste'!A98</f>
        <v>43259</v>
      </c>
      <c r="B73" s="5" t="str">
        <f>'TN-Liste'!B98</f>
        <v>MBI17_Grp1</v>
      </c>
      <c r="C73" s="5">
        <f>'TN-Liste'!C98</f>
        <v>6</v>
      </c>
      <c r="D73" s="3" t="s">
        <v>214</v>
      </c>
      <c r="E73" s="52" t="s">
        <v>230</v>
      </c>
      <c r="F73" s="58">
        <v>118.0</v>
      </c>
      <c r="G73" s="5">
        <v>120.0</v>
      </c>
      <c r="I73" s="5">
        <v>153.0</v>
      </c>
      <c r="J73" s="5">
        <v>199.0</v>
      </c>
      <c r="K73" s="5">
        <v>174.0</v>
      </c>
      <c r="L73" s="5">
        <v>140.0</v>
      </c>
      <c r="M73" s="52">
        <v>81.0</v>
      </c>
      <c r="N73" s="90"/>
      <c r="O73" s="5"/>
      <c r="P73" s="5"/>
      <c r="Q73" s="5"/>
      <c r="R73" s="5"/>
      <c r="S73" s="5"/>
      <c r="T73" s="5"/>
      <c r="U73" s="52"/>
    </row>
    <row r="74" ht="15.75" customHeight="1">
      <c r="A74" s="4">
        <f>'TN-Liste'!A100</f>
        <v>43259</v>
      </c>
      <c r="B74" s="5" t="str">
        <f>'TN-Liste'!B100</f>
        <v>MBI17_Grp1</v>
      </c>
      <c r="C74" s="5">
        <f>'TN-Liste'!C100</f>
        <v>8</v>
      </c>
      <c r="D74" s="3" t="s">
        <v>214</v>
      </c>
      <c r="E74" s="52" t="s">
        <v>230</v>
      </c>
      <c r="F74" s="58">
        <v>102.0</v>
      </c>
      <c r="G74" s="5"/>
      <c r="I74" s="5"/>
      <c r="J74" s="5">
        <v>184.0</v>
      </c>
      <c r="K74" s="5"/>
      <c r="L74" s="5">
        <v>131.0</v>
      </c>
      <c r="M74" s="52">
        <v>84.0</v>
      </c>
      <c r="N74" s="90"/>
      <c r="O74" s="5"/>
      <c r="P74" s="5"/>
      <c r="Q74" s="5"/>
      <c r="R74" s="5"/>
      <c r="S74" s="5"/>
      <c r="T74" s="5"/>
      <c r="U74" s="52"/>
    </row>
    <row r="75" ht="15.75" customHeight="1">
      <c r="A75" s="4">
        <f>'TN-Liste'!A103</f>
        <v>43259</v>
      </c>
      <c r="B75" s="5" t="str">
        <f>'TN-Liste'!B103</f>
        <v>MBI17_Grp1</v>
      </c>
      <c r="C75" s="5">
        <f>'TN-Liste'!C103</f>
        <v>11</v>
      </c>
      <c r="D75" s="3" t="s">
        <v>232</v>
      </c>
      <c r="E75" s="52" t="s">
        <v>230</v>
      </c>
      <c r="F75" s="58">
        <v>83.0</v>
      </c>
      <c r="G75" s="5">
        <v>107.0</v>
      </c>
      <c r="I75" s="5">
        <v>116.0</v>
      </c>
      <c r="J75" s="5">
        <v>121.0</v>
      </c>
      <c r="K75" s="5">
        <v>99.0</v>
      </c>
      <c r="L75" s="5">
        <v>95.0</v>
      </c>
      <c r="M75" s="52">
        <v>101.0</v>
      </c>
      <c r="N75" s="90"/>
      <c r="O75" s="5"/>
      <c r="P75" s="5"/>
      <c r="Q75" s="5"/>
      <c r="R75" s="5"/>
      <c r="S75" s="5"/>
      <c r="T75" s="5"/>
      <c r="U75" s="52"/>
    </row>
    <row r="76" ht="15.75" customHeight="1">
      <c r="A76" s="4">
        <f>'TN-Liste'!A104</f>
        <v>43259</v>
      </c>
      <c r="B76" s="5" t="str">
        <f>'TN-Liste'!B104</f>
        <v>MBI17_Grp1</v>
      </c>
      <c r="C76" s="5">
        <f>'TN-Liste'!C104</f>
        <v>13</v>
      </c>
      <c r="D76" s="3" t="s">
        <v>214</v>
      </c>
      <c r="E76" s="52" t="s">
        <v>230</v>
      </c>
      <c r="F76" s="58">
        <v>85.0</v>
      </c>
      <c r="G76" s="5">
        <v>129.0</v>
      </c>
      <c r="I76" s="5">
        <v>127.0</v>
      </c>
      <c r="J76" s="5">
        <v>103.0</v>
      </c>
      <c r="K76" s="5">
        <v>126.0</v>
      </c>
      <c r="L76" s="5">
        <v>112.0</v>
      </c>
      <c r="M76" s="52">
        <v>99.0</v>
      </c>
      <c r="N76" s="90"/>
      <c r="O76" s="5"/>
      <c r="P76" s="5"/>
      <c r="Q76" s="5"/>
      <c r="R76" s="5"/>
      <c r="S76" s="5"/>
      <c r="T76" s="5"/>
      <c r="U76" s="52"/>
    </row>
    <row r="77" ht="15.75" customHeight="1">
      <c r="A77" s="1">
        <f>'TN-Liste'!A105</f>
        <v>43259</v>
      </c>
      <c r="B77" s="2" t="str">
        <f>'TN-Liste'!B105</f>
        <v>MBI17_Grp1</v>
      </c>
      <c r="C77" s="2">
        <f>'TN-Liste'!C105</f>
        <v>17</v>
      </c>
      <c r="D77" s="9" t="s">
        <v>214</v>
      </c>
      <c r="E77" s="54" t="s">
        <v>230</v>
      </c>
      <c r="F77" s="67">
        <v>96.0</v>
      </c>
      <c r="G77" s="2"/>
      <c r="H77" s="2"/>
      <c r="I77" s="2"/>
      <c r="J77" s="2">
        <v>145.0</v>
      </c>
      <c r="K77" s="2"/>
      <c r="L77" s="2">
        <v>104.0</v>
      </c>
      <c r="M77" s="54">
        <v>78.0</v>
      </c>
      <c r="N77" s="96"/>
      <c r="O77" s="2"/>
      <c r="P77" s="2"/>
      <c r="Q77" s="2"/>
      <c r="R77" s="2"/>
      <c r="S77" s="2"/>
      <c r="T77" s="2"/>
      <c r="U77" s="54"/>
      <c r="V77" s="9"/>
      <c r="W77" s="9"/>
      <c r="X77" s="9"/>
      <c r="Y77" s="9"/>
      <c r="Z77" s="9"/>
    </row>
    <row r="78" ht="15.75" customHeight="1">
      <c r="A78" s="4">
        <f>'TN-Liste'!A106</f>
        <v>43273</v>
      </c>
      <c r="B78" s="5" t="str">
        <f>'TN-Liste'!B106</f>
        <v>MBI17_Grp2</v>
      </c>
      <c r="C78" s="5">
        <f>'TN-Liste'!C106</f>
        <v>1</v>
      </c>
      <c r="D78" s="3" t="s">
        <v>214</v>
      </c>
      <c r="E78" s="52" t="s">
        <v>230</v>
      </c>
      <c r="F78" s="58">
        <v>94.0</v>
      </c>
      <c r="G78" s="5">
        <v>132.0</v>
      </c>
      <c r="H78" s="5"/>
      <c r="I78" s="5"/>
      <c r="J78" s="5">
        <v>186.0</v>
      </c>
      <c r="K78" s="5">
        <v>161.0</v>
      </c>
      <c r="L78" s="5">
        <v>144.0</v>
      </c>
      <c r="M78" s="52">
        <v>71.0</v>
      </c>
      <c r="N78" s="90"/>
      <c r="O78" s="5"/>
      <c r="P78" s="5"/>
      <c r="Q78" s="5"/>
      <c r="R78" s="5"/>
      <c r="S78" s="5"/>
      <c r="T78" s="5"/>
      <c r="U78" s="52"/>
    </row>
    <row r="79" ht="15.75" customHeight="1">
      <c r="A79" s="4">
        <f>'TN-Liste'!A107</f>
        <v>43273</v>
      </c>
      <c r="B79" s="5" t="str">
        <f>'TN-Liste'!B107</f>
        <v>MBI17_Grp2</v>
      </c>
      <c r="C79" s="5">
        <f>'TN-Liste'!C107</f>
        <v>2</v>
      </c>
      <c r="D79" s="3" t="s">
        <v>214</v>
      </c>
      <c r="E79" s="52" t="s">
        <v>230</v>
      </c>
      <c r="F79" s="58">
        <v>119.0</v>
      </c>
      <c r="G79" s="5">
        <v>145.0</v>
      </c>
      <c r="H79" s="5"/>
      <c r="I79" s="5"/>
      <c r="J79" s="5">
        <v>221.0</v>
      </c>
      <c r="K79" s="5">
        <v>135.0</v>
      </c>
      <c r="L79" s="5">
        <v>139.0</v>
      </c>
      <c r="M79" s="52">
        <v>90.0</v>
      </c>
      <c r="N79" s="90"/>
      <c r="O79" s="5"/>
      <c r="P79" s="5"/>
      <c r="Q79" s="5"/>
      <c r="R79" s="5"/>
      <c r="S79" s="5"/>
      <c r="T79" s="5"/>
      <c r="U79" s="52"/>
    </row>
    <row r="80" ht="15.75" customHeight="1">
      <c r="A80" s="4">
        <f>'TN-Liste'!A108</f>
        <v>43273</v>
      </c>
      <c r="B80" s="5" t="str">
        <f>'TN-Liste'!B108</f>
        <v>MBI17_Grp2</v>
      </c>
      <c r="C80" s="5">
        <f>'TN-Liste'!C108</f>
        <v>3</v>
      </c>
      <c r="D80" s="3" t="s">
        <v>214</v>
      </c>
      <c r="E80" s="52" t="s">
        <v>230</v>
      </c>
      <c r="F80" s="58">
        <v>107.0</v>
      </c>
      <c r="G80" s="5">
        <v>138.0</v>
      </c>
      <c r="I80" s="5">
        <v>130.0</v>
      </c>
      <c r="J80" s="5">
        <v>135.0</v>
      </c>
      <c r="K80" s="5">
        <v>148.0</v>
      </c>
      <c r="L80" s="5">
        <v>119.0</v>
      </c>
      <c r="M80" s="52">
        <v>95.0</v>
      </c>
      <c r="N80" s="90"/>
      <c r="O80" s="5"/>
      <c r="P80" s="5"/>
      <c r="Q80" s="5"/>
      <c r="R80" s="5"/>
      <c r="S80" s="5"/>
      <c r="T80" s="5"/>
      <c r="U80" s="52"/>
    </row>
    <row r="81" ht="15.75" customHeight="1">
      <c r="A81" s="4">
        <f>'TN-Liste'!A109</f>
        <v>43273</v>
      </c>
      <c r="B81" s="5" t="str">
        <f>'TN-Liste'!B109</f>
        <v>MBI17_Grp2</v>
      </c>
      <c r="C81" s="5">
        <f>'TN-Liste'!C109</f>
        <v>4</v>
      </c>
      <c r="D81" s="3" t="s">
        <v>214</v>
      </c>
      <c r="E81" s="52" t="s">
        <v>230</v>
      </c>
      <c r="F81" s="58">
        <v>106.0</v>
      </c>
      <c r="G81" s="5">
        <v>153.0</v>
      </c>
      <c r="I81" s="5"/>
      <c r="J81" s="5">
        <v>169.0</v>
      </c>
      <c r="K81" s="5">
        <v>134.0</v>
      </c>
      <c r="L81" s="5">
        <v>111.0</v>
      </c>
      <c r="M81" s="52">
        <v>86.0</v>
      </c>
      <c r="N81" s="90"/>
      <c r="O81" s="5"/>
      <c r="P81" s="5"/>
      <c r="Q81" s="5"/>
      <c r="R81" s="5"/>
      <c r="S81" s="5"/>
      <c r="T81" s="5"/>
      <c r="U81" s="52"/>
    </row>
    <row r="82" ht="15.75" customHeight="1">
      <c r="A82" s="4">
        <f>'TN-Liste'!A110</f>
        <v>43273</v>
      </c>
      <c r="B82" s="5" t="str">
        <f>'TN-Liste'!B110</f>
        <v>MBI17_Grp2</v>
      </c>
      <c r="C82" s="5">
        <f>'TN-Liste'!C110</f>
        <v>5</v>
      </c>
      <c r="D82" s="3" t="s">
        <v>214</v>
      </c>
      <c r="E82" s="52" t="s">
        <v>230</v>
      </c>
      <c r="F82" s="58">
        <v>85.0</v>
      </c>
      <c r="G82" s="5"/>
      <c r="I82" s="5">
        <v>182.0</v>
      </c>
      <c r="J82" s="5">
        <v>137.0</v>
      </c>
      <c r="K82" s="5">
        <v>110.0</v>
      </c>
      <c r="L82" s="5">
        <v>107.0</v>
      </c>
      <c r="M82" s="52">
        <v>83.0</v>
      </c>
      <c r="N82" s="90"/>
      <c r="O82" s="5"/>
      <c r="P82" s="5"/>
      <c r="Q82" s="5"/>
      <c r="R82" s="5"/>
      <c r="S82" s="5"/>
      <c r="T82" s="5"/>
      <c r="U82" s="52"/>
    </row>
    <row r="83" ht="15.75" customHeight="1">
      <c r="A83" s="4">
        <f>'TN-Liste'!A113</f>
        <v>43273</v>
      </c>
      <c r="B83" s="5" t="str">
        <f>'TN-Liste'!B113</f>
        <v>MBI17_Grp2</v>
      </c>
      <c r="C83" s="5">
        <f>'TN-Liste'!C113</f>
        <v>8</v>
      </c>
      <c r="D83" s="3" t="s">
        <v>214</v>
      </c>
      <c r="E83" s="52" t="s">
        <v>230</v>
      </c>
      <c r="F83" s="58">
        <v>89.0</v>
      </c>
      <c r="G83" s="5"/>
      <c r="I83" s="5">
        <v>132.0</v>
      </c>
      <c r="J83" s="5">
        <v>173.0</v>
      </c>
      <c r="K83" s="5">
        <v>189.0</v>
      </c>
      <c r="L83" s="5"/>
      <c r="M83" s="52">
        <v>141.0</v>
      </c>
      <c r="N83" s="90"/>
      <c r="O83" s="5"/>
      <c r="P83" s="5"/>
      <c r="Q83" s="5"/>
      <c r="R83" s="5"/>
      <c r="S83" s="5"/>
      <c r="T83" s="5"/>
      <c r="U83" s="52"/>
    </row>
    <row r="84" ht="15.75" customHeight="1">
      <c r="A84" s="4">
        <f>'TN-Liste'!A115</f>
        <v>43273</v>
      </c>
      <c r="B84" s="5" t="str">
        <f>'TN-Liste'!B115</f>
        <v>MBI17_Grp2</v>
      </c>
      <c r="C84" s="5">
        <f>'TN-Liste'!C115</f>
        <v>10</v>
      </c>
      <c r="D84" s="3" t="s">
        <v>214</v>
      </c>
      <c r="E84" s="52" t="s">
        <v>230</v>
      </c>
      <c r="F84" s="58">
        <v>91.0</v>
      </c>
      <c r="G84" s="5"/>
      <c r="H84" s="5"/>
      <c r="I84" s="5"/>
      <c r="J84" s="5"/>
      <c r="K84" s="5"/>
      <c r="L84" s="5"/>
      <c r="M84" s="52">
        <v>113.0</v>
      </c>
      <c r="N84" s="90"/>
      <c r="O84" s="5"/>
      <c r="P84" s="5"/>
      <c r="Q84" s="5"/>
      <c r="R84" s="5"/>
      <c r="S84" s="5"/>
      <c r="T84" s="5"/>
      <c r="U84" s="52"/>
    </row>
    <row r="85" ht="15.75" customHeight="1">
      <c r="A85" s="4">
        <f>'TN-Liste'!A116</f>
        <v>43273</v>
      </c>
      <c r="B85" s="5" t="str">
        <f>'TN-Liste'!B116</f>
        <v>MBI17_Grp2</v>
      </c>
      <c r="C85" s="5">
        <f>'TN-Liste'!C116</f>
        <v>11</v>
      </c>
      <c r="D85" s="3" t="s">
        <v>214</v>
      </c>
      <c r="E85" s="52" t="s">
        <v>230</v>
      </c>
      <c r="F85" s="58">
        <v>145.0</v>
      </c>
      <c r="G85" s="5"/>
      <c r="H85" s="5"/>
      <c r="I85" s="5"/>
      <c r="J85" s="5"/>
      <c r="K85" s="5"/>
      <c r="L85" s="5"/>
      <c r="M85" s="52"/>
      <c r="N85" s="90"/>
      <c r="O85" s="5"/>
      <c r="P85" s="5"/>
      <c r="Q85" s="5"/>
      <c r="R85" s="5"/>
      <c r="S85" s="5"/>
      <c r="T85" s="5"/>
      <c r="U85" s="52"/>
    </row>
    <row r="86" ht="15.75" customHeight="1">
      <c r="A86" s="1">
        <f>'TN-Liste'!A117</f>
        <v>43273</v>
      </c>
      <c r="B86" s="2" t="str">
        <f>'TN-Liste'!B117</f>
        <v>MBI17_Grp2</v>
      </c>
      <c r="C86" s="2">
        <f>'TN-Liste'!C117</f>
        <v>12</v>
      </c>
      <c r="D86" s="9" t="s">
        <v>214</v>
      </c>
      <c r="E86" s="54" t="s">
        <v>230</v>
      </c>
      <c r="F86" s="67">
        <v>102.0</v>
      </c>
      <c r="G86" s="2"/>
      <c r="H86" s="2"/>
      <c r="I86" s="2"/>
      <c r="J86" s="2"/>
      <c r="K86" s="2"/>
      <c r="L86" s="2"/>
      <c r="M86" s="54">
        <v>101.0</v>
      </c>
      <c r="N86" s="96"/>
      <c r="O86" s="2"/>
      <c r="P86" s="2"/>
      <c r="Q86" s="2"/>
      <c r="R86" s="2"/>
      <c r="S86" s="2"/>
      <c r="T86" s="2"/>
      <c r="U86" s="54"/>
      <c r="V86" s="9"/>
      <c r="W86" s="9"/>
      <c r="X86" s="9"/>
      <c r="Y86" s="9"/>
      <c r="Z86" s="9"/>
    </row>
    <row r="87" ht="15.75" customHeight="1">
      <c r="A87" s="4">
        <f>'TN-Liste'!A121</f>
        <v>43621</v>
      </c>
      <c r="B87" s="5" t="str">
        <f>'TN-Liste'!B121</f>
        <v>MBI18_Grp1</v>
      </c>
      <c r="C87" s="5">
        <f>'TN-Liste'!C121</f>
        <v>1</v>
      </c>
      <c r="D87" s="3" t="s">
        <v>228</v>
      </c>
      <c r="E87" s="52" t="s">
        <v>230</v>
      </c>
      <c r="F87" s="58">
        <v>86.0</v>
      </c>
      <c r="G87" s="5"/>
      <c r="H87" s="5">
        <v>117.0</v>
      </c>
      <c r="I87" s="5"/>
      <c r="J87" s="5">
        <v>111.0</v>
      </c>
      <c r="K87" s="5">
        <v>94.0</v>
      </c>
      <c r="L87" s="5">
        <v>93.0</v>
      </c>
      <c r="M87" s="52"/>
      <c r="N87" s="90"/>
      <c r="O87" s="5"/>
      <c r="P87" s="5"/>
      <c r="Q87" s="5"/>
      <c r="R87" s="5"/>
      <c r="S87" s="5"/>
      <c r="T87" s="5"/>
      <c r="U87" s="52"/>
    </row>
    <row r="88" ht="15.75" customHeight="1">
      <c r="A88" s="4">
        <f>'TN-Liste'!A122</f>
        <v>43621</v>
      </c>
      <c r="B88" s="5" t="str">
        <f>'TN-Liste'!B122</f>
        <v>MBI18_Grp1</v>
      </c>
      <c r="C88" s="5">
        <f>'TN-Liste'!C122</f>
        <v>2</v>
      </c>
      <c r="D88" s="3" t="s">
        <v>228</v>
      </c>
      <c r="E88" s="52" t="s">
        <v>230</v>
      </c>
      <c r="F88" s="58">
        <v>88.0</v>
      </c>
      <c r="G88" s="5"/>
      <c r="H88" s="5">
        <v>115.0</v>
      </c>
      <c r="I88" s="5"/>
      <c r="J88" s="5">
        <v>139.0</v>
      </c>
      <c r="K88" s="5">
        <v>108.0</v>
      </c>
      <c r="L88" s="5">
        <v>118.0</v>
      </c>
      <c r="M88" s="52">
        <v>86.0</v>
      </c>
      <c r="N88" s="90"/>
      <c r="O88" s="5"/>
      <c r="P88" s="5"/>
      <c r="Q88" s="5"/>
      <c r="R88" s="5"/>
      <c r="S88" s="5"/>
      <c r="T88" s="5"/>
      <c r="U88" s="52"/>
    </row>
    <row r="89" ht="15.75" customHeight="1">
      <c r="A89" s="4">
        <f>'TN-Liste'!A123</f>
        <v>43621</v>
      </c>
      <c r="B89" s="5" t="str">
        <f>'TN-Liste'!B123</f>
        <v>MBI18_Grp1</v>
      </c>
      <c r="C89" s="5">
        <f>'TN-Liste'!C123</f>
        <v>3</v>
      </c>
      <c r="D89" s="3" t="s">
        <v>228</v>
      </c>
      <c r="E89" s="52" t="s">
        <v>230</v>
      </c>
      <c r="F89" s="58">
        <v>92.0</v>
      </c>
      <c r="G89" s="5"/>
      <c r="H89" s="5">
        <v>120.0</v>
      </c>
      <c r="I89" s="5"/>
      <c r="J89" s="5">
        <v>126.0</v>
      </c>
      <c r="K89" s="5">
        <v>117.0</v>
      </c>
      <c r="L89" s="5"/>
      <c r="M89" s="52">
        <v>91.0</v>
      </c>
      <c r="N89" s="90"/>
      <c r="O89" s="5"/>
      <c r="P89" s="5"/>
      <c r="Q89" s="5"/>
      <c r="R89" s="5"/>
      <c r="S89" s="5"/>
      <c r="T89" s="5"/>
      <c r="U89" s="52"/>
    </row>
    <row r="90" ht="15.75" customHeight="1">
      <c r="A90" s="4">
        <f>'TN-Liste'!A124</f>
        <v>43621</v>
      </c>
      <c r="B90" s="5" t="str">
        <f>'TN-Liste'!B124</f>
        <v>MBI18_Grp1</v>
      </c>
      <c r="C90" s="5">
        <f>'TN-Liste'!C124</f>
        <v>4</v>
      </c>
      <c r="E90" s="52"/>
      <c r="F90" s="58"/>
      <c r="G90" s="5"/>
      <c r="H90" s="5"/>
      <c r="I90" s="5"/>
      <c r="J90" s="5"/>
      <c r="K90" s="5"/>
      <c r="L90" s="5"/>
      <c r="M90" s="52"/>
      <c r="N90" s="90"/>
      <c r="O90" s="5"/>
      <c r="P90" s="5"/>
      <c r="Q90" s="5"/>
      <c r="R90" s="5"/>
      <c r="S90" s="5"/>
      <c r="T90" s="5"/>
      <c r="U90" s="52"/>
    </row>
    <row r="91" ht="15.75" customHeight="1">
      <c r="A91" s="4">
        <f>'TN-Liste'!A125</f>
        <v>43621</v>
      </c>
      <c r="B91" s="5" t="str">
        <f>'TN-Liste'!B125</f>
        <v>MBI18_Grp1</v>
      </c>
      <c r="C91" s="5">
        <f>'TN-Liste'!C125</f>
        <v>5</v>
      </c>
      <c r="E91" s="52"/>
      <c r="F91" s="58"/>
      <c r="G91" s="5"/>
      <c r="H91" s="5"/>
      <c r="I91" s="5"/>
      <c r="J91" s="5"/>
      <c r="K91" s="5"/>
      <c r="L91" s="5"/>
      <c r="M91" s="52"/>
      <c r="N91" s="90"/>
      <c r="O91" s="5"/>
      <c r="P91" s="5"/>
      <c r="Q91" s="5"/>
      <c r="R91" s="5"/>
      <c r="S91" s="5"/>
      <c r="T91" s="5"/>
      <c r="U91" s="52"/>
    </row>
    <row r="92" ht="15.75" customHeight="1">
      <c r="A92" s="4">
        <f>'TN-Liste'!A126</f>
        <v>43621</v>
      </c>
      <c r="B92" s="5" t="str">
        <f>'TN-Liste'!B126</f>
        <v>MBI18_Grp1</v>
      </c>
      <c r="C92" s="5">
        <f>'TN-Liste'!C126</f>
        <v>6</v>
      </c>
      <c r="D92" s="3" t="s">
        <v>228</v>
      </c>
      <c r="E92" s="52" t="s">
        <v>230</v>
      </c>
      <c r="F92" s="58">
        <v>100.0</v>
      </c>
      <c r="G92" s="5"/>
      <c r="H92" s="5">
        <v>121.0</v>
      </c>
      <c r="I92" s="5"/>
      <c r="J92" s="5"/>
      <c r="K92" s="5"/>
      <c r="L92" s="5"/>
      <c r="M92" s="52"/>
      <c r="N92" s="90"/>
      <c r="O92" s="5"/>
      <c r="P92" s="5"/>
      <c r="Q92" s="5"/>
      <c r="R92" s="5"/>
      <c r="S92" s="5"/>
      <c r="T92" s="5"/>
      <c r="U92" s="52"/>
    </row>
    <row r="93" ht="15.75" customHeight="1">
      <c r="A93" s="4">
        <f>'TN-Liste'!A127</f>
        <v>43621</v>
      </c>
      <c r="B93" s="5" t="str">
        <f>'TN-Liste'!B127</f>
        <v>MBI18_Grp1</v>
      </c>
      <c r="C93" s="5">
        <f>'TN-Liste'!C127</f>
        <v>7</v>
      </c>
      <c r="E93" s="52"/>
      <c r="F93" s="58"/>
      <c r="G93" s="5"/>
      <c r="H93" s="5"/>
      <c r="I93" s="5"/>
      <c r="J93" s="5"/>
      <c r="K93" s="5"/>
      <c r="L93" s="5"/>
      <c r="M93" s="52"/>
      <c r="N93" s="90"/>
      <c r="O93" s="5"/>
      <c r="P93" s="5"/>
      <c r="Q93" s="5"/>
      <c r="R93" s="5"/>
      <c r="S93" s="5"/>
      <c r="T93" s="5"/>
      <c r="U93" s="52"/>
    </row>
    <row r="94" ht="15.75" customHeight="1">
      <c r="A94" s="4">
        <f>'TN-Liste'!A128</f>
        <v>43621</v>
      </c>
      <c r="B94" s="5" t="str">
        <f>'TN-Liste'!B128</f>
        <v>MBI18_Grp1</v>
      </c>
      <c r="C94" s="5">
        <f>'TN-Liste'!C128</f>
        <v>8</v>
      </c>
      <c r="E94" s="52"/>
      <c r="F94" s="58"/>
      <c r="G94" s="5"/>
      <c r="H94" s="5"/>
      <c r="I94" s="5"/>
      <c r="J94" s="5"/>
      <c r="K94" s="5"/>
      <c r="L94" s="5"/>
      <c r="M94" s="52"/>
      <c r="N94" s="90"/>
      <c r="O94" s="5"/>
      <c r="P94" s="5"/>
      <c r="Q94" s="5"/>
      <c r="R94" s="5"/>
      <c r="S94" s="5"/>
      <c r="T94" s="5"/>
      <c r="U94" s="52"/>
    </row>
    <row r="95" ht="15.75" customHeight="1">
      <c r="A95" s="4">
        <f>'TN-Liste'!A129</f>
        <v>43621</v>
      </c>
      <c r="B95" s="5" t="str">
        <f>'TN-Liste'!B129</f>
        <v>MBI18_Grp1</v>
      </c>
      <c r="C95" s="5">
        <f>'TN-Liste'!C129</f>
        <v>9</v>
      </c>
      <c r="D95" s="3" t="s">
        <v>214</v>
      </c>
      <c r="E95" s="52" t="s">
        <v>230</v>
      </c>
      <c r="F95" s="58">
        <v>92.0</v>
      </c>
      <c r="G95" s="5">
        <v>104.0</v>
      </c>
      <c r="H95" s="5"/>
      <c r="I95" s="5">
        <v>101.0</v>
      </c>
      <c r="J95" s="5">
        <v>112.0</v>
      </c>
      <c r="K95" s="5">
        <v>120.0</v>
      </c>
      <c r="L95" s="5"/>
      <c r="M95" s="52">
        <v>103.0</v>
      </c>
      <c r="N95" s="90"/>
      <c r="O95" s="5"/>
      <c r="P95" s="5"/>
      <c r="Q95" s="5"/>
      <c r="R95" s="5"/>
      <c r="S95" s="5"/>
      <c r="T95" s="5"/>
      <c r="U95" s="52"/>
    </row>
    <row r="96" ht="15.75" customHeight="1">
      <c r="A96" s="4">
        <f>'TN-Liste'!A130</f>
        <v>43621</v>
      </c>
      <c r="B96" s="5" t="str">
        <f>'TN-Liste'!B130</f>
        <v>MBI18_Grp1</v>
      </c>
      <c r="C96" s="5">
        <f>'TN-Liste'!C130</f>
        <v>10</v>
      </c>
      <c r="D96" s="3" t="s">
        <v>228</v>
      </c>
      <c r="E96" s="52" t="s">
        <v>230</v>
      </c>
      <c r="F96" s="58">
        <v>87.0</v>
      </c>
      <c r="G96" s="5"/>
      <c r="H96" s="5">
        <v>120.0</v>
      </c>
      <c r="I96" s="5"/>
      <c r="J96" s="5">
        <v>114.0</v>
      </c>
      <c r="K96" s="5"/>
      <c r="L96" s="5">
        <v>78.0</v>
      </c>
      <c r="M96" s="52"/>
      <c r="N96" s="90"/>
      <c r="O96" s="5"/>
      <c r="P96" s="5"/>
      <c r="Q96" s="5"/>
      <c r="R96" s="5"/>
      <c r="S96" s="5"/>
      <c r="T96" s="5"/>
      <c r="U96" s="52"/>
    </row>
    <row r="97" ht="15.75" customHeight="1">
      <c r="A97" s="4">
        <f>'TN-Liste'!A131</f>
        <v>43621</v>
      </c>
      <c r="B97" s="5" t="str">
        <f>'TN-Liste'!B131</f>
        <v>MBI18_Grp1</v>
      </c>
      <c r="C97" s="5">
        <f>'TN-Liste'!C131</f>
        <v>11</v>
      </c>
      <c r="D97" s="3" t="s">
        <v>214</v>
      </c>
      <c r="E97" s="52" t="s">
        <v>230</v>
      </c>
      <c r="F97" s="58">
        <v>89.0</v>
      </c>
      <c r="G97" s="5">
        <v>114.0</v>
      </c>
      <c r="H97" s="5"/>
      <c r="I97" s="5">
        <v>140.0</v>
      </c>
      <c r="J97" s="5">
        <v>116.0</v>
      </c>
      <c r="K97" s="5"/>
      <c r="L97" s="5"/>
      <c r="M97" s="52">
        <v>81.0</v>
      </c>
      <c r="N97" s="90"/>
      <c r="O97" s="5"/>
      <c r="P97" s="5"/>
      <c r="Q97" s="5"/>
      <c r="R97" s="5"/>
      <c r="S97" s="5"/>
      <c r="T97" s="5"/>
      <c r="U97" s="52"/>
    </row>
    <row r="98" ht="15.75" customHeight="1">
      <c r="A98" s="1">
        <f>'TN-Liste'!A132</f>
        <v>43621</v>
      </c>
      <c r="B98" s="2" t="str">
        <f>'TN-Liste'!B132</f>
        <v>MBI18_Grp1</v>
      </c>
      <c r="C98" s="2">
        <f>'TN-Liste'!C132</f>
        <v>12</v>
      </c>
      <c r="D98" s="9"/>
      <c r="E98" s="54"/>
      <c r="F98" s="67"/>
      <c r="G98" s="2"/>
      <c r="H98" s="2"/>
      <c r="I98" s="2"/>
      <c r="J98" s="2"/>
      <c r="K98" s="2"/>
      <c r="L98" s="2"/>
      <c r="M98" s="54"/>
      <c r="N98" s="96"/>
      <c r="O98" s="2"/>
      <c r="P98" s="2"/>
      <c r="Q98" s="2"/>
      <c r="R98" s="2"/>
      <c r="S98" s="2"/>
      <c r="T98" s="2"/>
      <c r="U98" s="54"/>
      <c r="V98" s="9"/>
      <c r="W98" s="9"/>
      <c r="X98" s="9"/>
      <c r="Y98" s="9"/>
      <c r="Z98" s="9"/>
    </row>
    <row r="99" ht="15.75" customHeight="1">
      <c r="A99" s="4">
        <f>'TN-Liste'!A133</f>
        <v>43628</v>
      </c>
      <c r="B99" s="5" t="str">
        <f>'TN-Liste'!B133</f>
        <v>MBI18_Grp2</v>
      </c>
      <c r="C99" s="5">
        <f>'TN-Liste'!C133</f>
        <v>1</v>
      </c>
      <c r="D99" s="3" t="s">
        <v>228</v>
      </c>
      <c r="E99" s="52" t="s">
        <v>230</v>
      </c>
      <c r="F99" s="58">
        <v>104.0</v>
      </c>
      <c r="G99" s="5"/>
      <c r="H99" s="5">
        <v>157.0</v>
      </c>
      <c r="I99" s="5"/>
      <c r="J99" s="5">
        <v>82.0</v>
      </c>
      <c r="K99" s="5">
        <v>90.0</v>
      </c>
      <c r="L99" s="5">
        <v>102.0</v>
      </c>
      <c r="M99" s="52">
        <v>101.0</v>
      </c>
      <c r="N99" s="90"/>
      <c r="O99" s="5"/>
      <c r="P99" s="5"/>
      <c r="Q99" s="5"/>
      <c r="R99" s="5"/>
      <c r="S99" s="5"/>
      <c r="T99" s="5"/>
      <c r="U99" s="52"/>
    </row>
    <row r="100" ht="15.75" customHeight="1">
      <c r="A100" s="4">
        <f>'TN-Liste'!A134</f>
        <v>43628</v>
      </c>
      <c r="B100" s="5" t="str">
        <f>'TN-Liste'!B134</f>
        <v>MBI18_Grp2</v>
      </c>
      <c r="C100" s="5">
        <f>'TN-Liste'!C134</f>
        <v>2</v>
      </c>
      <c r="E100" s="52"/>
      <c r="F100" s="58"/>
      <c r="G100" s="5"/>
      <c r="H100" s="5"/>
      <c r="I100" s="5"/>
      <c r="J100" s="5"/>
      <c r="K100" s="5"/>
      <c r="L100" s="5"/>
      <c r="M100" s="52"/>
      <c r="N100" s="90"/>
      <c r="O100" s="5"/>
      <c r="P100" s="5"/>
      <c r="Q100" s="5"/>
      <c r="R100" s="5"/>
      <c r="S100" s="5"/>
      <c r="T100" s="5"/>
      <c r="U100" s="52"/>
    </row>
    <row r="101" ht="15.75" customHeight="1">
      <c r="A101" s="4">
        <f>'TN-Liste'!A135</f>
        <v>43628</v>
      </c>
      <c r="B101" s="5" t="str">
        <f>'TN-Liste'!B135</f>
        <v>MBI18_Grp2</v>
      </c>
      <c r="C101" s="5">
        <f>'TN-Liste'!C135</f>
        <v>3</v>
      </c>
      <c r="D101" s="3" t="s">
        <v>214</v>
      </c>
      <c r="E101" s="52" t="s">
        <v>230</v>
      </c>
      <c r="F101" s="58">
        <v>78.0</v>
      </c>
      <c r="G101" s="5">
        <v>96.0</v>
      </c>
      <c r="H101" s="5"/>
      <c r="I101" s="5">
        <v>105.0</v>
      </c>
      <c r="J101" s="5">
        <v>102.0</v>
      </c>
      <c r="K101" s="5">
        <v>95.0</v>
      </c>
      <c r="L101" s="5">
        <v>74.0</v>
      </c>
      <c r="M101" s="52">
        <v>75.0</v>
      </c>
      <c r="N101" s="90"/>
      <c r="O101" s="5"/>
      <c r="P101" s="5"/>
      <c r="Q101" s="5"/>
      <c r="R101" s="5"/>
      <c r="S101" s="5"/>
      <c r="T101" s="5"/>
      <c r="U101" s="52"/>
    </row>
    <row r="102" ht="15.75" customHeight="1">
      <c r="A102" s="4">
        <f>'TN-Liste'!A136</f>
        <v>43628</v>
      </c>
      <c r="B102" s="5" t="str">
        <f>'TN-Liste'!B136</f>
        <v>MBI18_Grp2</v>
      </c>
      <c r="C102" s="5">
        <f>'TN-Liste'!C136</f>
        <v>4</v>
      </c>
      <c r="D102" s="3" t="s">
        <v>228</v>
      </c>
      <c r="E102" s="52" t="s">
        <v>230</v>
      </c>
      <c r="F102" s="58">
        <v>97.0</v>
      </c>
      <c r="G102" s="5"/>
      <c r="H102" s="5">
        <v>120.0</v>
      </c>
      <c r="I102" s="5"/>
      <c r="J102" s="5">
        <v>107.0</v>
      </c>
      <c r="K102" s="5">
        <v>89.0</v>
      </c>
      <c r="L102" s="5">
        <v>93.0</v>
      </c>
      <c r="M102" s="52">
        <v>89.0</v>
      </c>
      <c r="N102" s="90"/>
      <c r="O102" s="5"/>
      <c r="P102" s="5"/>
      <c r="Q102" s="5"/>
      <c r="R102" s="5"/>
      <c r="S102" s="5"/>
      <c r="T102" s="5"/>
      <c r="U102" s="52"/>
    </row>
    <row r="103" ht="15.75" customHeight="1">
      <c r="A103" s="4">
        <f>'TN-Liste'!A137</f>
        <v>43628</v>
      </c>
      <c r="B103" s="5" t="str">
        <f>'TN-Liste'!B137</f>
        <v>MBI18_Grp2</v>
      </c>
      <c r="C103" s="5">
        <f>'TN-Liste'!C137</f>
        <v>5</v>
      </c>
      <c r="D103" s="3" t="s">
        <v>214</v>
      </c>
      <c r="E103" s="52" t="s">
        <v>230</v>
      </c>
      <c r="F103" s="58" t="s">
        <v>236</v>
      </c>
      <c r="G103" s="5">
        <v>114.0</v>
      </c>
      <c r="H103" s="5"/>
      <c r="I103" s="5">
        <v>127.0</v>
      </c>
      <c r="J103" s="5">
        <v>140.0</v>
      </c>
      <c r="K103" s="5">
        <v>176.0</v>
      </c>
      <c r="L103" s="5">
        <v>174.0</v>
      </c>
      <c r="M103" s="52">
        <v>60.0</v>
      </c>
      <c r="N103" s="90"/>
      <c r="O103" s="5"/>
      <c r="P103" s="5"/>
      <c r="Q103" s="5"/>
      <c r="R103" s="5"/>
      <c r="S103" s="5"/>
      <c r="T103" s="5"/>
      <c r="U103" s="52"/>
    </row>
    <row r="104" ht="15.75" customHeight="1">
      <c r="A104" s="4">
        <f>'TN-Liste'!A138</f>
        <v>43628</v>
      </c>
      <c r="B104" s="5" t="str">
        <f>'TN-Liste'!B138</f>
        <v>MBI18_Grp2</v>
      </c>
      <c r="C104" s="5">
        <f>'TN-Liste'!C138</f>
        <v>6</v>
      </c>
      <c r="D104" s="3" t="s">
        <v>228</v>
      </c>
      <c r="E104" s="52" t="s">
        <v>230</v>
      </c>
      <c r="F104" s="58">
        <v>103.0</v>
      </c>
      <c r="G104" s="5"/>
      <c r="H104" s="5">
        <v>128.0</v>
      </c>
      <c r="I104" s="5"/>
      <c r="J104" s="5">
        <v>114.0</v>
      </c>
      <c r="K104" s="5">
        <v>104.0</v>
      </c>
      <c r="L104" s="5">
        <v>95.0</v>
      </c>
      <c r="M104" s="52">
        <v>88.0</v>
      </c>
      <c r="N104" s="90"/>
      <c r="O104" s="5"/>
      <c r="P104" s="5"/>
      <c r="Q104" s="5"/>
      <c r="R104" s="5"/>
      <c r="S104" s="5"/>
      <c r="T104" s="5"/>
      <c r="U104" s="52"/>
    </row>
    <row r="105" ht="15.75" customHeight="1">
      <c r="A105" s="1">
        <f>'TN-Liste'!A139</f>
        <v>43628</v>
      </c>
      <c r="B105" s="2" t="str">
        <f>'TN-Liste'!B139</f>
        <v>MBI18_Grp2</v>
      </c>
      <c r="C105" s="2">
        <f>'TN-Liste'!C139</f>
        <v>7</v>
      </c>
      <c r="D105" s="9" t="s">
        <v>214</v>
      </c>
      <c r="E105" s="54" t="s">
        <v>230</v>
      </c>
      <c r="F105" s="67">
        <v>115.0</v>
      </c>
      <c r="G105" s="2">
        <v>156.0</v>
      </c>
      <c r="H105" s="2">
        <v>180.0</v>
      </c>
      <c r="I105" s="2"/>
      <c r="J105" s="2">
        <v>183.0</v>
      </c>
      <c r="K105" s="2">
        <v>147.0</v>
      </c>
      <c r="L105" s="2">
        <v>139.0</v>
      </c>
      <c r="M105" s="54">
        <v>133.0</v>
      </c>
      <c r="N105" s="96"/>
      <c r="O105" s="2"/>
      <c r="P105" s="2"/>
      <c r="Q105" s="2"/>
      <c r="R105" s="2"/>
      <c r="S105" s="2"/>
      <c r="T105" s="2"/>
      <c r="U105" s="54"/>
      <c r="V105" s="9"/>
      <c r="W105" s="9"/>
      <c r="X105" s="9"/>
      <c r="Y105" s="9"/>
      <c r="Z105" s="9"/>
    </row>
    <row r="106" ht="15.75" customHeight="1">
      <c r="A106" s="4">
        <f>'TN-Liste'!A140</f>
        <v>43641</v>
      </c>
      <c r="B106" s="5" t="str">
        <f>'TN-Liste'!B140</f>
        <v>MBI18_Grp3</v>
      </c>
      <c r="C106" s="5">
        <f>'TN-Liste'!C140</f>
        <v>1</v>
      </c>
      <c r="D106" s="3" t="s">
        <v>214</v>
      </c>
      <c r="E106" s="52" t="s">
        <v>230</v>
      </c>
      <c r="F106" s="58">
        <v>87.0</v>
      </c>
      <c r="G106" s="5">
        <v>127.0</v>
      </c>
      <c r="H106" s="5"/>
      <c r="I106" s="5">
        <v>137.0</v>
      </c>
      <c r="J106" s="5">
        <v>173.0</v>
      </c>
      <c r="K106" s="5">
        <v>104.0</v>
      </c>
      <c r="L106" s="5">
        <v>107.0</v>
      </c>
      <c r="M106" s="52">
        <v>74.0</v>
      </c>
      <c r="N106" s="90"/>
      <c r="O106" s="5"/>
      <c r="P106" s="5"/>
      <c r="Q106" s="5"/>
      <c r="R106" s="5"/>
      <c r="S106" s="5"/>
      <c r="T106" s="5"/>
      <c r="U106" s="52"/>
    </row>
    <row r="107" ht="15.75" customHeight="1">
      <c r="A107" s="4">
        <f>'TN-Liste'!A141</f>
        <v>43641</v>
      </c>
      <c r="B107" s="5" t="str">
        <f>'TN-Liste'!B141</f>
        <v>MBI18_Grp3</v>
      </c>
      <c r="C107" s="5">
        <f>'TN-Liste'!C141</f>
        <v>2</v>
      </c>
      <c r="D107" s="3" t="s">
        <v>214</v>
      </c>
      <c r="E107" s="52" t="s">
        <v>230</v>
      </c>
      <c r="F107" s="58">
        <v>92.0</v>
      </c>
      <c r="G107" s="5">
        <v>102.0</v>
      </c>
      <c r="H107" s="5"/>
      <c r="I107" s="5">
        <v>134.0</v>
      </c>
      <c r="J107" s="5">
        <v>139.0</v>
      </c>
      <c r="K107" s="5">
        <v>95.0</v>
      </c>
      <c r="L107" s="5">
        <v>114.0</v>
      </c>
      <c r="M107" s="52">
        <v>99.0</v>
      </c>
      <c r="N107" s="90"/>
      <c r="O107" s="5"/>
      <c r="P107" s="5"/>
      <c r="Q107" s="5"/>
      <c r="R107" s="5"/>
      <c r="S107" s="5"/>
      <c r="T107" s="5"/>
      <c r="U107" s="52"/>
    </row>
    <row r="108" ht="15.75" customHeight="1">
      <c r="A108" s="4">
        <f>'TN-Liste'!A142</f>
        <v>43641</v>
      </c>
      <c r="B108" s="5" t="str">
        <f>'TN-Liste'!B142</f>
        <v>MBI18_Grp3</v>
      </c>
      <c r="C108" s="5">
        <f>'TN-Liste'!C142</f>
        <v>3</v>
      </c>
      <c r="D108" s="3" t="s">
        <v>214</v>
      </c>
      <c r="E108" s="52" t="s">
        <v>230</v>
      </c>
      <c r="F108" s="58">
        <v>47.0</v>
      </c>
      <c r="G108" s="5"/>
      <c r="H108" s="5"/>
      <c r="I108" s="5"/>
      <c r="J108" s="5">
        <v>134.0</v>
      </c>
      <c r="K108" s="5"/>
      <c r="L108" s="5"/>
      <c r="M108" s="52">
        <v>51.0</v>
      </c>
      <c r="N108" s="90"/>
      <c r="O108" s="5"/>
      <c r="P108" s="5"/>
      <c r="Q108" s="5"/>
      <c r="R108" s="5"/>
      <c r="S108" s="5"/>
      <c r="T108" s="5"/>
      <c r="U108" s="52"/>
    </row>
    <row r="109" ht="15.75" customHeight="1">
      <c r="A109" s="4">
        <f>'TN-Liste'!A143</f>
        <v>43641</v>
      </c>
      <c r="B109" s="5" t="str">
        <f>'TN-Liste'!B143</f>
        <v>MBI18_Grp3</v>
      </c>
      <c r="C109" s="5">
        <f>'TN-Liste'!C143</f>
        <v>4</v>
      </c>
      <c r="D109" s="3" t="s">
        <v>214</v>
      </c>
      <c r="E109" s="52" t="s">
        <v>230</v>
      </c>
      <c r="F109" s="58"/>
      <c r="G109" s="5"/>
      <c r="H109" s="5"/>
      <c r="I109" s="5"/>
      <c r="J109" s="5">
        <v>95.0</v>
      </c>
      <c r="K109" s="5"/>
      <c r="L109" s="5"/>
      <c r="M109" s="52">
        <v>77.0</v>
      </c>
      <c r="N109" s="90"/>
      <c r="O109" s="5"/>
      <c r="P109" s="5"/>
      <c r="Q109" s="5"/>
      <c r="R109" s="5"/>
      <c r="S109" s="5"/>
      <c r="T109" s="5"/>
      <c r="U109" s="52"/>
    </row>
    <row r="110" ht="15.75" customHeight="1">
      <c r="A110" s="4">
        <f>'TN-Liste'!A144</f>
        <v>43641</v>
      </c>
      <c r="B110" s="5" t="str">
        <f>'TN-Liste'!B144</f>
        <v>MBI18_Grp3</v>
      </c>
      <c r="C110" s="5">
        <f>'TN-Liste'!C144</f>
        <v>5</v>
      </c>
      <c r="E110" s="52"/>
      <c r="F110" s="58"/>
      <c r="G110" s="5"/>
      <c r="H110" s="5"/>
      <c r="I110" s="5"/>
      <c r="J110" s="5"/>
      <c r="K110" s="5"/>
      <c r="L110" s="5"/>
      <c r="M110" s="52"/>
      <c r="N110" s="90"/>
      <c r="O110" s="5"/>
      <c r="P110" s="5"/>
      <c r="Q110" s="5"/>
      <c r="R110" s="5"/>
      <c r="S110" s="5"/>
      <c r="T110" s="5"/>
      <c r="U110" s="52"/>
    </row>
    <row r="111" ht="15.75" customHeight="1">
      <c r="A111" s="4">
        <f>'TN-Liste'!A145</f>
        <v>43641</v>
      </c>
      <c r="B111" s="5" t="str">
        <f>'TN-Liste'!B145</f>
        <v>MBI18_Grp3</v>
      </c>
      <c r="C111" s="5">
        <f>'TN-Liste'!C145</f>
        <v>6</v>
      </c>
      <c r="D111" s="3" t="s">
        <v>228</v>
      </c>
      <c r="E111" s="52" t="s">
        <v>230</v>
      </c>
      <c r="F111" s="58">
        <v>94.0</v>
      </c>
      <c r="G111" s="5"/>
      <c r="H111" s="5">
        <v>127.0</v>
      </c>
      <c r="I111" s="5"/>
      <c r="J111" s="5">
        <v>119.0</v>
      </c>
      <c r="K111" s="5">
        <v>79.0</v>
      </c>
      <c r="L111" s="5">
        <v>90.0</v>
      </c>
      <c r="M111" s="52">
        <v>90.0</v>
      </c>
      <c r="N111" s="90"/>
      <c r="O111" s="5"/>
      <c r="P111" s="5"/>
      <c r="Q111" s="5"/>
      <c r="R111" s="5"/>
      <c r="S111" s="5"/>
      <c r="T111" s="5"/>
      <c r="U111" s="52"/>
    </row>
    <row r="112" ht="15.75" customHeight="1">
      <c r="A112" s="4">
        <f>'TN-Liste'!A146</f>
        <v>43641</v>
      </c>
      <c r="B112" s="5" t="str">
        <f>'TN-Liste'!B146</f>
        <v>MBI18_Grp3</v>
      </c>
      <c r="C112" s="5">
        <f>'TN-Liste'!C146</f>
        <v>7</v>
      </c>
      <c r="E112" s="52"/>
      <c r="F112" s="58"/>
      <c r="G112" s="5"/>
      <c r="H112" s="5"/>
      <c r="I112" s="5"/>
      <c r="J112" s="5"/>
      <c r="K112" s="5"/>
      <c r="L112" s="5"/>
      <c r="M112" s="52"/>
      <c r="N112" s="90"/>
      <c r="O112" s="5"/>
      <c r="P112" s="5"/>
      <c r="Q112" s="5"/>
      <c r="R112" s="5"/>
      <c r="S112" s="5"/>
      <c r="T112" s="5"/>
      <c r="U112" s="52"/>
    </row>
    <row r="113" ht="15.75" customHeight="1">
      <c r="A113" s="4">
        <f>'TN-Liste'!A147</f>
        <v>43641</v>
      </c>
      <c r="B113" s="5" t="str">
        <f>'TN-Liste'!B147</f>
        <v>MBI18_Grp3</v>
      </c>
      <c r="C113" s="5">
        <f>'TN-Liste'!C147</f>
        <v>8</v>
      </c>
      <c r="D113" s="3" t="s">
        <v>214</v>
      </c>
      <c r="E113" s="52" t="s">
        <v>230</v>
      </c>
      <c r="F113" s="58">
        <v>79.3</v>
      </c>
      <c r="G113" s="5"/>
      <c r="H113" s="5"/>
      <c r="I113" s="5"/>
      <c r="J113" s="5">
        <v>96.0</v>
      </c>
      <c r="K113" s="5">
        <v>71.4</v>
      </c>
      <c r="L113" s="5"/>
      <c r="M113" s="52"/>
      <c r="N113" s="90"/>
      <c r="O113" s="5"/>
      <c r="P113" s="5"/>
      <c r="Q113" s="5"/>
      <c r="R113" s="5"/>
      <c r="S113" s="5"/>
      <c r="T113" s="5"/>
      <c r="U113" s="52"/>
    </row>
    <row r="114" ht="15.75" customHeight="1">
      <c r="A114" s="4">
        <f>'TN-Liste'!A148</f>
        <v>43641</v>
      </c>
      <c r="B114" s="5" t="str">
        <f>'TN-Liste'!B148</f>
        <v>MBI18_Grp3</v>
      </c>
      <c r="C114" s="5">
        <f>'TN-Liste'!C148</f>
        <v>9</v>
      </c>
      <c r="D114" s="3" t="s">
        <v>228</v>
      </c>
      <c r="E114" s="52" t="s">
        <v>230</v>
      </c>
      <c r="F114" s="58">
        <v>95.0</v>
      </c>
      <c r="G114" s="5"/>
      <c r="H114" s="5"/>
      <c r="I114" s="5"/>
      <c r="J114" s="5"/>
      <c r="K114" s="5">
        <v>104.0</v>
      </c>
      <c r="L114" s="5"/>
      <c r="M114" s="52">
        <v>66.4</v>
      </c>
      <c r="N114" s="90"/>
      <c r="O114" s="5"/>
      <c r="P114" s="5"/>
      <c r="Q114" s="5"/>
      <c r="R114" s="5"/>
      <c r="S114" s="5"/>
      <c r="T114" s="5"/>
      <c r="U114" s="52"/>
    </row>
    <row r="115" ht="15.75" customHeight="1">
      <c r="A115" s="4">
        <f>'TN-Liste'!A149</f>
        <v>43641</v>
      </c>
      <c r="B115" s="5" t="str">
        <f>'TN-Liste'!B149</f>
        <v>MBI18_Grp3</v>
      </c>
      <c r="C115" s="5">
        <f>'TN-Liste'!C149</f>
        <v>10</v>
      </c>
      <c r="D115" s="3" t="s">
        <v>228</v>
      </c>
      <c r="E115" s="52" t="s">
        <v>230</v>
      </c>
      <c r="F115" s="58"/>
      <c r="G115" s="5"/>
      <c r="H115" s="5"/>
      <c r="I115" s="5"/>
      <c r="J115" s="5">
        <v>114.0</v>
      </c>
      <c r="K115" s="5">
        <v>93.0</v>
      </c>
      <c r="L115" s="5">
        <v>90.0</v>
      </c>
      <c r="M115" s="52"/>
      <c r="N115" s="90"/>
      <c r="O115" s="5"/>
      <c r="P115" s="5"/>
      <c r="Q115" s="5"/>
      <c r="R115" s="5"/>
      <c r="S115" s="5"/>
      <c r="T115" s="5"/>
      <c r="U115" s="52"/>
    </row>
    <row r="116" ht="15.75" customHeight="1">
      <c r="A116" s="4">
        <f>'TN-Liste'!A150</f>
        <v>43641</v>
      </c>
      <c r="B116" s="5" t="str">
        <f>'TN-Liste'!B150</f>
        <v>MBI18_Grp3</v>
      </c>
      <c r="C116" s="5">
        <f>'TN-Liste'!C150</f>
        <v>11</v>
      </c>
      <c r="D116" s="3" t="s">
        <v>228</v>
      </c>
      <c r="E116" s="52" t="s">
        <v>230</v>
      </c>
      <c r="F116" s="5">
        <v>116.0</v>
      </c>
      <c r="G116" s="5"/>
      <c r="H116" s="5"/>
      <c r="I116" s="5"/>
      <c r="J116" s="5">
        <v>126.0</v>
      </c>
      <c r="K116" s="5">
        <v>100.0</v>
      </c>
      <c r="L116" s="5">
        <v>83.0</v>
      </c>
      <c r="M116" s="52"/>
      <c r="N116" s="52"/>
      <c r="O116" s="5"/>
      <c r="P116" s="5"/>
      <c r="Q116" s="5"/>
      <c r="R116" s="5"/>
      <c r="S116" s="5"/>
      <c r="T116" s="5"/>
      <c r="U116" s="52"/>
    </row>
    <row r="117" ht="15.75" customHeight="1">
      <c r="A117" s="1">
        <f>'TN-Liste'!A151</f>
        <v>43641</v>
      </c>
      <c r="B117" s="2" t="str">
        <f>'TN-Liste'!B151</f>
        <v>MBI18_Grp3</v>
      </c>
      <c r="C117" s="2">
        <f>'TN-Liste'!C151</f>
        <v>12</v>
      </c>
      <c r="D117" s="9"/>
      <c r="E117" s="54"/>
      <c r="F117" s="2"/>
      <c r="G117" s="2"/>
      <c r="H117" s="2"/>
      <c r="I117" s="2"/>
      <c r="J117" s="2"/>
      <c r="K117" s="2"/>
      <c r="L117" s="2"/>
      <c r="M117" s="54"/>
      <c r="N117" s="54"/>
      <c r="O117" s="2"/>
      <c r="P117" s="2"/>
      <c r="Q117" s="2"/>
      <c r="R117" s="2"/>
      <c r="S117" s="2"/>
      <c r="T117" s="2"/>
      <c r="U117" s="54"/>
      <c r="V117" s="9"/>
      <c r="W117" s="9"/>
      <c r="X117" s="9"/>
      <c r="Y117" s="9"/>
      <c r="Z117" s="9"/>
    </row>
    <row r="118" ht="15.75" customHeight="1">
      <c r="A118" s="78">
        <v>44722.0</v>
      </c>
      <c r="B118" s="13" t="s">
        <v>42</v>
      </c>
      <c r="C118" s="16">
        <v>1.0</v>
      </c>
      <c r="D118" s="13"/>
      <c r="E118" s="128"/>
      <c r="F118" s="13"/>
      <c r="G118" s="13"/>
      <c r="H118" s="13"/>
      <c r="I118" s="13"/>
      <c r="J118" s="13"/>
      <c r="K118" s="13"/>
      <c r="L118" s="13"/>
      <c r="M118" s="128"/>
      <c r="N118" s="128"/>
      <c r="O118" s="13"/>
      <c r="P118" s="5"/>
      <c r="Q118" s="5"/>
      <c r="R118" s="5"/>
      <c r="S118" s="5"/>
      <c r="T118" s="5"/>
      <c r="U118" s="52"/>
    </row>
    <row r="119" ht="15.75" customHeight="1">
      <c r="A119" s="78">
        <v>44722.0</v>
      </c>
      <c r="B119" s="13" t="s">
        <v>42</v>
      </c>
      <c r="C119" s="16">
        <v>2.0</v>
      </c>
      <c r="D119" s="13"/>
      <c r="E119" s="128"/>
      <c r="F119" s="13"/>
      <c r="G119" s="13"/>
      <c r="H119" s="13"/>
      <c r="I119" s="13"/>
      <c r="J119" s="13"/>
      <c r="K119" s="13"/>
      <c r="L119" s="13"/>
      <c r="M119" s="128"/>
      <c r="N119" s="128"/>
      <c r="O119" s="13"/>
      <c r="P119" s="5"/>
      <c r="Q119" s="5"/>
      <c r="R119" s="5"/>
      <c r="S119" s="5"/>
      <c r="T119" s="5"/>
      <c r="U119" s="52"/>
    </row>
    <row r="120" ht="15.75" customHeight="1">
      <c r="A120" s="78">
        <v>44722.0</v>
      </c>
      <c r="B120" s="13" t="s">
        <v>42</v>
      </c>
      <c r="C120" s="16">
        <v>3.0</v>
      </c>
      <c r="D120" s="13"/>
      <c r="E120" s="128"/>
      <c r="F120" s="13"/>
      <c r="G120" s="13"/>
      <c r="H120" s="13"/>
      <c r="I120" s="13"/>
      <c r="J120" s="13"/>
      <c r="K120" s="13"/>
      <c r="L120" s="13"/>
      <c r="M120" s="128"/>
      <c r="N120" s="128"/>
      <c r="O120" s="13"/>
      <c r="P120" s="5"/>
      <c r="Q120" s="5"/>
      <c r="R120" s="5"/>
      <c r="S120" s="5"/>
      <c r="T120" s="5"/>
      <c r="U120" s="52"/>
    </row>
    <row r="121" ht="15.75" customHeight="1">
      <c r="A121" s="78">
        <v>44722.0</v>
      </c>
      <c r="B121" s="13" t="s">
        <v>42</v>
      </c>
      <c r="C121" s="16">
        <v>4.0</v>
      </c>
      <c r="D121" s="13"/>
      <c r="E121" s="128"/>
      <c r="F121" s="13"/>
      <c r="G121" s="13"/>
      <c r="H121" s="13"/>
      <c r="I121" s="13"/>
      <c r="J121" s="13"/>
      <c r="K121" s="13"/>
      <c r="L121" s="13"/>
      <c r="M121" s="128"/>
      <c r="N121" s="128"/>
      <c r="O121" s="13"/>
      <c r="P121" s="5"/>
      <c r="Q121" s="5"/>
      <c r="R121" s="5"/>
      <c r="S121" s="5"/>
      <c r="T121" s="5"/>
      <c r="U121" s="52"/>
    </row>
    <row r="122" ht="15.75" customHeight="1">
      <c r="A122" s="78">
        <v>44722.0</v>
      </c>
      <c r="B122" s="13" t="s">
        <v>42</v>
      </c>
      <c r="C122" s="16">
        <v>5.0</v>
      </c>
      <c r="D122" s="13" t="s">
        <v>237</v>
      </c>
      <c r="E122" s="128" t="s">
        <v>189</v>
      </c>
      <c r="F122" s="16">
        <v>65.4</v>
      </c>
      <c r="G122" s="16">
        <v>29.8</v>
      </c>
      <c r="H122" s="13"/>
      <c r="I122" s="13"/>
      <c r="J122" s="13" t="s">
        <v>238</v>
      </c>
      <c r="K122" s="16">
        <v>82.6</v>
      </c>
      <c r="L122" s="16">
        <v>45.6</v>
      </c>
      <c r="M122" s="122">
        <v>18.1</v>
      </c>
      <c r="N122" s="199" t="s">
        <v>239</v>
      </c>
      <c r="O122" s="13"/>
      <c r="P122" s="5"/>
      <c r="Q122" s="5"/>
      <c r="R122" s="5"/>
      <c r="S122" s="5"/>
      <c r="T122" s="5"/>
      <c r="U122" s="52"/>
    </row>
    <row r="123" ht="15.75" customHeight="1">
      <c r="A123" s="78">
        <v>44722.0</v>
      </c>
      <c r="B123" s="13" t="s">
        <v>42</v>
      </c>
      <c r="C123" s="16">
        <v>6.0</v>
      </c>
      <c r="D123" s="13"/>
      <c r="E123" s="128"/>
      <c r="F123" s="13"/>
      <c r="G123" s="13"/>
      <c r="H123" s="13"/>
      <c r="I123" s="13"/>
      <c r="J123" s="13"/>
      <c r="K123" s="13"/>
      <c r="L123" s="13"/>
      <c r="M123" s="128"/>
      <c r="N123" s="128"/>
      <c r="O123" s="13"/>
      <c r="P123" s="5"/>
      <c r="Q123" s="5"/>
      <c r="R123" s="5"/>
      <c r="S123" s="5"/>
      <c r="T123" s="5"/>
      <c r="U123" s="52"/>
    </row>
    <row r="124" ht="15.75" customHeight="1">
      <c r="A124" s="78">
        <v>44722.0</v>
      </c>
      <c r="B124" s="13" t="s">
        <v>42</v>
      </c>
      <c r="C124" s="16">
        <v>7.0</v>
      </c>
      <c r="D124" s="13"/>
      <c r="E124" s="128"/>
      <c r="F124" s="13"/>
      <c r="G124" s="13"/>
      <c r="H124" s="13"/>
      <c r="I124" s="13"/>
      <c r="J124" s="13"/>
      <c r="K124" s="13"/>
      <c r="L124" s="13"/>
      <c r="M124" s="128"/>
      <c r="N124" s="128"/>
      <c r="O124" s="13"/>
      <c r="P124" s="5"/>
      <c r="Q124" s="5"/>
      <c r="R124" s="5"/>
      <c r="S124" s="5"/>
      <c r="T124" s="5"/>
      <c r="U124" s="52"/>
    </row>
    <row r="125" ht="15.75" customHeight="1">
      <c r="A125" s="78">
        <v>44722.0</v>
      </c>
      <c r="B125" s="13" t="s">
        <v>42</v>
      </c>
      <c r="C125" s="16">
        <v>8.0</v>
      </c>
      <c r="D125" s="13"/>
      <c r="E125" s="128"/>
      <c r="F125" s="13"/>
      <c r="G125" s="13"/>
      <c r="H125" s="13"/>
      <c r="I125" s="13"/>
      <c r="J125" s="13"/>
      <c r="K125" s="13"/>
      <c r="L125" s="13"/>
      <c r="M125" s="128"/>
      <c r="N125" s="128"/>
      <c r="O125" s="13"/>
      <c r="P125" s="5"/>
      <c r="Q125" s="5"/>
      <c r="R125" s="5"/>
      <c r="S125" s="5"/>
      <c r="T125" s="5"/>
      <c r="U125" s="52"/>
    </row>
    <row r="126" ht="15.75" customHeight="1">
      <c r="A126" s="78">
        <v>44722.0</v>
      </c>
      <c r="B126" s="13" t="s">
        <v>42</v>
      </c>
      <c r="C126" s="16">
        <v>9.0</v>
      </c>
      <c r="D126" s="13"/>
      <c r="E126" s="128"/>
      <c r="F126" s="13"/>
      <c r="G126" s="13"/>
      <c r="H126" s="13"/>
      <c r="I126" s="13"/>
      <c r="J126" s="13"/>
      <c r="K126" s="13"/>
      <c r="L126" s="13"/>
      <c r="M126" s="128"/>
      <c r="N126" s="128"/>
      <c r="O126" s="13"/>
      <c r="P126" s="5"/>
      <c r="Q126" s="5"/>
      <c r="R126" s="5"/>
      <c r="S126" s="5"/>
      <c r="T126" s="5"/>
      <c r="U126" s="52"/>
    </row>
    <row r="127" ht="15.75" customHeight="1">
      <c r="A127" s="78">
        <v>44722.0</v>
      </c>
      <c r="B127" s="13" t="s">
        <v>42</v>
      </c>
      <c r="C127" s="16">
        <v>10.0</v>
      </c>
      <c r="D127" s="13"/>
      <c r="E127" s="128"/>
      <c r="F127" s="13"/>
      <c r="G127" s="13"/>
      <c r="H127" s="13"/>
      <c r="I127" s="13"/>
      <c r="J127" s="13"/>
      <c r="K127" s="13"/>
      <c r="L127" s="13"/>
      <c r="M127" s="128"/>
      <c r="N127" s="128"/>
      <c r="O127" s="13"/>
      <c r="P127" s="5"/>
      <c r="Q127" s="5"/>
      <c r="R127" s="5"/>
      <c r="S127" s="5"/>
      <c r="T127" s="5"/>
      <c r="U127" s="52"/>
    </row>
    <row r="128" ht="15.75" customHeight="1">
      <c r="A128" s="78">
        <v>44722.0</v>
      </c>
      <c r="B128" s="13" t="s">
        <v>42</v>
      </c>
      <c r="C128" s="16">
        <v>11.0</v>
      </c>
      <c r="D128" s="13"/>
      <c r="E128" s="128"/>
      <c r="F128" s="13"/>
      <c r="G128" s="13"/>
      <c r="H128" s="13"/>
      <c r="I128" s="13"/>
      <c r="J128" s="13"/>
      <c r="K128" s="13"/>
      <c r="L128" s="13"/>
      <c r="M128" s="128"/>
      <c r="N128" s="128"/>
      <c r="O128" s="13"/>
      <c r="P128" s="5"/>
      <c r="Q128" s="5"/>
      <c r="R128" s="5"/>
      <c r="S128" s="5"/>
      <c r="T128" s="5"/>
      <c r="U128" s="52"/>
    </row>
    <row r="129" ht="15.75" customHeight="1">
      <c r="A129" s="78">
        <v>44722.0</v>
      </c>
      <c r="B129" s="13" t="s">
        <v>42</v>
      </c>
      <c r="C129" s="16">
        <v>12.0</v>
      </c>
      <c r="D129" s="13"/>
      <c r="E129" s="128"/>
      <c r="F129" s="13"/>
      <c r="G129" s="13"/>
      <c r="H129" s="13"/>
      <c r="I129" s="13"/>
      <c r="J129" s="13"/>
      <c r="K129" s="13"/>
      <c r="L129" s="13"/>
      <c r="M129" s="128"/>
      <c r="N129" s="128"/>
      <c r="O129" s="13"/>
      <c r="P129" s="5"/>
      <c r="Q129" s="5"/>
      <c r="R129" s="5"/>
      <c r="S129" s="5"/>
      <c r="T129" s="5"/>
      <c r="U129" s="52"/>
    </row>
    <row r="130" ht="15.75" customHeight="1">
      <c r="A130" s="78">
        <v>44722.0</v>
      </c>
      <c r="B130" s="13" t="s">
        <v>42</v>
      </c>
      <c r="C130" s="16">
        <v>13.0</v>
      </c>
      <c r="D130" s="13"/>
      <c r="E130" s="128"/>
      <c r="F130" s="13"/>
      <c r="G130" s="13"/>
      <c r="H130" s="13"/>
      <c r="I130" s="13"/>
      <c r="J130" s="13"/>
      <c r="K130" s="13"/>
      <c r="L130" s="13"/>
      <c r="M130" s="128"/>
      <c r="N130" s="128"/>
      <c r="O130" s="13"/>
      <c r="P130" s="5"/>
      <c r="Q130" s="5"/>
      <c r="R130" s="5"/>
      <c r="S130" s="5"/>
      <c r="T130" s="5"/>
      <c r="U130" s="52"/>
    </row>
    <row r="131" ht="15.75" customHeight="1">
      <c r="A131" s="74">
        <v>44721.0</v>
      </c>
      <c r="B131" s="75" t="s">
        <v>43</v>
      </c>
      <c r="C131" s="76">
        <v>1.0</v>
      </c>
      <c r="D131" s="75"/>
      <c r="E131" s="127"/>
      <c r="F131" s="75"/>
      <c r="G131" s="75"/>
      <c r="H131" s="75"/>
      <c r="I131" s="75"/>
      <c r="J131" s="75"/>
      <c r="K131" s="75"/>
      <c r="L131" s="75"/>
      <c r="M131" s="127"/>
      <c r="N131" s="127"/>
      <c r="O131" s="75"/>
      <c r="P131" s="7"/>
      <c r="Q131" s="7"/>
      <c r="R131" s="7"/>
      <c r="S131" s="7"/>
      <c r="T131" s="7"/>
      <c r="U131" s="120"/>
      <c r="V131" s="77"/>
      <c r="W131" s="77"/>
      <c r="X131" s="77"/>
      <c r="Y131" s="77"/>
      <c r="Z131" s="77"/>
    </row>
    <row r="132" ht="15.75" customHeight="1">
      <c r="A132" s="78">
        <v>44721.0</v>
      </c>
      <c r="B132" s="13" t="s">
        <v>43</v>
      </c>
      <c r="C132" s="16">
        <v>2.0</v>
      </c>
      <c r="D132" s="13"/>
      <c r="E132" s="128"/>
      <c r="F132" s="13"/>
      <c r="G132" s="13"/>
      <c r="H132" s="13"/>
      <c r="I132" s="13"/>
      <c r="J132" s="13"/>
      <c r="K132" s="13"/>
      <c r="L132" s="13"/>
      <c r="M132" s="128"/>
      <c r="N132" s="128"/>
      <c r="O132" s="13"/>
      <c r="P132" s="5"/>
      <c r="Q132" s="5"/>
      <c r="R132" s="5"/>
      <c r="S132" s="5"/>
      <c r="T132" s="5"/>
      <c r="U132" s="52"/>
    </row>
    <row r="133" ht="15.75" customHeight="1">
      <c r="A133" s="78">
        <v>44721.0</v>
      </c>
      <c r="B133" s="13" t="s">
        <v>43</v>
      </c>
      <c r="C133" s="16">
        <v>3.0</v>
      </c>
      <c r="D133" s="13"/>
      <c r="E133" s="128"/>
      <c r="F133" s="13"/>
      <c r="G133" s="13"/>
      <c r="H133" s="13"/>
      <c r="I133" s="13"/>
      <c r="J133" s="13"/>
      <c r="K133" s="13"/>
      <c r="L133" s="13"/>
      <c r="M133" s="128"/>
      <c r="N133" s="128"/>
      <c r="O133" s="13"/>
      <c r="P133" s="5"/>
      <c r="Q133" s="5"/>
      <c r="R133" s="5"/>
      <c r="S133" s="5"/>
      <c r="T133" s="5"/>
      <c r="U133" s="52"/>
    </row>
    <row r="134" ht="15.75" customHeight="1">
      <c r="A134" s="78">
        <v>44721.0</v>
      </c>
      <c r="B134" s="13" t="s">
        <v>43</v>
      </c>
      <c r="C134" s="16">
        <v>4.0</v>
      </c>
      <c r="D134" s="13"/>
      <c r="E134" s="128"/>
      <c r="F134" s="13"/>
      <c r="G134" s="13"/>
      <c r="H134" s="13"/>
      <c r="I134" s="13"/>
      <c r="J134" s="13"/>
      <c r="K134" s="13"/>
      <c r="L134" s="13"/>
      <c r="M134" s="128"/>
      <c r="N134" s="128"/>
      <c r="O134" s="13"/>
      <c r="P134" s="5"/>
      <c r="Q134" s="5"/>
      <c r="R134" s="5"/>
      <c r="S134" s="5"/>
      <c r="T134" s="5"/>
      <c r="U134" s="52"/>
    </row>
    <row r="135" ht="15.75" customHeight="1">
      <c r="A135" s="78">
        <v>44721.0</v>
      </c>
      <c r="B135" s="13" t="s">
        <v>43</v>
      </c>
      <c r="C135" s="16">
        <v>5.0</v>
      </c>
      <c r="D135" s="13"/>
      <c r="E135" s="128"/>
      <c r="F135" s="13"/>
      <c r="G135" s="13"/>
      <c r="H135" s="13"/>
      <c r="I135" s="13"/>
      <c r="J135" s="13"/>
      <c r="K135" s="13"/>
      <c r="L135" s="13"/>
      <c r="M135" s="128"/>
      <c r="N135" s="128"/>
      <c r="O135" s="13"/>
      <c r="P135" s="5"/>
      <c r="Q135" s="5"/>
      <c r="R135" s="5"/>
      <c r="S135" s="5"/>
      <c r="T135" s="5"/>
      <c r="U135" s="52"/>
    </row>
    <row r="136" ht="15.75" customHeight="1">
      <c r="A136" s="78">
        <v>44721.0</v>
      </c>
      <c r="B136" s="13" t="s">
        <v>43</v>
      </c>
      <c r="C136" s="16">
        <v>6.0</v>
      </c>
      <c r="D136" s="13"/>
      <c r="E136" s="128"/>
      <c r="F136" s="13"/>
      <c r="G136" s="13"/>
      <c r="H136" s="13"/>
      <c r="I136" s="13"/>
      <c r="J136" s="13"/>
      <c r="K136" s="13"/>
      <c r="L136" s="13"/>
      <c r="M136" s="128"/>
      <c r="N136" s="128"/>
      <c r="O136" s="13"/>
      <c r="P136" s="5"/>
      <c r="Q136" s="5"/>
      <c r="R136" s="5"/>
      <c r="S136" s="5"/>
      <c r="T136" s="5"/>
      <c r="U136" s="52"/>
    </row>
    <row r="137" ht="15.75" customHeight="1">
      <c r="A137" s="78">
        <v>44721.0</v>
      </c>
      <c r="B137" s="13" t="s">
        <v>43</v>
      </c>
      <c r="C137" s="16">
        <v>7.0</v>
      </c>
      <c r="D137" s="13"/>
      <c r="E137" s="128"/>
      <c r="F137" s="13"/>
      <c r="G137" s="13"/>
      <c r="H137" s="13"/>
      <c r="I137" s="13"/>
      <c r="J137" s="13"/>
      <c r="K137" s="13"/>
      <c r="L137" s="13"/>
      <c r="M137" s="128"/>
      <c r="N137" s="128"/>
      <c r="O137" s="13"/>
      <c r="P137" s="5"/>
      <c r="Q137" s="5"/>
      <c r="R137" s="5"/>
      <c r="S137" s="5"/>
      <c r="T137" s="5"/>
      <c r="U137" s="52"/>
    </row>
    <row r="138" ht="15.75" customHeight="1">
      <c r="A138" s="78">
        <v>44721.0</v>
      </c>
      <c r="B138" s="13" t="s">
        <v>43</v>
      </c>
      <c r="C138" s="16">
        <v>8.0</v>
      </c>
      <c r="D138" s="13" t="s">
        <v>237</v>
      </c>
      <c r="E138" s="128" t="s">
        <v>189</v>
      </c>
      <c r="F138" s="16">
        <v>66.8</v>
      </c>
      <c r="G138" s="13"/>
      <c r="H138" s="13"/>
      <c r="I138" s="16">
        <v>131.0</v>
      </c>
      <c r="J138" s="13"/>
      <c r="K138" s="16">
        <v>167.0</v>
      </c>
      <c r="L138" s="13"/>
      <c r="M138" s="122">
        <v>116.0</v>
      </c>
      <c r="N138" s="128"/>
      <c r="O138" s="13"/>
      <c r="P138" s="5"/>
      <c r="Q138" s="5"/>
      <c r="R138" s="5"/>
      <c r="S138" s="5"/>
      <c r="T138" s="5"/>
      <c r="U138" s="52"/>
    </row>
    <row r="139" ht="15.75" customHeight="1">
      <c r="A139" s="78">
        <v>44721.0</v>
      </c>
      <c r="B139" s="13" t="s">
        <v>43</v>
      </c>
      <c r="C139" s="16">
        <v>9.0</v>
      </c>
      <c r="D139" s="13"/>
      <c r="E139" s="128"/>
      <c r="F139" s="13"/>
      <c r="G139" s="13"/>
      <c r="H139" s="13"/>
      <c r="I139" s="13"/>
      <c r="J139" s="13"/>
      <c r="K139" s="13"/>
      <c r="L139" s="13"/>
      <c r="M139" s="128"/>
      <c r="N139" s="128"/>
      <c r="O139" s="13"/>
      <c r="P139" s="5"/>
      <c r="Q139" s="5"/>
      <c r="R139" s="5"/>
      <c r="S139" s="5"/>
      <c r="T139" s="5"/>
      <c r="U139" s="52"/>
    </row>
    <row r="140" ht="15.75" customHeight="1">
      <c r="A140" s="78">
        <v>44721.0</v>
      </c>
      <c r="B140" s="13" t="s">
        <v>43</v>
      </c>
      <c r="C140" s="16">
        <v>10.0</v>
      </c>
      <c r="D140" s="13"/>
      <c r="E140" s="128"/>
      <c r="F140" s="13"/>
      <c r="G140" s="13"/>
      <c r="H140" s="13"/>
      <c r="I140" s="13"/>
      <c r="J140" s="13"/>
      <c r="K140" s="13"/>
      <c r="L140" s="13"/>
      <c r="M140" s="128"/>
      <c r="N140" s="128"/>
      <c r="O140" s="13"/>
      <c r="P140" s="5"/>
      <c r="Q140" s="5"/>
      <c r="R140" s="5"/>
      <c r="S140" s="5"/>
      <c r="T140" s="5"/>
      <c r="U140" s="52"/>
    </row>
    <row r="141" ht="15.75" customHeight="1">
      <c r="A141" s="78">
        <v>44721.0</v>
      </c>
      <c r="B141" s="13" t="s">
        <v>43</v>
      </c>
      <c r="C141" s="16">
        <v>11.0</v>
      </c>
      <c r="D141" s="13"/>
      <c r="E141" s="128"/>
      <c r="F141" s="13"/>
      <c r="G141" s="13"/>
      <c r="H141" s="13"/>
      <c r="I141" s="13"/>
      <c r="J141" s="13"/>
      <c r="K141" s="13"/>
      <c r="L141" s="13"/>
      <c r="M141" s="128"/>
      <c r="N141" s="128"/>
      <c r="O141" s="13"/>
      <c r="P141" s="5"/>
      <c r="Q141" s="5"/>
      <c r="R141" s="5"/>
      <c r="S141" s="5"/>
      <c r="T141" s="5"/>
      <c r="U141" s="52"/>
    </row>
    <row r="142" ht="15.75" customHeight="1">
      <c r="A142" s="78">
        <v>44721.0</v>
      </c>
      <c r="B142" s="13" t="s">
        <v>43</v>
      </c>
      <c r="C142" s="16">
        <v>12.0</v>
      </c>
      <c r="D142" s="13"/>
      <c r="E142" s="128"/>
      <c r="F142" s="13"/>
      <c r="G142" s="13"/>
      <c r="H142" s="13"/>
      <c r="I142" s="13"/>
      <c r="J142" s="13"/>
      <c r="K142" s="13"/>
      <c r="L142" s="13"/>
      <c r="M142" s="128"/>
      <c r="N142" s="128"/>
      <c r="O142" s="13"/>
      <c r="P142" s="5"/>
      <c r="Q142" s="5"/>
      <c r="R142" s="5"/>
      <c r="S142" s="5"/>
      <c r="T142" s="5"/>
      <c r="U142" s="52"/>
    </row>
    <row r="143" ht="15.75" customHeight="1">
      <c r="A143" s="78">
        <v>44721.0</v>
      </c>
      <c r="B143" s="13" t="s">
        <v>43</v>
      </c>
      <c r="C143" s="16">
        <v>13.0</v>
      </c>
      <c r="D143" s="13"/>
      <c r="E143" s="128"/>
      <c r="F143" s="13"/>
      <c r="G143" s="13"/>
      <c r="H143" s="13"/>
      <c r="I143" s="13"/>
      <c r="J143" s="13"/>
      <c r="K143" s="13"/>
      <c r="L143" s="13"/>
      <c r="M143" s="128"/>
      <c r="N143" s="128"/>
      <c r="O143" s="13"/>
      <c r="P143" s="5"/>
      <c r="Q143" s="5"/>
      <c r="R143" s="5"/>
      <c r="S143" s="5"/>
      <c r="T143" s="5"/>
      <c r="U143" s="52"/>
    </row>
    <row r="144" ht="15.75" customHeight="1">
      <c r="A144" s="74">
        <v>44729.0</v>
      </c>
      <c r="B144" s="75" t="s">
        <v>44</v>
      </c>
      <c r="C144" s="76">
        <v>1.0</v>
      </c>
      <c r="D144" s="75"/>
      <c r="E144" s="127"/>
      <c r="F144" s="75"/>
      <c r="G144" s="75"/>
      <c r="H144" s="75"/>
      <c r="I144" s="75"/>
      <c r="J144" s="75"/>
      <c r="K144" s="75"/>
      <c r="L144" s="75"/>
      <c r="M144" s="127"/>
      <c r="N144" s="127"/>
      <c r="O144" s="75"/>
      <c r="P144" s="7"/>
      <c r="Q144" s="7"/>
      <c r="R144" s="7"/>
      <c r="S144" s="7"/>
      <c r="T144" s="7"/>
      <c r="U144" s="120"/>
      <c r="V144" s="77"/>
      <c r="W144" s="77"/>
      <c r="X144" s="77"/>
      <c r="Y144" s="77"/>
      <c r="Z144" s="77"/>
    </row>
    <row r="145" ht="15.75" customHeight="1">
      <c r="A145" s="78">
        <v>44729.0</v>
      </c>
      <c r="B145" s="13" t="s">
        <v>44</v>
      </c>
      <c r="C145" s="16">
        <v>2.0</v>
      </c>
      <c r="D145" s="13"/>
      <c r="E145" s="128"/>
      <c r="F145" s="13"/>
      <c r="G145" s="13"/>
      <c r="H145" s="13"/>
      <c r="I145" s="13"/>
      <c r="J145" s="13"/>
      <c r="K145" s="13"/>
      <c r="L145" s="13"/>
      <c r="M145" s="128"/>
      <c r="N145" s="128"/>
      <c r="O145" s="13"/>
      <c r="P145" s="5"/>
      <c r="Q145" s="5"/>
      <c r="R145" s="5"/>
      <c r="S145" s="5"/>
      <c r="T145" s="5"/>
      <c r="U145" s="52"/>
    </row>
    <row r="146" ht="15.75" customHeight="1">
      <c r="A146" s="78">
        <v>44729.0</v>
      </c>
      <c r="B146" s="13" t="s">
        <v>44</v>
      </c>
      <c r="C146" s="16">
        <v>3.0</v>
      </c>
      <c r="D146" s="13"/>
      <c r="E146" s="128"/>
      <c r="F146" s="13"/>
      <c r="G146" s="13"/>
      <c r="H146" s="13"/>
      <c r="I146" s="13"/>
      <c r="J146" s="13"/>
      <c r="K146" s="13"/>
      <c r="L146" s="13"/>
      <c r="M146" s="128"/>
      <c r="N146" s="128"/>
      <c r="O146" s="13"/>
      <c r="P146" s="5"/>
      <c r="Q146" s="5"/>
      <c r="R146" s="5"/>
      <c r="S146" s="5"/>
      <c r="T146" s="5"/>
      <c r="U146" s="52"/>
    </row>
    <row r="147" ht="15.75" customHeight="1">
      <c r="A147" s="78">
        <v>44729.0</v>
      </c>
      <c r="B147" s="13" t="s">
        <v>44</v>
      </c>
      <c r="C147" s="16">
        <v>4.0</v>
      </c>
      <c r="D147" s="13"/>
      <c r="E147" s="128"/>
      <c r="F147" s="13"/>
      <c r="G147" s="13"/>
      <c r="H147" s="13"/>
      <c r="I147" s="13"/>
      <c r="J147" s="13"/>
      <c r="K147" s="13"/>
      <c r="L147" s="13"/>
      <c r="M147" s="128"/>
      <c r="N147" s="128"/>
      <c r="O147" s="13"/>
      <c r="P147" s="5"/>
      <c r="Q147" s="5"/>
      <c r="R147" s="5"/>
      <c r="S147" s="5"/>
      <c r="T147" s="5"/>
      <c r="U147" s="52"/>
    </row>
    <row r="148" ht="15.75" customHeight="1">
      <c r="A148" s="78">
        <v>44729.0</v>
      </c>
      <c r="B148" s="13" t="s">
        <v>44</v>
      </c>
      <c r="C148" s="16">
        <v>5.0</v>
      </c>
      <c r="D148" s="13"/>
      <c r="E148" s="128"/>
      <c r="F148" s="13"/>
      <c r="G148" s="13"/>
      <c r="H148" s="13"/>
      <c r="I148" s="13"/>
      <c r="J148" s="13"/>
      <c r="K148" s="13"/>
      <c r="L148" s="13"/>
      <c r="M148" s="128"/>
      <c r="N148" s="128"/>
      <c r="O148" s="13"/>
      <c r="P148" s="5"/>
      <c r="Q148" s="5"/>
      <c r="R148" s="5"/>
      <c r="S148" s="5"/>
      <c r="T148" s="5"/>
      <c r="U148" s="52"/>
    </row>
    <row r="149" ht="15.75" customHeight="1">
      <c r="A149" s="78">
        <v>44729.0</v>
      </c>
      <c r="B149" s="13" t="s">
        <v>44</v>
      </c>
      <c r="C149" s="16">
        <v>6.0</v>
      </c>
      <c r="D149" s="13"/>
      <c r="E149" s="128"/>
      <c r="F149" s="13"/>
      <c r="G149" s="13"/>
      <c r="H149" s="13"/>
      <c r="I149" s="13"/>
      <c r="J149" s="13"/>
      <c r="K149" s="13"/>
      <c r="L149" s="13"/>
      <c r="M149" s="128"/>
      <c r="N149" s="128"/>
      <c r="O149" s="13"/>
      <c r="P149" s="5"/>
      <c r="Q149" s="5"/>
      <c r="R149" s="5"/>
      <c r="S149" s="5"/>
      <c r="T149" s="5"/>
      <c r="U149" s="52"/>
    </row>
    <row r="150" ht="15.75" customHeight="1">
      <c r="A150" s="78">
        <v>44729.0</v>
      </c>
      <c r="B150" s="13" t="s">
        <v>44</v>
      </c>
      <c r="C150" s="16">
        <v>7.0</v>
      </c>
      <c r="D150" s="13"/>
      <c r="E150" s="128"/>
      <c r="F150" s="13"/>
      <c r="G150" s="13"/>
      <c r="H150" s="13"/>
      <c r="I150" s="13"/>
      <c r="J150" s="13"/>
      <c r="K150" s="13"/>
      <c r="L150" s="13"/>
      <c r="M150" s="128"/>
      <c r="N150" s="128"/>
      <c r="O150" s="13"/>
      <c r="P150" s="5"/>
      <c r="Q150" s="5"/>
      <c r="R150" s="5"/>
      <c r="S150" s="5"/>
      <c r="T150" s="5"/>
      <c r="U150" s="52"/>
    </row>
    <row r="151" ht="15.75" customHeight="1">
      <c r="A151" s="78">
        <v>44729.0</v>
      </c>
      <c r="B151" s="13" t="s">
        <v>44</v>
      </c>
      <c r="C151" s="16">
        <v>8.0</v>
      </c>
      <c r="D151" s="13"/>
      <c r="E151" s="128"/>
      <c r="F151" s="13"/>
      <c r="G151" s="13"/>
      <c r="H151" s="13"/>
      <c r="I151" s="13"/>
      <c r="J151" s="13"/>
      <c r="K151" s="13"/>
      <c r="L151" s="13"/>
      <c r="M151" s="128"/>
      <c r="N151" s="128"/>
      <c r="O151" s="13"/>
      <c r="P151" s="5"/>
      <c r="Q151" s="5"/>
      <c r="R151" s="5"/>
      <c r="S151" s="5"/>
      <c r="T151" s="5"/>
      <c r="U151" s="52"/>
    </row>
    <row r="152" ht="15.75" customHeight="1">
      <c r="A152" s="78">
        <v>44729.0</v>
      </c>
      <c r="B152" s="13" t="s">
        <v>44</v>
      </c>
      <c r="C152" s="16">
        <v>9.0</v>
      </c>
      <c r="D152" s="13"/>
      <c r="E152" s="128"/>
      <c r="F152" s="13"/>
      <c r="G152" s="13"/>
      <c r="H152" s="13"/>
      <c r="I152" s="13"/>
      <c r="J152" s="13"/>
      <c r="K152" s="13"/>
      <c r="L152" s="13"/>
      <c r="M152" s="128"/>
      <c r="N152" s="128"/>
      <c r="O152" s="13"/>
      <c r="P152" s="5"/>
      <c r="Q152" s="5"/>
      <c r="R152" s="5"/>
      <c r="S152" s="5"/>
      <c r="T152" s="5"/>
      <c r="U152" s="52"/>
    </row>
    <row r="153" ht="15.75" customHeight="1">
      <c r="A153" s="182">
        <v>44729.0</v>
      </c>
      <c r="B153" s="32" t="s">
        <v>44</v>
      </c>
      <c r="C153" s="33">
        <v>10.0</v>
      </c>
      <c r="D153" s="32"/>
      <c r="E153" s="172"/>
      <c r="F153" s="32"/>
      <c r="G153" s="32"/>
      <c r="H153" s="32"/>
      <c r="I153" s="32"/>
      <c r="J153" s="32"/>
      <c r="K153" s="32"/>
      <c r="L153" s="32"/>
      <c r="M153" s="172"/>
      <c r="N153" s="172"/>
      <c r="O153" s="32"/>
      <c r="P153" s="2"/>
      <c r="Q153" s="2"/>
      <c r="R153" s="2"/>
      <c r="S153" s="2"/>
      <c r="T153" s="2"/>
      <c r="U153" s="54"/>
      <c r="V153" s="47"/>
      <c r="W153" s="47"/>
      <c r="X153" s="47"/>
      <c r="Y153" s="47"/>
      <c r="Z153" s="47"/>
    </row>
    <row r="154" ht="15.75" customHeight="1">
      <c r="A154" s="200">
        <v>45812.0</v>
      </c>
      <c r="B154" s="38" t="s">
        <v>49</v>
      </c>
      <c r="C154" s="38">
        <v>1.0</v>
      </c>
      <c r="D154" s="38" t="s">
        <v>240</v>
      </c>
      <c r="E154" s="128" t="s">
        <v>189</v>
      </c>
      <c r="F154" s="158">
        <v>85.3</v>
      </c>
      <c r="G154" s="5"/>
      <c r="H154" s="5"/>
      <c r="I154" s="5"/>
      <c r="J154" s="5"/>
      <c r="K154" s="5"/>
      <c r="L154" s="5"/>
      <c r="M154" s="153">
        <v>101.0</v>
      </c>
      <c r="N154" s="90"/>
      <c r="O154" s="5"/>
      <c r="P154" s="5"/>
      <c r="Q154" s="5"/>
      <c r="R154" s="5"/>
      <c r="S154" s="5"/>
      <c r="T154" s="5"/>
      <c r="U154" s="52"/>
    </row>
    <row r="155" ht="15.75" customHeight="1">
      <c r="A155" s="5"/>
      <c r="C155" s="38">
        <v>4.0</v>
      </c>
      <c r="D155" s="38" t="s">
        <v>240</v>
      </c>
      <c r="E155" s="128" t="s">
        <v>189</v>
      </c>
      <c r="F155" s="158">
        <v>84.8</v>
      </c>
      <c r="G155" s="5"/>
      <c r="H155" s="39">
        <v>117.0</v>
      </c>
      <c r="I155" s="5"/>
      <c r="J155" s="5"/>
      <c r="K155" s="5"/>
      <c r="L155" s="5"/>
      <c r="M155" s="52"/>
      <c r="N155" s="90"/>
      <c r="O155" s="5"/>
      <c r="P155" s="5"/>
      <c r="Q155" s="5"/>
      <c r="R155" s="5"/>
      <c r="S155" s="5"/>
      <c r="T155" s="5"/>
      <c r="U155" s="52"/>
    </row>
    <row r="156" ht="15.75" customHeight="1">
      <c r="A156" s="5"/>
      <c r="C156" s="38">
        <v>5.0</v>
      </c>
      <c r="D156" s="38" t="s">
        <v>240</v>
      </c>
      <c r="E156" s="128" t="s">
        <v>189</v>
      </c>
      <c r="F156" s="158">
        <v>87.5</v>
      </c>
      <c r="G156" s="5"/>
      <c r="H156" s="39">
        <v>112.0</v>
      </c>
      <c r="I156" s="5"/>
      <c r="J156" s="5"/>
      <c r="K156" s="5"/>
      <c r="L156" s="5"/>
      <c r="M156" s="52"/>
      <c r="N156" s="90"/>
      <c r="O156" s="5"/>
      <c r="P156" s="5"/>
      <c r="Q156" s="5"/>
      <c r="R156" s="5"/>
      <c r="S156" s="5"/>
      <c r="T156" s="5"/>
      <c r="U156" s="52"/>
    </row>
    <row r="157" ht="15.75" customHeight="1">
      <c r="A157" s="5"/>
      <c r="C157" s="38">
        <v>6.0</v>
      </c>
      <c r="D157" s="38" t="s">
        <v>240</v>
      </c>
      <c r="E157" s="128" t="s">
        <v>189</v>
      </c>
      <c r="F157" s="158">
        <v>84.0</v>
      </c>
      <c r="G157" s="5"/>
      <c r="H157" s="39">
        <v>28.2</v>
      </c>
      <c r="I157" s="5"/>
      <c r="J157" s="5"/>
      <c r="K157" s="5"/>
      <c r="L157" s="5"/>
      <c r="M157" s="52"/>
      <c r="N157" s="90"/>
      <c r="O157" s="5"/>
      <c r="P157" s="5"/>
      <c r="Q157" s="5"/>
      <c r="R157" s="5"/>
      <c r="S157" s="5"/>
      <c r="T157" s="5"/>
      <c r="U157" s="52"/>
    </row>
    <row r="158" ht="15.75" customHeight="1">
      <c r="A158" s="5"/>
      <c r="C158" s="38">
        <v>7.0</v>
      </c>
      <c r="D158" s="38" t="s">
        <v>240</v>
      </c>
      <c r="E158" s="128" t="s">
        <v>189</v>
      </c>
      <c r="F158" s="158">
        <v>98.8</v>
      </c>
      <c r="G158" s="5"/>
      <c r="H158" s="39">
        <v>122.0</v>
      </c>
      <c r="I158" s="5"/>
      <c r="J158" s="5"/>
      <c r="K158" s="5"/>
      <c r="L158" s="5"/>
      <c r="M158" s="52"/>
      <c r="N158" s="90"/>
      <c r="O158" s="5"/>
      <c r="P158" s="5"/>
      <c r="Q158" s="5"/>
      <c r="R158" s="5"/>
      <c r="S158" s="5"/>
      <c r="T158" s="5"/>
      <c r="U158" s="52"/>
    </row>
    <row r="159" ht="15.75" customHeight="1">
      <c r="A159" s="5"/>
      <c r="C159" s="38">
        <v>9.0</v>
      </c>
      <c r="D159" s="38" t="s">
        <v>240</v>
      </c>
      <c r="E159" s="128" t="s">
        <v>189</v>
      </c>
      <c r="F159" s="158">
        <v>77.8</v>
      </c>
      <c r="G159" s="5"/>
      <c r="H159" s="5"/>
      <c r="I159" s="5"/>
      <c r="J159" s="5"/>
      <c r="K159" s="5"/>
      <c r="L159" s="5"/>
      <c r="M159" s="153">
        <v>110.0</v>
      </c>
      <c r="N159" s="90"/>
      <c r="O159" s="5"/>
      <c r="P159" s="5"/>
      <c r="Q159" s="5"/>
      <c r="R159" s="5"/>
      <c r="S159" s="5"/>
      <c r="T159" s="5"/>
      <c r="U159" s="52"/>
    </row>
    <row r="160" ht="15.75" customHeight="1">
      <c r="A160" s="5"/>
      <c r="C160" s="38">
        <v>10.0</v>
      </c>
      <c r="D160" s="38" t="s">
        <v>240</v>
      </c>
      <c r="E160" s="128" t="s">
        <v>189</v>
      </c>
      <c r="F160" s="158">
        <v>75.3</v>
      </c>
      <c r="G160" s="5"/>
      <c r="H160" s="5"/>
      <c r="I160" s="5"/>
      <c r="J160" s="5"/>
      <c r="K160" s="5"/>
      <c r="L160" s="5"/>
      <c r="M160" s="153">
        <v>106.0</v>
      </c>
      <c r="N160" s="90"/>
      <c r="O160" s="5"/>
      <c r="P160" s="5"/>
      <c r="Q160" s="5"/>
      <c r="R160" s="5"/>
      <c r="S160" s="5"/>
      <c r="T160" s="5"/>
      <c r="U160" s="52"/>
    </row>
    <row r="161" ht="15.75" customHeight="1">
      <c r="A161" s="2"/>
      <c r="B161" s="47"/>
      <c r="C161" s="45">
        <v>11.0</v>
      </c>
      <c r="D161" s="45" t="s">
        <v>240</v>
      </c>
      <c r="E161" s="172" t="s">
        <v>189</v>
      </c>
      <c r="F161" s="159">
        <v>84.6</v>
      </c>
      <c r="G161" s="2"/>
      <c r="H161" s="2"/>
      <c r="I161" s="2"/>
      <c r="J161" s="2"/>
      <c r="K161" s="2"/>
      <c r="L161" s="2"/>
      <c r="M161" s="157">
        <v>115.0</v>
      </c>
      <c r="N161" s="96"/>
      <c r="O161" s="2"/>
      <c r="P161" s="2"/>
      <c r="Q161" s="2"/>
      <c r="R161" s="2"/>
      <c r="S161" s="2"/>
      <c r="T161" s="2"/>
      <c r="U161" s="54"/>
      <c r="V161" s="47"/>
      <c r="W161" s="47"/>
      <c r="X161" s="47"/>
      <c r="Y161" s="47"/>
      <c r="Z161" s="47"/>
    </row>
    <row r="162" ht="15.75" customHeight="1">
      <c r="A162" s="200">
        <v>45812.0</v>
      </c>
      <c r="B162" s="38" t="s">
        <v>49</v>
      </c>
      <c r="C162" s="38">
        <v>3.0</v>
      </c>
      <c r="D162" s="38" t="s">
        <v>240</v>
      </c>
      <c r="E162" s="128" t="s">
        <v>189</v>
      </c>
      <c r="F162" s="158">
        <v>112.0</v>
      </c>
      <c r="G162" s="5"/>
      <c r="H162" s="5"/>
      <c r="I162" s="5"/>
      <c r="J162" s="5"/>
      <c r="K162" s="39">
        <v>184.0</v>
      </c>
      <c r="L162" s="5"/>
      <c r="M162" s="52"/>
      <c r="N162" s="90"/>
      <c r="O162" s="5"/>
      <c r="P162" s="5"/>
      <c r="Q162" s="5"/>
      <c r="R162" s="5"/>
      <c r="S162" s="5"/>
      <c r="T162" s="5"/>
      <c r="U162" s="52"/>
    </row>
    <row r="163" ht="15.75" customHeight="1">
      <c r="A163" s="5"/>
      <c r="C163" s="38">
        <v>5.0</v>
      </c>
      <c r="D163" s="38" t="s">
        <v>240</v>
      </c>
      <c r="E163" s="128" t="s">
        <v>189</v>
      </c>
      <c r="F163" s="158">
        <v>107.0</v>
      </c>
      <c r="G163" s="5"/>
      <c r="H163" s="5"/>
      <c r="I163" s="5"/>
      <c r="J163" s="5"/>
      <c r="K163" s="39">
        <v>172.0</v>
      </c>
      <c r="L163" s="5"/>
      <c r="M163" s="52"/>
      <c r="N163" s="90"/>
      <c r="O163" s="5"/>
      <c r="P163" s="5"/>
      <c r="Q163" s="5"/>
      <c r="R163" s="5"/>
      <c r="S163" s="5"/>
      <c r="T163" s="5"/>
      <c r="U163" s="52"/>
    </row>
    <row r="164" ht="15.75" customHeight="1">
      <c r="A164" s="5"/>
      <c r="C164" s="38">
        <v>6.0</v>
      </c>
      <c r="D164" s="38" t="s">
        <v>240</v>
      </c>
      <c r="E164" s="128" t="s">
        <v>189</v>
      </c>
      <c r="F164" s="158">
        <v>110.0</v>
      </c>
      <c r="G164" s="5"/>
      <c r="H164" s="5"/>
      <c r="I164" s="5"/>
      <c r="J164" s="5"/>
      <c r="K164" s="39">
        <v>121.0</v>
      </c>
      <c r="L164" s="5"/>
      <c r="M164" s="52"/>
      <c r="N164" s="90"/>
      <c r="O164" s="5"/>
      <c r="P164" s="5"/>
      <c r="Q164" s="5"/>
      <c r="R164" s="5"/>
      <c r="S164" s="5"/>
      <c r="T164" s="5"/>
      <c r="U164" s="52"/>
    </row>
    <row r="165" ht="15.75" customHeight="1">
      <c r="A165" s="5"/>
      <c r="C165" s="38">
        <v>9.0</v>
      </c>
      <c r="D165" s="38" t="s">
        <v>240</v>
      </c>
      <c r="E165" s="128" t="s">
        <v>189</v>
      </c>
      <c r="F165" s="158">
        <v>89.4</v>
      </c>
      <c r="G165" s="5"/>
      <c r="H165" s="5"/>
      <c r="I165" s="5"/>
      <c r="J165" s="5"/>
      <c r="K165" s="39">
        <v>131.0</v>
      </c>
      <c r="L165" s="5"/>
      <c r="M165" s="52"/>
      <c r="N165" s="90"/>
      <c r="O165" s="5"/>
      <c r="P165" s="5"/>
      <c r="Q165" s="5"/>
      <c r="R165" s="5"/>
      <c r="S165" s="5"/>
      <c r="T165" s="5"/>
      <c r="U165" s="52"/>
    </row>
    <row r="166" ht="15.75" customHeight="1">
      <c r="A166" s="5"/>
      <c r="C166" s="38">
        <v>10.0</v>
      </c>
      <c r="D166" s="38" t="s">
        <v>240</v>
      </c>
      <c r="E166" s="128" t="s">
        <v>189</v>
      </c>
      <c r="F166" s="158">
        <v>109.0</v>
      </c>
      <c r="G166" s="5"/>
      <c r="H166" s="5"/>
      <c r="I166" s="5"/>
      <c r="J166" s="5"/>
      <c r="K166" s="39">
        <v>190.0</v>
      </c>
      <c r="L166" s="5"/>
      <c r="M166" s="52"/>
      <c r="N166" s="90"/>
      <c r="O166" s="5"/>
      <c r="P166" s="5"/>
      <c r="Q166" s="5"/>
      <c r="R166" s="5"/>
      <c r="S166" s="5"/>
      <c r="T166" s="5"/>
      <c r="U166" s="52"/>
    </row>
    <row r="167" ht="15.75" customHeight="1">
      <c r="A167" s="5"/>
      <c r="C167" s="38">
        <v>11.0</v>
      </c>
      <c r="D167" s="38" t="s">
        <v>240</v>
      </c>
      <c r="E167" s="128" t="s">
        <v>189</v>
      </c>
      <c r="F167" s="158">
        <v>97.4</v>
      </c>
      <c r="G167" s="5"/>
      <c r="H167" s="5"/>
      <c r="I167" s="5"/>
      <c r="J167" s="5"/>
      <c r="K167" s="39">
        <v>114.0</v>
      </c>
      <c r="L167" s="5"/>
      <c r="M167" s="52"/>
      <c r="N167" s="90"/>
      <c r="O167" s="5"/>
      <c r="P167" s="5"/>
      <c r="Q167" s="5"/>
      <c r="R167" s="5"/>
      <c r="S167" s="5"/>
      <c r="T167" s="5"/>
      <c r="U167" s="52"/>
    </row>
    <row r="168" ht="15.75" customHeight="1">
      <c r="A168" s="2"/>
      <c r="B168" s="47"/>
      <c r="C168" s="45">
        <v>12.0</v>
      </c>
      <c r="D168" s="45" t="s">
        <v>240</v>
      </c>
      <c r="E168" s="172" t="s">
        <v>189</v>
      </c>
      <c r="F168" s="159">
        <v>124.0</v>
      </c>
      <c r="G168" s="2"/>
      <c r="H168" s="2"/>
      <c r="I168" s="2"/>
      <c r="J168" s="2"/>
      <c r="K168" s="46">
        <v>107.0</v>
      </c>
      <c r="L168" s="2"/>
      <c r="M168" s="54"/>
      <c r="N168" s="96"/>
      <c r="O168" s="2"/>
      <c r="P168" s="2"/>
      <c r="Q168" s="2"/>
      <c r="R168" s="2"/>
      <c r="S168" s="2"/>
      <c r="T168" s="2"/>
      <c r="U168" s="54"/>
      <c r="V168" s="47"/>
      <c r="W168" s="47"/>
      <c r="X168" s="47"/>
      <c r="Y168" s="47"/>
      <c r="Z168" s="47"/>
    </row>
    <row r="169" ht="15.75" customHeight="1">
      <c r="A169" s="5"/>
      <c r="E169" s="52"/>
      <c r="F169" s="58"/>
      <c r="G169" s="5"/>
      <c r="H169" s="5"/>
      <c r="I169" s="5"/>
      <c r="J169" s="5"/>
      <c r="K169" s="5"/>
      <c r="L169" s="5"/>
      <c r="M169" s="52"/>
      <c r="N169" s="90"/>
      <c r="O169" s="5"/>
      <c r="P169" s="5"/>
      <c r="Q169" s="5"/>
      <c r="R169" s="5"/>
      <c r="S169" s="5"/>
      <c r="T169" s="5"/>
      <c r="U169" s="52"/>
    </row>
    <row r="170" ht="15.75" customHeight="1">
      <c r="A170" s="5"/>
      <c r="E170" s="52"/>
      <c r="F170" s="58"/>
      <c r="G170" s="5"/>
      <c r="H170" s="5"/>
      <c r="I170" s="5"/>
      <c r="J170" s="5"/>
      <c r="K170" s="5"/>
      <c r="L170" s="5"/>
      <c r="M170" s="52"/>
      <c r="N170" s="90"/>
      <c r="O170" s="5"/>
      <c r="P170" s="5"/>
      <c r="Q170" s="5"/>
      <c r="R170" s="5"/>
      <c r="S170" s="5"/>
      <c r="T170" s="5"/>
      <c r="U170" s="52"/>
    </row>
    <row r="171" ht="15.75" customHeight="1">
      <c r="A171" s="5"/>
      <c r="E171" s="52"/>
      <c r="F171" s="58"/>
      <c r="G171" s="5"/>
      <c r="H171" s="5"/>
      <c r="I171" s="5"/>
      <c r="J171" s="5"/>
      <c r="K171" s="5"/>
      <c r="L171" s="5"/>
      <c r="M171" s="52"/>
      <c r="N171" s="90"/>
      <c r="O171" s="5"/>
      <c r="P171" s="5"/>
      <c r="Q171" s="5"/>
      <c r="R171" s="5"/>
      <c r="S171" s="5"/>
      <c r="T171" s="5"/>
      <c r="U171" s="52"/>
    </row>
    <row r="172" ht="15.75" customHeight="1">
      <c r="A172" s="5"/>
      <c r="E172" s="52"/>
      <c r="F172" s="58"/>
      <c r="G172" s="5"/>
      <c r="H172" s="5"/>
      <c r="I172" s="5"/>
      <c r="J172" s="5"/>
      <c r="K172" s="5"/>
      <c r="L172" s="5"/>
      <c r="M172" s="52"/>
      <c r="N172" s="90"/>
      <c r="O172" s="5"/>
      <c r="P172" s="5"/>
      <c r="Q172" s="5"/>
      <c r="R172" s="5"/>
      <c r="S172" s="5"/>
      <c r="T172" s="5"/>
      <c r="U172" s="52"/>
    </row>
    <row r="173" ht="15.75" customHeight="1">
      <c r="A173" s="5"/>
      <c r="E173" s="52"/>
      <c r="F173" s="58"/>
      <c r="G173" s="5"/>
      <c r="H173" s="5"/>
      <c r="I173" s="5"/>
      <c r="J173" s="5"/>
      <c r="K173" s="5"/>
      <c r="L173" s="5"/>
      <c r="M173" s="52"/>
      <c r="N173" s="90"/>
      <c r="O173" s="5"/>
      <c r="P173" s="5"/>
      <c r="Q173" s="5"/>
      <c r="R173" s="5"/>
      <c r="S173" s="5"/>
      <c r="T173" s="5"/>
      <c r="U173" s="52"/>
    </row>
    <row r="174" ht="15.75" customHeight="1">
      <c r="A174" s="5"/>
      <c r="E174" s="52"/>
      <c r="F174" s="58"/>
      <c r="G174" s="5"/>
      <c r="H174" s="5"/>
      <c r="I174" s="5"/>
      <c r="J174" s="5"/>
      <c r="K174" s="5"/>
      <c r="L174" s="5"/>
      <c r="M174" s="52"/>
      <c r="N174" s="90"/>
      <c r="O174" s="5"/>
      <c r="P174" s="5"/>
      <c r="Q174" s="5"/>
      <c r="R174" s="5"/>
      <c r="S174" s="5"/>
      <c r="T174" s="5"/>
      <c r="U174" s="52"/>
    </row>
    <row r="175" ht="15.75" customHeight="1">
      <c r="A175" s="5"/>
      <c r="E175" s="52"/>
      <c r="F175" s="58"/>
      <c r="G175" s="5"/>
      <c r="H175" s="5"/>
      <c r="I175" s="5"/>
      <c r="J175" s="5"/>
      <c r="K175" s="5"/>
      <c r="L175" s="5"/>
      <c r="M175" s="52"/>
      <c r="N175" s="90"/>
      <c r="O175" s="5"/>
      <c r="P175" s="5"/>
      <c r="Q175" s="5"/>
      <c r="R175" s="5"/>
      <c r="S175" s="5"/>
      <c r="T175" s="5"/>
      <c r="U175" s="52"/>
    </row>
    <row r="176" ht="15.75" customHeight="1">
      <c r="A176" s="5"/>
      <c r="E176" s="52"/>
      <c r="F176" s="58"/>
      <c r="G176" s="5"/>
      <c r="H176" s="5"/>
      <c r="I176" s="5"/>
      <c r="J176" s="5"/>
      <c r="K176" s="5"/>
      <c r="L176" s="5"/>
      <c r="M176" s="52"/>
      <c r="N176" s="90"/>
      <c r="O176" s="5"/>
      <c r="P176" s="5"/>
      <c r="Q176" s="5"/>
      <c r="R176" s="5"/>
      <c r="S176" s="5"/>
      <c r="T176" s="5"/>
      <c r="U176" s="52"/>
    </row>
    <row r="177" ht="15.75" customHeight="1">
      <c r="A177" s="5"/>
      <c r="E177" s="52"/>
      <c r="F177" s="58"/>
      <c r="G177" s="5"/>
      <c r="H177" s="5"/>
      <c r="I177" s="5"/>
      <c r="J177" s="5"/>
      <c r="K177" s="5"/>
      <c r="L177" s="5"/>
      <c r="M177" s="52"/>
      <c r="N177" s="90"/>
      <c r="O177" s="5"/>
      <c r="P177" s="5"/>
      <c r="Q177" s="5"/>
      <c r="R177" s="5"/>
      <c r="S177" s="5"/>
      <c r="T177" s="5"/>
      <c r="U177" s="52"/>
    </row>
    <row r="178" ht="15.75" customHeight="1">
      <c r="A178" s="5"/>
      <c r="E178" s="52"/>
      <c r="F178" s="58"/>
      <c r="G178" s="5"/>
      <c r="H178" s="5"/>
      <c r="I178" s="5"/>
      <c r="J178" s="5"/>
      <c r="K178" s="5"/>
      <c r="L178" s="5"/>
      <c r="M178" s="52"/>
      <c r="N178" s="90"/>
      <c r="O178" s="5"/>
      <c r="P178" s="5"/>
      <c r="Q178" s="5"/>
      <c r="R178" s="5"/>
      <c r="S178" s="5"/>
      <c r="T178" s="5"/>
      <c r="U178" s="52"/>
    </row>
    <row r="179" ht="15.75" customHeight="1">
      <c r="A179" s="5"/>
      <c r="E179" s="52"/>
      <c r="F179" s="58"/>
      <c r="G179" s="5"/>
      <c r="H179" s="5"/>
      <c r="I179" s="5"/>
      <c r="J179" s="5"/>
      <c r="K179" s="5"/>
      <c r="L179" s="5"/>
      <c r="M179" s="52"/>
      <c r="N179" s="90"/>
      <c r="O179" s="5"/>
      <c r="P179" s="5"/>
      <c r="Q179" s="5"/>
      <c r="R179" s="5"/>
      <c r="S179" s="5"/>
      <c r="T179" s="5"/>
      <c r="U179" s="52"/>
    </row>
    <row r="180" ht="15.75" customHeight="1">
      <c r="A180" s="5"/>
      <c r="E180" s="52"/>
      <c r="F180" s="58"/>
      <c r="G180" s="5"/>
      <c r="H180" s="5"/>
      <c r="I180" s="5"/>
      <c r="J180" s="5"/>
      <c r="K180" s="5"/>
      <c r="L180" s="5"/>
      <c r="M180" s="52"/>
      <c r="N180" s="90"/>
      <c r="O180" s="5"/>
      <c r="P180" s="5"/>
      <c r="Q180" s="5"/>
      <c r="R180" s="5"/>
      <c r="S180" s="5"/>
      <c r="T180" s="5"/>
      <c r="U180" s="52"/>
    </row>
    <row r="181" ht="15.75" customHeight="1">
      <c r="A181" s="5"/>
      <c r="E181" s="52"/>
      <c r="F181" s="58"/>
      <c r="G181" s="5"/>
      <c r="H181" s="5"/>
      <c r="I181" s="5"/>
      <c r="J181" s="5"/>
      <c r="K181" s="5"/>
      <c r="L181" s="5"/>
      <c r="M181" s="52"/>
      <c r="N181" s="90"/>
      <c r="O181" s="5"/>
      <c r="P181" s="5"/>
      <c r="Q181" s="5"/>
      <c r="R181" s="5"/>
      <c r="S181" s="5"/>
      <c r="T181" s="5"/>
      <c r="U181" s="52"/>
    </row>
    <row r="182" ht="15.75" customHeight="1">
      <c r="A182" s="5"/>
      <c r="E182" s="52"/>
      <c r="F182" s="58"/>
      <c r="G182" s="5"/>
      <c r="H182" s="5"/>
      <c r="I182" s="5"/>
      <c r="J182" s="5"/>
      <c r="K182" s="5"/>
      <c r="L182" s="5"/>
      <c r="M182" s="52"/>
      <c r="N182" s="90"/>
      <c r="O182" s="5"/>
      <c r="P182" s="5"/>
      <c r="Q182" s="5"/>
      <c r="R182" s="5"/>
      <c r="S182" s="5"/>
      <c r="T182" s="5"/>
      <c r="U182" s="52"/>
    </row>
    <row r="183" ht="15.75" customHeight="1">
      <c r="A183" s="5"/>
      <c r="E183" s="52"/>
      <c r="F183" s="58"/>
      <c r="G183" s="5"/>
      <c r="H183" s="5"/>
      <c r="I183" s="5"/>
      <c r="J183" s="5"/>
      <c r="K183" s="5"/>
      <c r="L183" s="5"/>
      <c r="M183" s="52"/>
      <c r="N183" s="90"/>
      <c r="O183" s="5"/>
      <c r="P183" s="5"/>
      <c r="Q183" s="5"/>
      <c r="R183" s="5"/>
      <c r="S183" s="5"/>
      <c r="T183" s="5"/>
      <c r="U183" s="52"/>
    </row>
    <row r="184" ht="15.75" customHeight="1">
      <c r="A184" s="5"/>
      <c r="E184" s="52"/>
      <c r="F184" s="58"/>
      <c r="G184" s="5"/>
      <c r="H184" s="5"/>
      <c r="I184" s="5"/>
      <c r="J184" s="5"/>
      <c r="K184" s="5"/>
      <c r="L184" s="5"/>
      <c r="M184" s="52"/>
      <c r="N184" s="90"/>
      <c r="O184" s="5"/>
      <c r="P184" s="5"/>
      <c r="Q184" s="5"/>
      <c r="R184" s="5"/>
      <c r="S184" s="5"/>
      <c r="T184" s="5"/>
      <c r="U184" s="52"/>
    </row>
    <row r="185" ht="15.75" customHeight="1">
      <c r="A185" s="5"/>
      <c r="E185" s="52"/>
      <c r="F185" s="58"/>
      <c r="G185" s="5"/>
      <c r="H185" s="5"/>
      <c r="I185" s="5"/>
      <c r="J185" s="5"/>
      <c r="K185" s="5"/>
      <c r="L185" s="5"/>
      <c r="M185" s="52"/>
      <c r="N185" s="90"/>
      <c r="O185" s="5"/>
      <c r="P185" s="5"/>
      <c r="Q185" s="5"/>
      <c r="R185" s="5"/>
      <c r="S185" s="5"/>
      <c r="T185" s="5"/>
      <c r="U185" s="52"/>
    </row>
    <row r="186" ht="15.75" customHeight="1">
      <c r="A186" s="5"/>
      <c r="E186" s="52"/>
      <c r="F186" s="58"/>
      <c r="G186" s="5"/>
      <c r="H186" s="5"/>
      <c r="I186" s="5"/>
      <c r="J186" s="5"/>
      <c r="K186" s="5"/>
      <c r="L186" s="5"/>
      <c r="M186" s="52"/>
      <c r="N186" s="90"/>
      <c r="O186" s="5"/>
      <c r="P186" s="5"/>
      <c r="Q186" s="5"/>
      <c r="R186" s="5"/>
      <c r="S186" s="5"/>
      <c r="T186" s="5"/>
      <c r="U186" s="52"/>
    </row>
    <row r="187" ht="15.75" customHeight="1">
      <c r="A187" s="5"/>
      <c r="E187" s="52"/>
      <c r="F187" s="58"/>
      <c r="G187" s="5"/>
      <c r="H187" s="5"/>
      <c r="I187" s="5"/>
      <c r="J187" s="5"/>
      <c r="K187" s="5"/>
      <c r="L187" s="5"/>
      <c r="M187" s="52"/>
      <c r="N187" s="90"/>
      <c r="O187" s="5"/>
      <c r="P187" s="5"/>
      <c r="Q187" s="5"/>
      <c r="R187" s="5"/>
      <c r="S187" s="5"/>
      <c r="T187" s="5"/>
      <c r="U187" s="52"/>
    </row>
    <row r="188" ht="15.75" customHeight="1">
      <c r="A188" s="5"/>
      <c r="E188" s="52"/>
      <c r="F188" s="58"/>
      <c r="G188" s="5"/>
      <c r="H188" s="5"/>
      <c r="I188" s="5"/>
      <c r="J188" s="5"/>
      <c r="K188" s="5"/>
      <c r="L188" s="5"/>
      <c r="M188" s="52"/>
      <c r="N188" s="90"/>
      <c r="O188" s="5"/>
      <c r="P188" s="5"/>
      <c r="Q188" s="5"/>
      <c r="R188" s="5"/>
      <c r="S188" s="5"/>
      <c r="T188" s="5"/>
      <c r="U188" s="52"/>
    </row>
    <row r="189" ht="15.75" customHeight="1">
      <c r="A189" s="5"/>
      <c r="E189" s="52"/>
      <c r="F189" s="58"/>
      <c r="G189" s="5"/>
      <c r="H189" s="5"/>
      <c r="I189" s="5"/>
      <c r="J189" s="5"/>
      <c r="K189" s="5"/>
      <c r="L189" s="5"/>
      <c r="M189" s="52"/>
      <c r="N189" s="90"/>
      <c r="O189" s="5"/>
      <c r="P189" s="5"/>
      <c r="Q189" s="5"/>
      <c r="R189" s="5"/>
      <c r="S189" s="5"/>
      <c r="T189" s="5"/>
      <c r="U189" s="52"/>
    </row>
    <row r="190" ht="15.75" customHeight="1">
      <c r="A190" s="5"/>
      <c r="E190" s="52"/>
      <c r="F190" s="58"/>
      <c r="G190" s="5"/>
      <c r="H190" s="5"/>
      <c r="I190" s="5"/>
      <c r="J190" s="5"/>
      <c r="K190" s="5"/>
      <c r="L190" s="5"/>
      <c r="M190" s="52"/>
      <c r="N190" s="90"/>
      <c r="O190" s="5"/>
      <c r="P190" s="5"/>
      <c r="Q190" s="5"/>
      <c r="R190" s="5"/>
      <c r="S190" s="5"/>
      <c r="T190" s="5"/>
      <c r="U190" s="52"/>
    </row>
    <row r="191" ht="15.75" customHeight="1">
      <c r="A191" s="5"/>
      <c r="E191" s="52"/>
      <c r="F191" s="58"/>
      <c r="G191" s="5"/>
      <c r="H191" s="5"/>
      <c r="I191" s="5"/>
      <c r="J191" s="5"/>
      <c r="K191" s="5"/>
      <c r="L191" s="5"/>
      <c r="M191" s="52"/>
      <c r="N191" s="90"/>
      <c r="O191" s="5"/>
      <c r="P191" s="5"/>
      <c r="Q191" s="5"/>
      <c r="R191" s="5"/>
      <c r="S191" s="5"/>
      <c r="T191" s="5"/>
      <c r="U191" s="52"/>
    </row>
    <row r="192" ht="15.75" customHeight="1">
      <c r="A192" s="5"/>
      <c r="E192" s="52"/>
      <c r="F192" s="58"/>
      <c r="G192" s="5"/>
      <c r="H192" s="5"/>
      <c r="I192" s="5"/>
      <c r="J192" s="5"/>
      <c r="K192" s="5"/>
      <c r="L192" s="5"/>
      <c r="M192" s="52"/>
      <c r="N192" s="90"/>
      <c r="O192" s="5"/>
      <c r="P192" s="5"/>
      <c r="Q192" s="5"/>
      <c r="R192" s="5"/>
      <c r="S192" s="5"/>
      <c r="T192" s="5"/>
      <c r="U192" s="52"/>
    </row>
    <row r="193" ht="15.75" customHeight="1">
      <c r="A193" s="5"/>
      <c r="E193" s="52"/>
      <c r="F193" s="58"/>
      <c r="G193" s="5"/>
      <c r="H193" s="5"/>
      <c r="I193" s="5"/>
      <c r="J193" s="5"/>
      <c r="K193" s="5"/>
      <c r="L193" s="5"/>
      <c r="M193" s="52"/>
      <c r="N193" s="90"/>
      <c r="O193" s="5"/>
      <c r="P193" s="5"/>
      <c r="Q193" s="5"/>
      <c r="R193" s="5"/>
      <c r="S193" s="5"/>
      <c r="T193" s="5"/>
      <c r="U193" s="52"/>
    </row>
    <row r="194" ht="15.75" customHeight="1">
      <c r="A194" s="5"/>
      <c r="E194" s="52"/>
      <c r="F194" s="58"/>
      <c r="G194" s="5"/>
      <c r="H194" s="5"/>
      <c r="I194" s="5"/>
      <c r="J194" s="5"/>
      <c r="K194" s="5"/>
      <c r="L194" s="5"/>
      <c r="M194" s="52"/>
      <c r="N194" s="90"/>
      <c r="O194" s="5"/>
      <c r="P194" s="5"/>
      <c r="Q194" s="5"/>
      <c r="R194" s="5"/>
      <c r="S194" s="5"/>
      <c r="T194" s="5"/>
      <c r="U194" s="52"/>
    </row>
    <row r="195" ht="15.75" customHeight="1">
      <c r="A195" s="5"/>
      <c r="E195" s="52"/>
      <c r="F195" s="58"/>
      <c r="G195" s="5"/>
      <c r="H195" s="5"/>
      <c r="I195" s="5"/>
      <c r="J195" s="5"/>
      <c r="K195" s="5"/>
      <c r="L195" s="5"/>
      <c r="M195" s="52"/>
      <c r="N195" s="90"/>
      <c r="O195" s="5"/>
      <c r="P195" s="5"/>
      <c r="Q195" s="5"/>
      <c r="R195" s="5"/>
      <c r="S195" s="5"/>
      <c r="T195" s="5"/>
      <c r="U195" s="52"/>
    </row>
    <row r="196" ht="15.75" customHeight="1">
      <c r="A196" s="5"/>
      <c r="E196" s="52"/>
      <c r="F196" s="58"/>
      <c r="G196" s="5"/>
      <c r="H196" s="5"/>
      <c r="I196" s="5"/>
      <c r="J196" s="5"/>
      <c r="K196" s="5"/>
      <c r="L196" s="5"/>
      <c r="M196" s="52"/>
      <c r="N196" s="90"/>
      <c r="O196" s="5"/>
      <c r="P196" s="5"/>
      <c r="Q196" s="5"/>
      <c r="R196" s="5"/>
      <c r="S196" s="5"/>
      <c r="T196" s="5"/>
      <c r="U196" s="52"/>
    </row>
    <row r="197" ht="15.75" customHeight="1">
      <c r="A197" s="5"/>
      <c r="E197" s="52"/>
      <c r="F197" s="58"/>
      <c r="G197" s="5"/>
      <c r="H197" s="5"/>
      <c r="I197" s="5"/>
      <c r="J197" s="5"/>
      <c r="K197" s="5"/>
      <c r="L197" s="5"/>
      <c r="M197" s="52"/>
      <c r="N197" s="90"/>
      <c r="O197" s="5"/>
      <c r="P197" s="5"/>
      <c r="Q197" s="5"/>
      <c r="R197" s="5"/>
      <c r="S197" s="5"/>
      <c r="T197" s="5"/>
      <c r="U197" s="52"/>
    </row>
    <row r="198" ht="15.75" customHeight="1">
      <c r="A198" s="5"/>
      <c r="E198" s="52"/>
      <c r="F198" s="58"/>
      <c r="G198" s="5"/>
      <c r="H198" s="5"/>
      <c r="I198" s="5"/>
      <c r="J198" s="5"/>
      <c r="K198" s="5"/>
      <c r="L198" s="5"/>
      <c r="M198" s="52"/>
      <c r="N198" s="90"/>
      <c r="O198" s="5"/>
      <c r="P198" s="5"/>
      <c r="Q198" s="5"/>
      <c r="R198" s="5"/>
      <c r="S198" s="5"/>
      <c r="T198" s="5"/>
      <c r="U198" s="52"/>
    </row>
    <row r="199" ht="15.75" customHeight="1">
      <c r="A199" s="5"/>
      <c r="E199" s="52"/>
      <c r="F199" s="58"/>
      <c r="G199" s="5"/>
      <c r="H199" s="5"/>
      <c r="I199" s="5"/>
      <c r="J199" s="5"/>
      <c r="K199" s="5"/>
      <c r="L199" s="5"/>
      <c r="M199" s="52"/>
      <c r="N199" s="90"/>
      <c r="O199" s="5"/>
      <c r="P199" s="5"/>
      <c r="Q199" s="5"/>
      <c r="R199" s="5"/>
      <c r="S199" s="5"/>
      <c r="T199" s="5"/>
      <c r="U199" s="52"/>
    </row>
    <row r="200" ht="15.75" customHeight="1">
      <c r="A200" s="5"/>
      <c r="E200" s="52"/>
      <c r="F200" s="58"/>
      <c r="G200" s="5"/>
      <c r="H200" s="5"/>
      <c r="I200" s="5"/>
      <c r="J200" s="5"/>
      <c r="K200" s="5"/>
      <c r="L200" s="5"/>
      <c r="M200" s="52"/>
      <c r="N200" s="90"/>
      <c r="O200" s="5"/>
      <c r="P200" s="5"/>
      <c r="Q200" s="5"/>
      <c r="R200" s="5"/>
      <c r="S200" s="5"/>
      <c r="T200" s="5"/>
      <c r="U200" s="52"/>
    </row>
    <row r="201" ht="15.75" customHeight="1">
      <c r="A201" s="5"/>
      <c r="E201" s="52"/>
      <c r="F201" s="58"/>
      <c r="G201" s="5"/>
      <c r="H201" s="5"/>
      <c r="I201" s="5"/>
      <c r="J201" s="5"/>
      <c r="K201" s="5"/>
      <c r="L201" s="5"/>
      <c r="M201" s="52"/>
      <c r="N201" s="90"/>
      <c r="O201" s="5"/>
      <c r="P201" s="5"/>
      <c r="Q201" s="5"/>
      <c r="R201" s="5"/>
      <c r="S201" s="5"/>
      <c r="T201" s="5"/>
      <c r="U201" s="52"/>
    </row>
    <row r="202" ht="15.75" customHeight="1">
      <c r="A202" s="5"/>
      <c r="E202" s="52"/>
      <c r="F202" s="58"/>
      <c r="G202" s="5"/>
      <c r="H202" s="5"/>
      <c r="I202" s="5"/>
      <c r="J202" s="5"/>
      <c r="K202" s="5"/>
      <c r="L202" s="5"/>
      <c r="M202" s="52"/>
      <c r="N202" s="90"/>
      <c r="O202" s="5"/>
      <c r="P202" s="5"/>
      <c r="Q202" s="5"/>
      <c r="R202" s="5"/>
      <c r="S202" s="5"/>
      <c r="T202" s="5"/>
      <c r="U202" s="52"/>
    </row>
    <row r="203" ht="15.75" customHeight="1">
      <c r="A203" s="5"/>
      <c r="E203" s="52"/>
      <c r="F203" s="58"/>
      <c r="G203" s="5"/>
      <c r="H203" s="5"/>
      <c r="I203" s="5"/>
      <c r="J203" s="5"/>
      <c r="K203" s="5"/>
      <c r="L203" s="5"/>
      <c r="M203" s="52"/>
      <c r="N203" s="90"/>
      <c r="O203" s="5"/>
      <c r="P203" s="5"/>
      <c r="Q203" s="5"/>
      <c r="R203" s="5"/>
      <c r="S203" s="5"/>
      <c r="T203" s="5"/>
      <c r="U203" s="52"/>
    </row>
    <row r="204" ht="15.75" customHeight="1">
      <c r="A204" s="5"/>
      <c r="E204" s="52"/>
      <c r="F204" s="58"/>
      <c r="G204" s="5"/>
      <c r="H204" s="5"/>
      <c r="I204" s="5"/>
      <c r="J204" s="5"/>
      <c r="K204" s="5"/>
      <c r="L204" s="5"/>
      <c r="M204" s="52"/>
      <c r="N204" s="90"/>
      <c r="O204" s="5"/>
      <c r="P204" s="5"/>
      <c r="Q204" s="5"/>
      <c r="R204" s="5"/>
      <c r="S204" s="5"/>
      <c r="T204" s="5"/>
      <c r="U204" s="52"/>
    </row>
    <row r="205" ht="15.75" customHeight="1">
      <c r="A205" s="5"/>
      <c r="E205" s="52"/>
      <c r="F205" s="58"/>
      <c r="G205" s="5"/>
      <c r="H205" s="5"/>
      <c r="I205" s="5"/>
      <c r="J205" s="5"/>
      <c r="K205" s="5"/>
      <c r="L205" s="5"/>
      <c r="M205" s="52"/>
      <c r="N205" s="90"/>
      <c r="O205" s="5"/>
      <c r="P205" s="5"/>
      <c r="Q205" s="5"/>
      <c r="R205" s="5"/>
      <c r="S205" s="5"/>
      <c r="T205" s="5"/>
      <c r="U205" s="52"/>
    </row>
    <row r="206" ht="15.75" customHeight="1">
      <c r="A206" s="5"/>
      <c r="E206" s="52"/>
      <c r="F206" s="58"/>
      <c r="G206" s="5"/>
      <c r="H206" s="5"/>
      <c r="I206" s="5"/>
      <c r="J206" s="5"/>
      <c r="K206" s="5"/>
      <c r="L206" s="5"/>
      <c r="M206" s="52"/>
      <c r="N206" s="90"/>
      <c r="O206" s="5"/>
      <c r="P206" s="5"/>
      <c r="Q206" s="5"/>
      <c r="R206" s="5"/>
      <c r="S206" s="5"/>
      <c r="T206" s="5"/>
      <c r="U206" s="52"/>
    </row>
    <row r="207" ht="15.75" customHeight="1">
      <c r="A207" s="5"/>
      <c r="E207" s="52"/>
      <c r="F207" s="58"/>
      <c r="G207" s="5"/>
      <c r="H207" s="5"/>
      <c r="I207" s="5"/>
      <c r="J207" s="5"/>
      <c r="K207" s="5"/>
      <c r="L207" s="5"/>
      <c r="M207" s="52"/>
      <c r="N207" s="90"/>
      <c r="O207" s="5"/>
      <c r="P207" s="5"/>
      <c r="Q207" s="5"/>
      <c r="R207" s="5"/>
      <c r="S207" s="5"/>
      <c r="T207" s="5"/>
      <c r="U207" s="52"/>
    </row>
    <row r="208" ht="15.75" customHeight="1">
      <c r="A208" s="5"/>
      <c r="E208" s="52"/>
      <c r="F208" s="58"/>
      <c r="G208" s="5"/>
      <c r="H208" s="5"/>
      <c r="I208" s="5"/>
      <c r="J208" s="5"/>
      <c r="K208" s="5"/>
      <c r="L208" s="5"/>
      <c r="M208" s="52"/>
      <c r="N208" s="90"/>
      <c r="O208" s="5"/>
      <c r="P208" s="5"/>
      <c r="Q208" s="5"/>
      <c r="R208" s="5"/>
      <c r="S208" s="5"/>
      <c r="T208" s="5"/>
      <c r="U208" s="52"/>
    </row>
    <row r="209" ht="15.75" customHeight="1">
      <c r="A209" s="5"/>
      <c r="E209" s="52"/>
      <c r="F209" s="58"/>
      <c r="G209" s="5"/>
      <c r="H209" s="5"/>
      <c r="I209" s="5"/>
      <c r="J209" s="5"/>
      <c r="K209" s="5"/>
      <c r="L209" s="5"/>
      <c r="M209" s="52"/>
      <c r="N209" s="90"/>
      <c r="O209" s="5"/>
      <c r="P209" s="5"/>
      <c r="Q209" s="5"/>
      <c r="R209" s="5"/>
      <c r="S209" s="5"/>
      <c r="T209" s="5"/>
      <c r="U209" s="52"/>
    </row>
    <row r="210" ht="15.75" customHeight="1">
      <c r="A210" s="5"/>
      <c r="E210" s="52"/>
      <c r="F210" s="58"/>
      <c r="G210" s="5"/>
      <c r="H210" s="5"/>
      <c r="I210" s="5"/>
      <c r="J210" s="5"/>
      <c r="K210" s="5"/>
      <c r="L210" s="5"/>
      <c r="M210" s="52"/>
      <c r="N210" s="90"/>
      <c r="O210" s="5"/>
      <c r="P210" s="5"/>
      <c r="Q210" s="5"/>
      <c r="R210" s="5"/>
      <c r="S210" s="5"/>
      <c r="T210" s="5"/>
      <c r="U210" s="52"/>
    </row>
    <row r="211" ht="15.75" customHeight="1">
      <c r="A211" s="5"/>
      <c r="E211" s="52"/>
      <c r="F211" s="58"/>
      <c r="G211" s="5"/>
      <c r="H211" s="5"/>
      <c r="I211" s="5"/>
      <c r="J211" s="5"/>
      <c r="K211" s="5"/>
      <c r="L211" s="5"/>
      <c r="M211" s="52"/>
      <c r="N211" s="90"/>
      <c r="O211" s="5"/>
      <c r="P211" s="5"/>
      <c r="Q211" s="5"/>
      <c r="R211" s="5"/>
      <c r="S211" s="5"/>
      <c r="T211" s="5"/>
      <c r="U211" s="52"/>
    </row>
    <row r="212" ht="15.75" customHeight="1">
      <c r="A212" s="5"/>
      <c r="E212" s="52"/>
      <c r="F212" s="58"/>
      <c r="G212" s="5"/>
      <c r="H212" s="5"/>
      <c r="I212" s="5"/>
      <c r="J212" s="5"/>
      <c r="K212" s="5"/>
      <c r="L212" s="5"/>
      <c r="M212" s="52"/>
      <c r="N212" s="90"/>
      <c r="O212" s="5"/>
      <c r="P212" s="5"/>
      <c r="Q212" s="5"/>
      <c r="R212" s="5"/>
      <c r="S212" s="5"/>
      <c r="T212" s="5"/>
      <c r="U212" s="52"/>
    </row>
    <row r="213" ht="15.75" customHeight="1">
      <c r="A213" s="5"/>
      <c r="E213" s="52"/>
      <c r="F213" s="58"/>
      <c r="G213" s="5"/>
      <c r="H213" s="5"/>
      <c r="I213" s="5"/>
      <c r="J213" s="5"/>
      <c r="K213" s="5"/>
      <c r="L213" s="5"/>
      <c r="M213" s="52"/>
      <c r="N213" s="90"/>
      <c r="O213" s="5"/>
      <c r="P213" s="5"/>
      <c r="Q213" s="5"/>
      <c r="R213" s="5"/>
      <c r="S213" s="5"/>
      <c r="T213" s="5"/>
      <c r="U213" s="52"/>
    </row>
    <row r="214" ht="15.75" customHeight="1">
      <c r="A214" s="5"/>
      <c r="E214" s="52"/>
      <c r="F214" s="58"/>
      <c r="G214" s="5"/>
      <c r="H214" s="5"/>
      <c r="I214" s="5"/>
      <c r="J214" s="5"/>
      <c r="K214" s="5"/>
      <c r="L214" s="5"/>
      <c r="M214" s="52"/>
      <c r="N214" s="90"/>
      <c r="O214" s="5"/>
      <c r="P214" s="5"/>
      <c r="Q214" s="5"/>
      <c r="R214" s="5"/>
      <c r="S214" s="5"/>
      <c r="T214" s="5"/>
      <c r="U214" s="52"/>
    </row>
    <row r="215" ht="15.75" customHeight="1">
      <c r="A215" s="5"/>
      <c r="E215" s="52"/>
      <c r="F215" s="58"/>
      <c r="G215" s="5"/>
      <c r="H215" s="5"/>
      <c r="I215" s="5"/>
      <c r="J215" s="5"/>
      <c r="K215" s="5"/>
      <c r="L215" s="5"/>
      <c r="M215" s="52"/>
      <c r="N215" s="90"/>
      <c r="O215" s="5"/>
      <c r="P215" s="5"/>
      <c r="Q215" s="5"/>
      <c r="R215" s="5"/>
      <c r="S215" s="5"/>
      <c r="T215" s="5"/>
      <c r="U215" s="52"/>
    </row>
    <row r="216" ht="15.75" customHeight="1">
      <c r="A216" s="5"/>
      <c r="E216" s="52"/>
      <c r="F216" s="58"/>
      <c r="G216" s="5"/>
      <c r="H216" s="5"/>
      <c r="I216" s="5"/>
      <c r="J216" s="5"/>
      <c r="K216" s="5"/>
      <c r="L216" s="5"/>
      <c r="M216" s="52"/>
      <c r="N216" s="90"/>
      <c r="O216" s="5"/>
      <c r="P216" s="5"/>
      <c r="Q216" s="5"/>
      <c r="R216" s="5"/>
      <c r="S216" s="5"/>
      <c r="T216" s="5"/>
      <c r="U216" s="52"/>
    </row>
    <row r="217" ht="15.75" customHeight="1">
      <c r="A217" s="5"/>
      <c r="E217" s="52"/>
      <c r="F217" s="58"/>
      <c r="G217" s="5"/>
      <c r="H217" s="5"/>
      <c r="I217" s="5"/>
      <c r="J217" s="5"/>
      <c r="K217" s="5"/>
      <c r="L217" s="5"/>
      <c r="M217" s="52"/>
      <c r="N217" s="90"/>
      <c r="O217" s="5"/>
      <c r="P217" s="5"/>
      <c r="Q217" s="5"/>
      <c r="R217" s="5"/>
      <c r="S217" s="5"/>
      <c r="T217" s="5"/>
      <c r="U217" s="52"/>
    </row>
    <row r="218" ht="15.75" customHeight="1">
      <c r="A218" s="5"/>
      <c r="E218" s="52"/>
      <c r="F218" s="58"/>
      <c r="G218" s="5"/>
      <c r="H218" s="5"/>
      <c r="I218" s="5"/>
      <c r="J218" s="5"/>
      <c r="K218" s="5"/>
      <c r="L218" s="5"/>
      <c r="M218" s="52"/>
      <c r="N218" s="90"/>
      <c r="O218" s="5"/>
      <c r="P218" s="5"/>
      <c r="Q218" s="5"/>
      <c r="R218" s="5"/>
      <c r="S218" s="5"/>
      <c r="T218" s="5"/>
      <c r="U218" s="52"/>
    </row>
    <row r="219" ht="15.75" customHeight="1">
      <c r="A219" s="5"/>
      <c r="E219" s="52"/>
      <c r="F219" s="58"/>
      <c r="G219" s="5"/>
      <c r="H219" s="5"/>
      <c r="I219" s="5"/>
      <c r="J219" s="5"/>
      <c r="K219" s="5"/>
      <c r="L219" s="5"/>
      <c r="M219" s="52"/>
      <c r="N219" s="90"/>
      <c r="O219" s="5"/>
      <c r="P219" s="5"/>
      <c r="Q219" s="5"/>
      <c r="R219" s="5"/>
      <c r="S219" s="5"/>
      <c r="T219" s="5"/>
      <c r="U219" s="52"/>
    </row>
    <row r="220" ht="15.75" customHeight="1">
      <c r="A220" s="5"/>
      <c r="E220" s="52"/>
      <c r="F220" s="58"/>
      <c r="G220" s="5"/>
      <c r="H220" s="5"/>
      <c r="I220" s="5"/>
      <c r="J220" s="5"/>
      <c r="K220" s="5"/>
      <c r="L220" s="5"/>
      <c r="M220" s="52"/>
      <c r="N220" s="90"/>
      <c r="O220" s="5"/>
      <c r="P220" s="5"/>
      <c r="Q220" s="5"/>
      <c r="R220" s="5"/>
      <c r="S220" s="5"/>
      <c r="T220" s="5"/>
      <c r="U220" s="52"/>
    </row>
    <row r="221" ht="15.75" customHeight="1">
      <c r="A221" s="5"/>
      <c r="E221" s="52"/>
      <c r="F221" s="58"/>
      <c r="G221" s="5"/>
      <c r="H221" s="5"/>
      <c r="I221" s="5"/>
      <c r="J221" s="5"/>
      <c r="K221" s="5"/>
      <c r="L221" s="5"/>
      <c r="M221" s="52"/>
      <c r="N221" s="90"/>
      <c r="O221" s="5"/>
      <c r="P221" s="5"/>
      <c r="Q221" s="5"/>
      <c r="R221" s="5"/>
      <c r="S221" s="5"/>
      <c r="T221" s="5"/>
      <c r="U221" s="52"/>
    </row>
    <row r="222" ht="15.75" customHeight="1">
      <c r="A222" s="5"/>
      <c r="E222" s="52"/>
      <c r="F222" s="58"/>
      <c r="G222" s="5"/>
      <c r="H222" s="5"/>
      <c r="I222" s="5"/>
      <c r="J222" s="5"/>
      <c r="K222" s="5"/>
      <c r="L222" s="5"/>
      <c r="M222" s="52"/>
      <c r="N222" s="90"/>
      <c r="O222" s="5"/>
      <c r="P222" s="5"/>
      <c r="Q222" s="5"/>
      <c r="R222" s="5"/>
      <c r="S222" s="5"/>
      <c r="T222" s="5"/>
      <c r="U222" s="52"/>
    </row>
    <row r="223" ht="15.75" customHeight="1">
      <c r="A223" s="5"/>
      <c r="E223" s="52"/>
      <c r="F223" s="58"/>
      <c r="G223" s="5"/>
      <c r="H223" s="5"/>
      <c r="I223" s="5"/>
      <c r="J223" s="5"/>
      <c r="K223" s="5"/>
      <c r="L223" s="5"/>
      <c r="M223" s="52"/>
      <c r="N223" s="90"/>
      <c r="O223" s="5"/>
      <c r="P223" s="5"/>
      <c r="Q223" s="5"/>
      <c r="R223" s="5"/>
      <c r="S223" s="5"/>
      <c r="T223" s="5"/>
      <c r="U223" s="52"/>
    </row>
    <row r="224" ht="15.75" customHeight="1">
      <c r="A224" s="5"/>
      <c r="E224" s="52"/>
      <c r="F224" s="58"/>
      <c r="G224" s="5"/>
      <c r="H224" s="5"/>
      <c r="I224" s="5"/>
      <c r="J224" s="5"/>
      <c r="K224" s="5"/>
      <c r="L224" s="5"/>
      <c r="M224" s="52"/>
      <c r="N224" s="90"/>
      <c r="O224" s="5"/>
      <c r="P224" s="5"/>
      <c r="Q224" s="5"/>
      <c r="R224" s="5"/>
      <c r="S224" s="5"/>
      <c r="T224" s="5"/>
      <c r="U224" s="52"/>
    </row>
    <row r="225" ht="15.75" customHeight="1">
      <c r="A225" s="5"/>
      <c r="E225" s="52"/>
      <c r="F225" s="58"/>
      <c r="G225" s="5"/>
      <c r="H225" s="5"/>
      <c r="I225" s="5"/>
      <c r="J225" s="5"/>
      <c r="K225" s="5"/>
      <c r="L225" s="5"/>
      <c r="M225" s="52"/>
      <c r="N225" s="90"/>
      <c r="O225" s="5"/>
      <c r="P225" s="5"/>
      <c r="Q225" s="5"/>
      <c r="R225" s="5"/>
      <c r="S225" s="5"/>
      <c r="T225" s="5"/>
      <c r="U225" s="52"/>
    </row>
    <row r="226" ht="15.75" customHeight="1">
      <c r="A226" s="5"/>
      <c r="E226" s="52"/>
      <c r="F226" s="58"/>
      <c r="G226" s="5"/>
      <c r="H226" s="5"/>
      <c r="I226" s="5"/>
      <c r="J226" s="5"/>
      <c r="K226" s="5"/>
      <c r="L226" s="5"/>
      <c r="M226" s="52"/>
      <c r="N226" s="90"/>
      <c r="O226" s="5"/>
      <c r="P226" s="5"/>
      <c r="Q226" s="5"/>
      <c r="R226" s="5"/>
      <c r="S226" s="5"/>
      <c r="T226" s="5"/>
      <c r="U226" s="52"/>
    </row>
    <row r="227" ht="15.75" customHeight="1">
      <c r="A227" s="5"/>
      <c r="E227" s="52"/>
      <c r="F227" s="58"/>
      <c r="G227" s="5"/>
      <c r="H227" s="5"/>
      <c r="I227" s="5"/>
      <c r="J227" s="5"/>
      <c r="K227" s="5"/>
      <c r="L227" s="5"/>
      <c r="M227" s="52"/>
      <c r="N227" s="90"/>
      <c r="O227" s="5"/>
      <c r="P227" s="5"/>
      <c r="Q227" s="5"/>
      <c r="R227" s="5"/>
      <c r="S227" s="5"/>
      <c r="T227" s="5"/>
      <c r="U227" s="52"/>
    </row>
    <row r="228" ht="15.75" customHeight="1">
      <c r="A228" s="5"/>
      <c r="E228" s="52"/>
      <c r="F228" s="58"/>
      <c r="G228" s="5"/>
      <c r="H228" s="5"/>
      <c r="I228" s="5"/>
      <c r="J228" s="5"/>
      <c r="K228" s="5"/>
      <c r="L228" s="5"/>
      <c r="M228" s="52"/>
      <c r="N228" s="90"/>
      <c r="O228" s="5"/>
      <c r="P228" s="5"/>
      <c r="Q228" s="5"/>
      <c r="R228" s="5"/>
      <c r="S228" s="5"/>
      <c r="T228" s="5"/>
      <c r="U228" s="52"/>
    </row>
    <row r="229" ht="15.75" customHeight="1">
      <c r="A229" s="5"/>
      <c r="E229" s="52"/>
      <c r="F229" s="58"/>
      <c r="G229" s="5"/>
      <c r="H229" s="5"/>
      <c r="I229" s="5"/>
      <c r="J229" s="5"/>
      <c r="K229" s="5"/>
      <c r="L229" s="5"/>
      <c r="M229" s="52"/>
      <c r="N229" s="90"/>
      <c r="O229" s="5"/>
      <c r="P229" s="5"/>
      <c r="Q229" s="5"/>
      <c r="R229" s="5"/>
      <c r="S229" s="5"/>
      <c r="T229" s="5"/>
      <c r="U229" s="52"/>
    </row>
    <row r="230" ht="15.75" customHeight="1">
      <c r="A230" s="5"/>
      <c r="E230" s="52"/>
      <c r="F230" s="58"/>
      <c r="G230" s="5"/>
      <c r="H230" s="5"/>
      <c r="I230" s="5"/>
      <c r="J230" s="5"/>
      <c r="K230" s="5"/>
      <c r="L230" s="5"/>
      <c r="M230" s="52"/>
      <c r="N230" s="90"/>
      <c r="O230" s="5"/>
      <c r="P230" s="5"/>
      <c r="Q230" s="5"/>
      <c r="R230" s="5"/>
      <c r="S230" s="5"/>
      <c r="T230" s="5"/>
      <c r="U230" s="52"/>
    </row>
    <row r="231" ht="15.75" customHeight="1">
      <c r="A231" s="5"/>
      <c r="E231" s="52"/>
      <c r="F231" s="58"/>
      <c r="G231" s="5"/>
      <c r="H231" s="5"/>
      <c r="I231" s="5"/>
      <c r="J231" s="5"/>
      <c r="K231" s="5"/>
      <c r="L231" s="5"/>
      <c r="M231" s="52"/>
      <c r="N231" s="90"/>
      <c r="O231" s="5"/>
      <c r="P231" s="5"/>
      <c r="Q231" s="5"/>
      <c r="R231" s="5"/>
      <c r="S231" s="5"/>
      <c r="T231" s="5"/>
      <c r="U231" s="52"/>
    </row>
    <row r="232" ht="15.75" customHeight="1">
      <c r="A232" s="5"/>
      <c r="E232" s="52"/>
      <c r="F232" s="58"/>
      <c r="G232" s="5"/>
      <c r="H232" s="5"/>
      <c r="I232" s="5"/>
      <c r="J232" s="5"/>
      <c r="K232" s="5"/>
      <c r="L232" s="5"/>
      <c r="M232" s="52"/>
      <c r="N232" s="90"/>
      <c r="O232" s="5"/>
      <c r="P232" s="5"/>
      <c r="Q232" s="5"/>
      <c r="R232" s="5"/>
      <c r="S232" s="5"/>
      <c r="T232" s="5"/>
      <c r="U232" s="52"/>
    </row>
    <row r="233" ht="15.75" customHeight="1">
      <c r="A233" s="5"/>
      <c r="E233" s="52"/>
      <c r="F233" s="58"/>
      <c r="G233" s="5"/>
      <c r="H233" s="5"/>
      <c r="I233" s="5"/>
      <c r="J233" s="5"/>
      <c r="K233" s="5"/>
      <c r="L233" s="5"/>
      <c r="M233" s="52"/>
      <c r="N233" s="90"/>
      <c r="O233" s="5"/>
      <c r="P233" s="5"/>
      <c r="Q233" s="5"/>
      <c r="R233" s="5"/>
      <c r="S233" s="5"/>
      <c r="T233" s="5"/>
      <c r="U233" s="52"/>
    </row>
    <row r="234" ht="15.75" customHeight="1">
      <c r="A234" s="5"/>
      <c r="E234" s="52"/>
      <c r="F234" s="58"/>
      <c r="G234" s="5"/>
      <c r="H234" s="5"/>
      <c r="I234" s="5"/>
      <c r="J234" s="5"/>
      <c r="K234" s="5"/>
      <c r="L234" s="5"/>
      <c r="M234" s="52"/>
      <c r="N234" s="90"/>
      <c r="O234" s="5"/>
      <c r="P234" s="5"/>
      <c r="Q234" s="5"/>
      <c r="R234" s="5"/>
      <c r="S234" s="5"/>
      <c r="T234" s="5"/>
      <c r="U234" s="52"/>
    </row>
    <row r="235" ht="15.75" customHeight="1">
      <c r="A235" s="5"/>
      <c r="E235" s="52"/>
      <c r="F235" s="58"/>
      <c r="G235" s="5"/>
      <c r="H235" s="5"/>
      <c r="I235" s="5"/>
      <c r="J235" s="5"/>
      <c r="K235" s="5"/>
      <c r="L235" s="5"/>
      <c r="M235" s="52"/>
      <c r="N235" s="90"/>
      <c r="O235" s="5"/>
      <c r="P235" s="5"/>
      <c r="Q235" s="5"/>
      <c r="R235" s="5"/>
      <c r="S235" s="5"/>
      <c r="T235" s="5"/>
      <c r="U235" s="52"/>
    </row>
    <row r="236" ht="15.75" customHeight="1">
      <c r="A236" s="5"/>
      <c r="E236" s="52"/>
      <c r="F236" s="58"/>
      <c r="G236" s="5"/>
      <c r="H236" s="5"/>
      <c r="I236" s="5"/>
      <c r="J236" s="5"/>
      <c r="K236" s="5"/>
      <c r="L236" s="5"/>
      <c r="M236" s="52"/>
      <c r="N236" s="90"/>
      <c r="O236" s="5"/>
      <c r="P236" s="5"/>
      <c r="Q236" s="5"/>
      <c r="R236" s="5"/>
      <c r="S236" s="5"/>
      <c r="T236" s="5"/>
      <c r="U236" s="52"/>
    </row>
    <row r="237" ht="15.75" customHeight="1">
      <c r="A237" s="5"/>
      <c r="E237" s="52"/>
      <c r="F237" s="58"/>
      <c r="G237" s="5"/>
      <c r="H237" s="5"/>
      <c r="I237" s="5"/>
      <c r="J237" s="5"/>
      <c r="K237" s="5"/>
      <c r="L237" s="5"/>
      <c r="M237" s="52"/>
      <c r="N237" s="90"/>
      <c r="O237" s="5"/>
      <c r="P237" s="5"/>
      <c r="Q237" s="5"/>
      <c r="R237" s="5"/>
      <c r="S237" s="5"/>
      <c r="T237" s="5"/>
      <c r="U237" s="52"/>
    </row>
    <row r="238" ht="15.75" customHeight="1">
      <c r="A238" s="5"/>
      <c r="E238" s="52"/>
      <c r="F238" s="58"/>
      <c r="G238" s="5"/>
      <c r="H238" s="5"/>
      <c r="I238" s="5"/>
      <c r="J238" s="5"/>
      <c r="K238" s="5"/>
      <c r="L238" s="5"/>
      <c r="M238" s="52"/>
      <c r="N238" s="90"/>
      <c r="O238" s="5"/>
      <c r="P238" s="5"/>
      <c r="Q238" s="5"/>
      <c r="R238" s="5"/>
      <c r="S238" s="5"/>
      <c r="T238" s="5"/>
      <c r="U238" s="52"/>
    </row>
    <row r="239" ht="15.75" customHeight="1">
      <c r="A239" s="5"/>
      <c r="E239" s="52"/>
      <c r="F239" s="58"/>
      <c r="G239" s="5"/>
      <c r="H239" s="5"/>
      <c r="I239" s="5"/>
      <c r="J239" s="5"/>
      <c r="K239" s="5"/>
      <c r="L239" s="5"/>
      <c r="M239" s="52"/>
      <c r="N239" s="90"/>
      <c r="O239" s="5"/>
      <c r="P239" s="5"/>
      <c r="Q239" s="5"/>
      <c r="R239" s="5"/>
      <c r="S239" s="5"/>
      <c r="T239" s="5"/>
      <c r="U239" s="52"/>
    </row>
    <row r="240" ht="15.75" customHeight="1">
      <c r="A240" s="5"/>
      <c r="E240" s="52"/>
      <c r="F240" s="58"/>
      <c r="G240" s="5"/>
      <c r="H240" s="5"/>
      <c r="I240" s="5"/>
      <c r="J240" s="5"/>
      <c r="K240" s="5"/>
      <c r="L240" s="5"/>
      <c r="M240" s="52"/>
      <c r="N240" s="90"/>
      <c r="O240" s="5"/>
      <c r="P240" s="5"/>
      <c r="Q240" s="5"/>
      <c r="R240" s="5"/>
      <c r="S240" s="5"/>
      <c r="T240" s="5"/>
      <c r="U240" s="52"/>
    </row>
    <row r="241" ht="15.75" customHeight="1">
      <c r="A241" s="5"/>
      <c r="E241" s="52"/>
      <c r="F241" s="58"/>
      <c r="G241" s="5"/>
      <c r="H241" s="5"/>
      <c r="I241" s="5"/>
      <c r="J241" s="5"/>
      <c r="K241" s="5"/>
      <c r="L241" s="5"/>
      <c r="M241" s="52"/>
      <c r="N241" s="90"/>
      <c r="O241" s="5"/>
      <c r="P241" s="5"/>
      <c r="Q241" s="5"/>
      <c r="R241" s="5"/>
      <c r="S241" s="5"/>
      <c r="T241" s="5"/>
      <c r="U241" s="52"/>
    </row>
    <row r="242" ht="15.75" customHeight="1">
      <c r="A242" s="5"/>
      <c r="E242" s="52"/>
      <c r="F242" s="58"/>
      <c r="G242" s="5"/>
      <c r="H242" s="5"/>
      <c r="I242" s="5"/>
      <c r="J242" s="5"/>
      <c r="K242" s="5"/>
      <c r="L242" s="5"/>
      <c r="M242" s="52"/>
      <c r="N242" s="90"/>
      <c r="O242" s="5"/>
      <c r="P242" s="5"/>
      <c r="Q242" s="5"/>
      <c r="R242" s="5"/>
      <c r="S242" s="5"/>
      <c r="T242" s="5"/>
      <c r="U242" s="52"/>
    </row>
    <row r="243" ht="15.75" customHeight="1">
      <c r="A243" s="5"/>
      <c r="E243" s="52"/>
      <c r="F243" s="58"/>
      <c r="G243" s="5"/>
      <c r="H243" s="5"/>
      <c r="I243" s="5"/>
      <c r="J243" s="5"/>
      <c r="K243" s="5"/>
      <c r="L243" s="5"/>
      <c r="M243" s="52"/>
      <c r="N243" s="90"/>
      <c r="O243" s="5"/>
      <c r="P243" s="5"/>
      <c r="Q243" s="5"/>
      <c r="R243" s="5"/>
      <c r="S243" s="5"/>
      <c r="T243" s="5"/>
      <c r="U243" s="52"/>
    </row>
    <row r="244" ht="15.75" customHeight="1">
      <c r="A244" s="5"/>
      <c r="E244" s="52"/>
      <c r="F244" s="58"/>
      <c r="G244" s="5"/>
      <c r="H244" s="5"/>
      <c r="I244" s="5"/>
      <c r="J244" s="5"/>
      <c r="K244" s="5"/>
      <c r="L244" s="5"/>
      <c r="M244" s="52"/>
      <c r="N244" s="90"/>
      <c r="O244" s="5"/>
      <c r="P244" s="5"/>
      <c r="Q244" s="5"/>
      <c r="R244" s="5"/>
      <c r="S244" s="5"/>
      <c r="T244" s="5"/>
      <c r="U244" s="52"/>
    </row>
    <row r="245" ht="15.75" customHeight="1">
      <c r="A245" s="5"/>
      <c r="E245" s="52"/>
      <c r="F245" s="58"/>
      <c r="G245" s="5"/>
      <c r="H245" s="5"/>
      <c r="I245" s="5"/>
      <c r="J245" s="5"/>
      <c r="K245" s="5"/>
      <c r="L245" s="5"/>
      <c r="M245" s="52"/>
      <c r="N245" s="90"/>
      <c r="O245" s="5"/>
      <c r="P245" s="5"/>
      <c r="Q245" s="5"/>
      <c r="R245" s="5"/>
      <c r="S245" s="5"/>
      <c r="T245" s="5"/>
      <c r="U245" s="52"/>
    </row>
    <row r="246" ht="15.75" customHeight="1">
      <c r="A246" s="5"/>
      <c r="E246" s="52"/>
      <c r="F246" s="58"/>
      <c r="G246" s="5"/>
      <c r="H246" s="5"/>
      <c r="I246" s="5"/>
      <c r="J246" s="5"/>
      <c r="K246" s="5"/>
      <c r="L246" s="5"/>
      <c r="M246" s="52"/>
      <c r="N246" s="90"/>
      <c r="O246" s="5"/>
      <c r="P246" s="5"/>
      <c r="Q246" s="5"/>
      <c r="R246" s="5"/>
      <c r="S246" s="5"/>
      <c r="T246" s="5"/>
      <c r="U246" s="52"/>
    </row>
    <row r="247" ht="15.75" customHeight="1">
      <c r="A247" s="5"/>
      <c r="E247" s="52"/>
      <c r="F247" s="58"/>
      <c r="G247" s="5"/>
      <c r="H247" s="5"/>
      <c r="I247" s="5"/>
      <c r="J247" s="5"/>
      <c r="K247" s="5"/>
      <c r="L247" s="5"/>
      <c r="M247" s="52"/>
      <c r="N247" s="90"/>
      <c r="O247" s="5"/>
      <c r="P247" s="5"/>
      <c r="Q247" s="5"/>
      <c r="R247" s="5"/>
      <c r="S247" s="5"/>
      <c r="T247" s="5"/>
      <c r="U247" s="52"/>
    </row>
    <row r="248" ht="15.75" customHeight="1">
      <c r="A248" s="5"/>
      <c r="E248" s="52"/>
      <c r="F248" s="58"/>
      <c r="G248" s="5"/>
      <c r="H248" s="5"/>
      <c r="I248" s="5"/>
      <c r="J248" s="5"/>
      <c r="K248" s="5"/>
      <c r="L248" s="5"/>
      <c r="M248" s="52"/>
      <c r="N248" s="90"/>
      <c r="O248" s="5"/>
      <c r="P248" s="5"/>
      <c r="Q248" s="5"/>
      <c r="R248" s="5"/>
      <c r="S248" s="5"/>
      <c r="T248" s="5"/>
      <c r="U248" s="52"/>
    </row>
    <row r="249" ht="15.75" customHeight="1">
      <c r="A249" s="5"/>
      <c r="E249" s="52"/>
      <c r="F249" s="58"/>
      <c r="G249" s="5"/>
      <c r="H249" s="5"/>
      <c r="I249" s="5"/>
      <c r="J249" s="5"/>
      <c r="K249" s="5"/>
      <c r="L249" s="5"/>
      <c r="M249" s="52"/>
      <c r="N249" s="90"/>
      <c r="O249" s="5"/>
      <c r="P249" s="5"/>
      <c r="Q249" s="5"/>
      <c r="R249" s="5"/>
      <c r="S249" s="5"/>
      <c r="T249" s="5"/>
      <c r="U249" s="52"/>
    </row>
    <row r="250" ht="15.75" customHeight="1">
      <c r="A250" s="5"/>
      <c r="E250" s="52"/>
      <c r="F250" s="58"/>
      <c r="G250" s="5"/>
      <c r="H250" s="5"/>
      <c r="I250" s="5"/>
      <c r="J250" s="5"/>
      <c r="K250" s="5"/>
      <c r="L250" s="5"/>
      <c r="M250" s="52"/>
      <c r="N250" s="90"/>
      <c r="O250" s="5"/>
      <c r="P250" s="5"/>
      <c r="Q250" s="5"/>
      <c r="R250" s="5"/>
      <c r="S250" s="5"/>
      <c r="T250" s="5"/>
      <c r="U250" s="52"/>
    </row>
    <row r="251" ht="15.75" customHeight="1">
      <c r="A251" s="5"/>
      <c r="E251" s="52"/>
      <c r="F251" s="58"/>
      <c r="G251" s="5"/>
      <c r="H251" s="5"/>
      <c r="I251" s="5"/>
      <c r="J251" s="5"/>
      <c r="K251" s="5"/>
      <c r="L251" s="5"/>
      <c r="M251" s="52"/>
      <c r="N251" s="90"/>
      <c r="O251" s="5"/>
      <c r="P251" s="5"/>
      <c r="Q251" s="5"/>
      <c r="R251" s="5"/>
      <c r="S251" s="5"/>
      <c r="T251" s="5"/>
      <c r="U251" s="52"/>
    </row>
    <row r="252" ht="15.75" customHeight="1">
      <c r="A252" s="5"/>
      <c r="E252" s="52"/>
      <c r="F252" s="58"/>
      <c r="G252" s="5"/>
      <c r="H252" s="5"/>
      <c r="I252" s="5"/>
      <c r="J252" s="5"/>
      <c r="K252" s="5"/>
      <c r="L252" s="5"/>
      <c r="M252" s="52"/>
      <c r="N252" s="90"/>
      <c r="O252" s="5"/>
      <c r="P252" s="5"/>
      <c r="Q252" s="5"/>
      <c r="R252" s="5"/>
      <c r="S252" s="5"/>
      <c r="T252" s="5"/>
      <c r="U252" s="52"/>
    </row>
    <row r="253" ht="15.75" customHeight="1">
      <c r="A253" s="5"/>
      <c r="E253" s="52"/>
      <c r="F253" s="58"/>
      <c r="G253" s="5"/>
      <c r="H253" s="5"/>
      <c r="I253" s="5"/>
      <c r="J253" s="5"/>
      <c r="K253" s="5"/>
      <c r="L253" s="5"/>
      <c r="M253" s="52"/>
      <c r="N253" s="90"/>
      <c r="O253" s="5"/>
      <c r="P253" s="5"/>
      <c r="Q253" s="5"/>
      <c r="R253" s="5"/>
      <c r="S253" s="5"/>
      <c r="T253" s="5"/>
      <c r="U253" s="52"/>
    </row>
    <row r="254" ht="15.75" customHeight="1">
      <c r="A254" s="5"/>
      <c r="E254" s="52"/>
      <c r="F254" s="58"/>
      <c r="G254" s="5"/>
      <c r="H254" s="5"/>
      <c r="I254" s="5"/>
      <c r="J254" s="5"/>
      <c r="K254" s="5"/>
      <c r="L254" s="5"/>
      <c r="M254" s="52"/>
      <c r="N254" s="90"/>
      <c r="O254" s="5"/>
      <c r="P254" s="5"/>
      <c r="Q254" s="5"/>
      <c r="R254" s="5"/>
      <c r="S254" s="5"/>
      <c r="T254" s="5"/>
      <c r="U254" s="52"/>
    </row>
    <row r="255" ht="15.75" customHeight="1">
      <c r="A255" s="5"/>
      <c r="E255" s="52"/>
      <c r="F255" s="58"/>
      <c r="G255" s="5"/>
      <c r="H255" s="5"/>
      <c r="I255" s="5"/>
      <c r="J255" s="5"/>
      <c r="K255" s="5"/>
      <c r="L255" s="5"/>
      <c r="M255" s="52"/>
      <c r="N255" s="90"/>
      <c r="O255" s="5"/>
      <c r="P255" s="5"/>
      <c r="Q255" s="5"/>
      <c r="R255" s="5"/>
      <c r="S255" s="5"/>
      <c r="T255" s="5"/>
      <c r="U255" s="52"/>
    </row>
    <row r="256" ht="15.75" customHeight="1">
      <c r="A256" s="5"/>
      <c r="E256" s="52"/>
      <c r="F256" s="58"/>
      <c r="G256" s="5"/>
      <c r="H256" s="5"/>
      <c r="I256" s="5"/>
      <c r="J256" s="5"/>
      <c r="K256" s="5"/>
      <c r="L256" s="5"/>
      <c r="M256" s="52"/>
      <c r="N256" s="90"/>
      <c r="O256" s="5"/>
      <c r="P256" s="5"/>
      <c r="Q256" s="5"/>
      <c r="R256" s="5"/>
      <c r="S256" s="5"/>
      <c r="T256" s="5"/>
      <c r="U256" s="52"/>
    </row>
    <row r="257" ht="15.75" customHeight="1">
      <c r="A257" s="5"/>
      <c r="E257" s="52"/>
      <c r="F257" s="58"/>
      <c r="G257" s="5"/>
      <c r="H257" s="5"/>
      <c r="I257" s="5"/>
      <c r="J257" s="5"/>
      <c r="K257" s="5"/>
      <c r="L257" s="5"/>
      <c r="M257" s="52"/>
      <c r="N257" s="90"/>
      <c r="O257" s="5"/>
      <c r="P257" s="5"/>
      <c r="Q257" s="5"/>
      <c r="R257" s="5"/>
      <c r="S257" s="5"/>
      <c r="T257" s="5"/>
      <c r="U257" s="52"/>
    </row>
    <row r="258" ht="15.75" customHeight="1">
      <c r="A258" s="5"/>
      <c r="E258" s="52"/>
      <c r="F258" s="58"/>
      <c r="G258" s="5"/>
      <c r="H258" s="5"/>
      <c r="I258" s="5"/>
      <c r="J258" s="5"/>
      <c r="K258" s="5"/>
      <c r="L258" s="5"/>
      <c r="M258" s="52"/>
      <c r="N258" s="90"/>
      <c r="O258" s="5"/>
      <c r="P258" s="5"/>
      <c r="Q258" s="5"/>
      <c r="R258" s="5"/>
      <c r="S258" s="5"/>
      <c r="T258" s="5"/>
      <c r="U258" s="52"/>
    </row>
    <row r="259" ht="15.75" customHeight="1">
      <c r="A259" s="5"/>
      <c r="E259" s="52"/>
      <c r="F259" s="58"/>
      <c r="G259" s="5"/>
      <c r="H259" s="5"/>
      <c r="I259" s="5"/>
      <c r="J259" s="5"/>
      <c r="K259" s="5"/>
      <c r="L259" s="5"/>
      <c r="M259" s="52"/>
      <c r="N259" s="90"/>
      <c r="O259" s="5"/>
      <c r="P259" s="5"/>
      <c r="Q259" s="5"/>
      <c r="R259" s="5"/>
      <c r="S259" s="5"/>
      <c r="T259" s="5"/>
      <c r="U259" s="52"/>
    </row>
    <row r="260" ht="15.75" customHeight="1">
      <c r="A260" s="5"/>
      <c r="E260" s="52"/>
      <c r="F260" s="58"/>
      <c r="G260" s="5"/>
      <c r="H260" s="5"/>
      <c r="I260" s="5"/>
      <c r="J260" s="5"/>
      <c r="K260" s="5"/>
      <c r="L260" s="5"/>
      <c r="M260" s="52"/>
      <c r="N260" s="90"/>
      <c r="O260" s="5"/>
      <c r="P260" s="5"/>
      <c r="Q260" s="5"/>
      <c r="R260" s="5"/>
      <c r="S260" s="5"/>
      <c r="T260" s="5"/>
      <c r="U260" s="52"/>
    </row>
    <row r="261" ht="15.75" customHeight="1">
      <c r="A261" s="5"/>
      <c r="E261" s="52"/>
      <c r="F261" s="58"/>
      <c r="G261" s="5"/>
      <c r="H261" s="5"/>
      <c r="I261" s="5"/>
      <c r="J261" s="5"/>
      <c r="K261" s="5"/>
      <c r="L261" s="5"/>
      <c r="M261" s="52"/>
      <c r="N261" s="90"/>
      <c r="O261" s="5"/>
      <c r="P261" s="5"/>
      <c r="Q261" s="5"/>
      <c r="R261" s="5"/>
      <c r="S261" s="5"/>
      <c r="T261" s="5"/>
      <c r="U261" s="52"/>
    </row>
    <row r="262" ht="15.75" customHeight="1">
      <c r="A262" s="5"/>
      <c r="E262" s="52"/>
      <c r="F262" s="58"/>
      <c r="G262" s="5"/>
      <c r="H262" s="5"/>
      <c r="I262" s="5"/>
      <c r="J262" s="5"/>
      <c r="K262" s="5"/>
      <c r="L262" s="5"/>
      <c r="M262" s="52"/>
      <c r="N262" s="90"/>
      <c r="O262" s="5"/>
      <c r="P262" s="5"/>
      <c r="Q262" s="5"/>
      <c r="R262" s="5"/>
      <c r="S262" s="5"/>
      <c r="T262" s="5"/>
      <c r="U262" s="52"/>
    </row>
    <row r="263" ht="15.75" customHeight="1">
      <c r="A263" s="5"/>
      <c r="E263" s="52"/>
      <c r="F263" s="58"/>
      <c r="G263" s="5"/>
      <c r="H263" s="5"/>
      <c r="I263" s="5"/>
      <c r="J263" s="5"/>
      <c r="K263" s="5"/>
      <c r="L263" s="5"/>
      <c r="M263" s="52"/>
      <c r="N263" s="90"/>
      <c r="O263" s="5"/>
      <c r="P263" s="5"/>
      <c r="Q263" s="5"/>
      <c r="R263" s="5"/>
      <c r="S263" s="5"/>
      <c r="T263" s="5"/>
      <c r="U263" s="52"/>
    </row>
    <row r="264" ht="15.75" customHeight="1">
      <c r="A264" s="5"/>
      <c r="E264" s="52"/>
      <c r="F264" s="58"/>
      <c r="G264" s="5"/>
      <c r="H264" s="5"/>
      <c r="I264" s="5"/>
      <c r="J264" s="5"/>
      <c r="K264" s="5"/>
      <c r="L264" s="5"/>
      <c r="M264" s="52"/>
      <c r="N264" s="90"/>
      <c r="O264" s="5"/>
      <c r="P264" s="5"/>
      <c r="Q264" s="5"/>
      <c r="R264" s="5"/>
      <c r="S264" s="5"/>
      <c r="T264" s="5"/>
      <c r="U264" s="52"/>
    </row>
    <row r="265" ht="15.75" customHeight="1">
      <c r="A265" s="5"/>
      <c r="E265" s="52"/>
      <c r="F265" s="58"/>
      <c r="G265" s="5"/>
      <c r="H265" s="5"/>
      <c r="I265" s="5"/>
      <c r="J265" s="5"/>
      <c r="K265" s="5"/>
      <c r="L265" s="5"/>
      <c r="M265" s="52"/>
      <c r="N265" s="90"/>
      <c r="O265" s="5"/>
      <c r="P265" s="5"/>
      <c r="Q265" s="5"/>
      <c r="R265" s="5"/>
      <c r="S265" s="5"/>
      <c r="T265" s="5"/>
      <c r="U265" s="52"/>
    </row>
    <row r="266" ht="15.75" customHeight="1">
      <c r="A266" s="5"/>
      <c r="E266" s="52"/>
      <c r="F266" s="58"/>
      <c r="G266" s="5"/>
      <c r="H266" s="5"/>
      <c r="I266" s="5"/>
      <c r="J266" s="5"/>
      <c r="K266" s="5"/>
      <c r="L266" s="5"/>
      <c r="M266" s="52"/>
      <c r="N266" s="90"/>
      <c r="O266" s="5"/>
      <c r="P266" s="5"/>
      <c r="Q266" s="5"/>
      <c r="R266" s="5"/>
      <c r="S266" s="5"/>
      <c r="T266" s="5"/>
      <c r="U266" s="52"/>
    </row>
    <row r="267" ht="15.75" customHeight="1">
      <c r="A267" s="5"/>
      <c r="E267" s="52"/>
      <c r="F267" s="58"/>
      <c r="G267" s="5"/>
      <c r="H267" s="5"/>
      <c r="I267" s="5"/>
      <c r="J267" s="5"/>
      <c r="K267" s="5"/>
      <c r="L267" s="5"/>
      <c r="M267" s="52"/>
      <c r="N267" s="90"/>
      <c r="O267" s="5"/>
      <c r="P267" s="5"/>
      <c r="Q267" s="5"/>
      <c r="R267" s="5"/>
      <c r="S267" s="5"/>
      <c r="T267" s="5"/>
      <c r="U267" s="52"/>
    </row>
    <row r="268" ht="15.75" customHeight="1">
      <c r="A268" s="5"/>
      <c r="E268" s="52"/>
      <c r="F268" s="58"/>
      <c r="G268" s="5"/>
      <c r="H268" s="5"/>
      <c r="I268" s="5"/>
      <c r="J268" s="5"/>
      <c r="K268" s="5"/>
      <c r="L268" s="5"/>
      <c r="M268" s="52"/>
      <c r="N268" s="90"/>
      <c r="O268" s="5"/>
      <c r="P268" s="5"/>
      <c r="Q268" s="5"/>
      <c r="R268" s="5"/>
      <c r="S268" s="5"/>
      <c r="T268" s="5"/>
      <c r="U268" s="52"/>
    </row>
    <row r="269" ht="15.75" customHeight="1">
      <c r="A269" s="5"/>
      <c r="E269" s="52"/>
      <c r="F269" s="58"/>
      <c r="G269" s="5"/>
      <c r="H269" s="5"/>
      <c r="I269" s="5"/>
      <c r="J269" s="5"/>
      <c r="K269" s="5"/>
      <c r="L269" s="5"/>
      <c r="M269" s="52"/>
      <c r="N269" s="90"/>
      <c r="O269" s="5"/>
      <c r="P269" s="5"/>
      <c r="Q269" s="5"/>
      <c r="R269" s="5"/>
      <c r="S269" s="5"/>
      <c r="T269" s="5"/>
      <c r="U269" s="52"/>
    </row>
    <row r="270" ht="15.75" customHeight="1">
      <c r="A270" s="5"/>
      <c r="E270" s="52"/>
      <c r="F270" s="58"/>
      <c r="G270" s="5"/>
      <c r="H270" s="5"/>
      <c r="I270" s="5"/>
      <c r="J270" s="5"/>
      <c r="K270" s="5"/>
      <c r="L270" s="5"/>
      <c r="M270" s="52"/>
      <c r="N270" s="90"/>
      <c r="O270" s="5"/>
      <c r="P270" s="5"/>
      <c r="Q270" s="5"/>
      <c r="R270" s="5"/>
      <c r="S270" s="5"/>
      <c r="T270" s="5"/>
      <c r="U270" s="52"/>
    </row>
    <row r="271" ht="15.75" customHeight="1">
      <c r="A271" s="5"/>
      <c r="E271" s="52"/>
      <c r="F271" s="58"/>
      <c r="G271" s="5"/>
      <c r="H271" s="5"/>
      <c r="I271" s="5"/>
      <c r="J271" s="5"/>
      <c r="K271" s="5"/>
      <c r="L271" s="5"/>
      <c r="M271" s="52"/>
      <c r="N271" s="90"/>
      <c r="O271" s="5"/>
      <c r="P271" s="5"/>
      <c r="Q271" s="5"/>
      <c r="R271" s="5"/>
      <c r="S271" s="5"/>
      <c r="T271" s="5"/>
      <c r="U271" s="52"/>
    </row>
    <row r="272" ht="15.75" customHeight="1">
      <c r="A272" s="5"/>
      <c r="E272" s="52"/>
      <c r="F272" s="58"/>
      <c r="G272" s="5"/>
      <c r="H272" s="5"/>
      <c r="I272" s="5"/>
      <c r="J272" s="5"/>
      <c r="K272" s="5"/>
      <c r="L272" s="5"/>
      <c r="M272" s="52"/>
      <c r="N272" s="90"/>
      <c r="O272" s="5"/>
      <c r="P272" s="5"/>
      <c r="Q272" s="5"/>
      <c r="R272" s="5"/>
      <c r="S272" s="5"/>
      <c r="T272" s="5"/>
      <c r="U272" s="52"/>
    </row>
    <row r="273" ht="15.75" customHeight="1">
      <c r="A273" s="5"/>
      <c r="E273" s="52"/>
      <c r="F273" s="58"/>
      <c r="G273" s="5"/>
      <c r="H273" s="5"/>
      <c r="I273" s="5"/>
      <c r="J273" s="5"/>
      <c r="K273" s="5"/>
      <c r="L273" s="5"/>
      <c r="M273" s="52"/>
      <c r="N273" s="90"/>
      <c r="O273" s="5"/>
      <c r="P273" s="5"/>
      <c r="Q273" s="5"/>
      <c r="R273" s="5"/>
      <c r="S273" s="5"/>
      <c r="T273" s="5"/>
      <c r="U273" s="52"/>
    </row>
    <row r="274" ht="15.75" customHeight="1">
      <c r="A274" s="5"/>
      <c r="E274" s="52"/>
      <c r="F274" s="58"/>
      <c r="G274" s="5"/>
      <c r="H274" s="5"/>
      <c r="I274" s="5"/>
      <c r="J274" s="5"/>
      <c r="K274" s="5"/>
      <c r="L274" s="5"/>
      <c r="M274" s="52"/>
      <c r="N274" s="90"/>
      <c r="O274" s="5"/>
      <c r="P274" s="5"/>
      <c r="Q274" s="5"/>
      <c r="R274" s="5"/>
      <c r="S274" s="5"/>
      <c r="T274" s="5"/>
      <c r="U274" s="52"/>
    </row>
    <row r="275" ht="15.75" customHeight="1">
      <c r="A275" s="5"/>
      <c r="E275" s="52"/>
      <c r="F275" s="58"/>
      <c r="G275" s="5"/>
      <c r="H275" s="5"/>
      <c r="I275" s="5"/>
      <c r="J275" s="5"/>
      <c r="K275" s="5"/>
      <c r="L275" s="5"/>
      <c r="M275" s="52"/>
      <c r="N275" s="90"/>
      <c r="O275" s="5"/>
      <c r="P275" s="5"/>
      <c r="Q275" s="5"/>
      <c r="R275" s="5"/>
      <c r="S275" s="5"/>
      <c r="T275" s="5"/>
      <c r="U275" s="52"/>
    </row>
    <row r="276" ht="15.75" customHeight="1">
      <c r="A276" s="5"/>
      <c r="E276" s="52"/>
      <c r="F276" s="58"/>
      <c r="G276" s="5"/>
      <c r="H276" s="5"/>
      <c r="I276" s="5"/>
      <c r="J276" s="5"/>
      <c r="K276" s="5"/>
      <c r="L276" s="5"/>
      <c r="M276" s="52"/>
      <c r="N276" s="90"/>
      <c r="O276" s="5"/>
      <c r="P276" s="5"/>
      <c r="Q276" s="5"/>
      <c r="R276" s="5"/>
      <c r="S276" s="5"/>
      <c r="T276" s="5"/>
      <c r="U276" s="52"/>
    </row>
    <row r="277" ht="15.75" customHeight="1">
      <c r="A277" s="5"/>
      <c r="E277" s="52"/>
      <c r="F277" s="58"/>
      <c r="G277" s="5"/>
      <c r="H277" s="5"/>
      <c r="I277" s="5"/>
      <c r="J277" s="5"/>
      <c r="K277" s="5"/>
      <c r="L277" s="5"/>
      <c r="M277" s="52"/>
      <c r="N277" s="90"/>
      <c r="O277" s="5"/>
      <c r="P277" s="5"/>
      <c r="Q277" s="5"/>
      <c r="R277" s="5"/>
      <c r="S277" s="5"/>
      <c r="T277" s="5"/>
      <c r="U277" s="52"/>
    </row>
    <row r="278" ht="15.75" customHeight="1">
      <c r="A278" s="5"/>
      <c r="E278" s="52"/>
      <c r="F278" s="58"/>
      <c r="G278" s="5"/>
      <c r="H278" s="5"/>
      <c r="I278" s="5"/>
      <c r="J278" s="5"/>
      <c r="K278" s="5"/>
      <c r="L278" s="5"/>
      <c r="M278" s="52"/>
      <c r="N278" s="90"/>
      <c r="O278" s="5"/>
      <c r="P278" s="5"/>
      <c r="Q278" s="5"/>
      <c r="R278" s="5"/>
      <c r="S278" s="5"/>
      <c r="T278" s="5"/>
      <c r="U278" s="52"/>
    </row>
    <row r="279" ht="15.75" customHeight="1">
      <c r="A279" s="5"/>
      <c r="E279" s="52"/>
      <c r="F279" s="58"/>
      <c r="G279" s="5"/>
      <c r="H279" s="5"/>
      <c r="I279" s="5"/>
      <c r="J279" s="5"/>
      <c r="K279" s="5"/>
      <c r="L279" s="5"/>
      <c r="M279" s="52"/>
      <c r="N279" s="90"/>
      <c r="O279" s="5"/>
      <c r="P279" s="5"/>
      <c r="Q279" s="5"/>
      <c r="R279" s="5"/>
      <c r="S279" s="5"/>
      <c r="T279" s="5"/>
      <c r="U279" s="52"/>
    </row>
    <row r="280" ht="15.75" customHeight="1">
      <c r="A280" s="5"/>
      <c r="E280" s="52"/>
      <c r="F280" s="58"/>
      <c r="G280" s="5"/>
      <c r="H280" s="5"/>
      <c r="I280" s="5"/>
      <c r="J280" s="5"/>
      <c r="K280" s="5"/>
      <c r="L280" s="5"/>
      <c r="M280" s="52"/>
      <c r="N280" s="90"/>
      <c r="O280" s="5"/>
      <c r="P280" s="5"/>
      <c r="Q280" s="5"/>
      <c r="R280" s="5"/>
      <c r="S280" s="5"/>
      <c r="T280" s="5"/>
      <c r="U280" s="52"/>
    </row>
    <row r="281" ht="15.75" customHeight="1">
      <c r="A281" s="5"/>
      <c r="E281" s="52"/>
      <c r="F281" s="58"/>
      <c r="G281" s="5"/>
      <c r="H281" s="5"/>
      <c r="I281" s="5"/>
      <c r="J281" s="5"/>
      <c r="K281" s="5"/>
      <c r="L281" s="5"/>
      <c r="M281" s="52"/>
      <c r="N281" s="90"/>
      <c r="O281" s="5"/>
      <c r="P281" s="5"/>
      <c r="Q281" s="5"/>
      <c r="R281" s="5"/>
      <c r="S281" s="5"/>
      <c r="T281" s="5"/>
      <c r="U281" s="52"/>
    </row>
    <row r="282" ht="15.75" customHeight="1">
      <c r="A282" s="5"/>
      <c r="E282" s="52"/>
      <c r="F282" s="58"/>
      <c r="G282" s="5"/>
      <c r="H282" s="5"/>
      <c r="I282" s="5"/>
      <c r="J282" s="5"/>
      <c r="K282" s="5"/>
      <c r="L282" s="5"/>
      <c r="M282" s="52"/>
      <c r="N282" s="90"/>
      <c r="O282" s="5"/>
      <c r="P282" s="5"/>
      <c r="Q282" s="5"/>
      <c r="R282" s="5"/>
      <c r="S282" s="5"/>
      <c r="T282" s="5"/>
      <c r="U282" s="52"/>
    </row>
    <row r="283" ht="15.75" customHeight="1">
      <c r="A283" s="5"/>
      <c r="E283" s="52"/>
      <c r="F283" s="58"/>
      <c r="G283" s="5"/>
      <c r="H283" s="5"/>
      <c r="I283" s="5"/>
      <c r="J283" s="5"/>
      <c r="K283" s="5"/>
      <c r="L283" s="5"/>
      <c r="M283" s="52"/>
      <c r="N283" s="90"/>
      <c r="O283" s="5"/>
      <c r="P283" s="5"/>
      <c r="Q283" s="5"/>
      <c r="R283" s="5"/>
      <c r="S283" s="5"/>
      <c r="T283" s="5"/>
      <c r="U283" s="52"/>
    </row>
    <row r="284" ht="15.75" customHeight="1">
      <c r="A284" s="5"/>
      <c r="E284" s="52"/>
      <c r="F284" s="58"/>
      <c r="G284" s="5"/>
      <c r="H284" s="5"/>
      <c r="I284" s="5"/>
      <c r="J284" s="5"/>
      <c r="K284" s="5"/>
      <c r="L284" s="5"/>
      <c r="M284" s="52"/>
      <c r="N284" s="90"/>
      <c r="O284" s="5"/>
      <c r="P284" s="5"/>
      <c r="Q284" s="5"/>
      <c r="R284" s="5"/>
      <c r="S284" s="5"/>
      <c r="T284" s="5"/>
      <c r="U284" s="52"/>
    </row>
    <row r="285" ht="15.75" customHeight="1">
      <c r="A285" s="5"/>
      <c r="E285" s="52"/>
      <c r="F285" s="58"/>
      <c r="G285" s="5"/>
      <c r="H285" s="5"/>
      <c r="I285" s="5"/>
      <c r="J285" s="5"/>
      <c r="K285" s="5"/>
      <c r="L285" s="5"/>
      <c r="M285" s="52"/>
      <c r="N285" s="90"/>
      <c r="O285" s="5"/>
      <c r="P285" s="5"/>
      <c r="Q285" s="5"/>
      <c r="R285" s="5"/>
      <c r="S285" s="5"/>
      <c r="T285" s="5"/>
      <c r="U285" s="52"/>
    </row>
    <row r="286" ht="15.75" customHeight="1">
      <c r="A286" s="5"/>
      <c r="E286" s="52"/>
      <c r="F286" s="58"/>
      <c r="G286" s="5"/>
      <c r="H286" s="5"/>
      <c r="I286" s="5"/>
      <c r="J286" s="5"/>
      <c r="K286" s="5"/>
      <c r="L286" s="5"/>
      <c r="M286" s="52"/>
      <c r="N286" s="90"/>
      <c r="O286" s="5"/>
      <c r="P286" s="5"/>
      <c r="Q286" s="5"/>
      <c r="R286" s="5"/>
      <c r="S286" s="5"/>
      <c r="T286" s="5"/>
      <c r="U286" s="52"/>
    </row>
    <row r="287" ht="15.75" customHeight="1">
      <c r="A287" s="5"/>
      <c r="E287" s="52"/>
      <c r="F287" s="58"/>
      <c r="G287" s="5"/>
      <c r="H287" s="5"/>
      <c r="I287" s="5"/>
      <c r="J287" s="5"/>
      <c r="K287" s="5"/>
      <c r="L287" s="5"/>
      <c r="M287" s="52"/>
      <c r="N287" s="90"/>
      <c r="O287" s="5"/>
      <c r="P287" s="5"/>
      <c r="Q287" s="5"/>
      <c r="R287" s="5"/>
      <c r="S287" s="5"/>
      <c r="T287" s="5"/>
      <c r="U287" s="52"/>
    </row>
    <row r="288" ht="15.75" customHeight="1">
      <c r="A288" s="5"/>
      <c r="E288" s="52"/>
      <c r="F288" s="58"/>
      <c r="G288" s="5"/>
      <c r="H288" s="5"/>
      <c r="I288" s="5"/>
      <c r="J288" s="5"/>
      <c r="K288" s="5"/>
      <c r="L288" s="5"/>
      <c r="M288" s="52"/>
      <c r="N288" s="90"/>
      <c r="O288" s="5"/>
      <c r="P288" s="5"/>
      <c r="Q288" s="5"/>
      <c r="R288" s="5"/>
      <c r="S288" s="5"/>
      <c r="T288" s="5"/>
      <c r="U288" s="52"/>
    </row>
    <row r="289" ht="15.75" customHeight="1">
      <c r="A289" s="5"/>
      <c r="E289" s="52"/>
      <c r="F289" s="58"/>
      <c r="G289" s="5"/>
      <c r="H289" s="5"/>
      <c r="I289" s="5"/>
      <c r="J289" s="5"/>
      <c r="K289" s="5"/>
      <c r="L289" s="5"/>
      <c r="M289" s="52"/>
      <c r="N289" s="90"/>
      <c r="O289" s="5"/>
      <c r="P289" s="5"/>
      <c r="Q289" s="5"/>
      <c r="R289" s="5"/>
      <c r="S289" s="5"/>
      <c r="T289" s="5"/>
      <c r="U289" s="52"/>
    </row>
    <row r="290" ht="15.75" customHeight="1">
      <c r="A290" s="5"/>
      <c r="E290" s="52"/>
      <c r="F290" s="58"/>
      <c r="G290" s="5"/>
      <c r="H290" s="5"/>
      <c r="I290" s="5"/>
      <c r="J290" s="5"/>
      <c r="K290" s="5"/>
      <c r="L290" s="5"/>
      <c r="M290" s="52"/>
      <c r="N290" s="90"/>
      <c r="O290" s="5"/>
      <c r="P290" s="5"/>
      <c r="Q290" s="5"/>
      <c r="R290" s="5"/>
      <c r="S290" s="5"/>
      <c r="T290" s="5"/>
      <c r="U290" s="52"/>
    </row>
    <row r="291" ht="15.75" customHeight="1">
      <c r="A291" s="5"/>
      <c r="E291" s="52"/>
      <c r="F291" s="58"/>
      <c r="G291" s="5"/>
      <c r="H291" s="5"/>
      <c r="I291" s="5"/>
      <c r="J291" s="5"/>
      <c r="K291" s="5"/>
      <c r="L291" s="5"/>
      <c r="M291" s="52"/>
      <c r="N291" s="90"/>
      <c r="O291" s="5"/>
      <c r="P291" s="5"/>
      <c r="Q291" s="5"/>
      <c r="R291" s="5"/>
      <c r="S291" s="5"/>
      <c r="T291" s="5"/>
      <c r="U291" s="52"/>
    </row>
    <row r="292" ht="15.75" customHeight="1">
      <c r="A292" s="5"/>
      <c r="E292" s="52"/>
      <c r="F292" s="58"/>
      <c r="G292" s="5"/>
      <c r="H292" s="5"/>
      <c r="I292" s="5"/>
      <c r="J292" s="5"/>
      <c r="K292" s="5"/>
      <c r="L292" s="5"/>
      <c r="M292" s="52"/>
      <c r="N292" s="90"/>
      <c r="O292" s="5"/>
      <c r="P292" s="5"/>
      <c r="Q292" s="5"/>
      <c r="R292" s="5"/>
      <c r="S292" s="5"/>
      <c r="T292" s="5"/>
      <c r="U292" s="52"/>
    </row>
    <row r="293" ht="15.75" customHeight="1">
      <c r="A293" s="5"/>
      <c r="E293" s="52"/>
      <c r="F293" s="58"/>
      <c r="G293" s="5"/>
      <c r="H293" s="5"/>
      <c r="I293" s="5"/>
      <c r="J293" s="5"/>
      <c r="K293" s="5"/>
      <c r="L293" s="5"/>
      <c r="M293" s="52"/>
      <c r="N293" s="90"/>
      <c r="O293" s="5"/>
      <c r="P293" s="5"/>
      <c r="Q293" s="5"/>
      <c r="R293" s="5"/>
      <c r="S293" s="5"/>
      <c r="T293" s="5"/>
      <c r="U293" s="52"/>
    </row>
    <row r="294" ht="15.75" customHeight="1">
      <c r="A294" s="5"/>
      <c r="E294" s="52"/>
      <c r="F294" s="58"/>
      <c r="G294" s="5"/>
      <c r="H294" s="5"/>
      <c r="I294" s="5"/>
      <c r="J294" s="5"/>
      <c r="K294" s="5"/>
      <c r="L294" s="5"/>
      <c r="M294" s="52"/>
      <c r="N294" s="90"/>
      <c r="O294" s="5"/>
      <c r="P294" s="5"/>
      <c r="Q294" s="5"/>
      <c r="R294" s="5"/>
      <c r="S294" s="5"/>
      <c r="T294" s="5"/>
      <c r="U294" s="52"/>
    </row>
    <row r="295" ht="15.75" customHeight="1">
      <c r="A295" s="5"/>
      <c r="E295" s="52"/>
      <c r="F295" s="58"/>
      <c r="G295" s="5"/>
      <c r="H295" s="5"/>
      <c r="I295" s="5"/>
      <c r="J295" s="5"/>
      <c r="K295" s="5"/>
      <c r="L295" s="5"/>
      <c r="M295" s="52"/>
      <c r="N295" s="90"/>
      <c r="O295" s="5"/>
      <c r="P295" s="5"/>
      <c r="Q295" s="5"/>
      <c r="R295" s="5"/>
      <c r="S295" s="5"/>
      <c r="T295" s="5"/>
      <c r="U295" s="52"/>
    </row>
    <row r="296" ht="15.75" customHeight="1">
      <c r="A296" s="5"/>
      <c r="E296" s="52"/>
      <c r="F296" s="58"/>
      <c r="G296" s="5"/>
      <c r="H296" s="5"/>
      <c r="I296" s="5"/>
      <c r="J296" s="5"/>
      <c r="K296" s="5"/>
      <c r="L296" s="5"/>
      <c r="M296" s="52"/>
      <c r="N296" s="90"/>
      <c r="O296" s="5"/>
      <c r="P296" s="5"/>
      <c r="Q296" s="5"/>
      <c r="R296" s="5"/>
      <c r="S296" s="5"/>
      <c r="T296" s="5"/>
      <c r="U296" s="52"/>
    </row>
    <row r="297" ht="15.75" customHeight="1">
      <c r="A297" s="5"/>
      <c r="E297" s="52"/>
      <c r="F297" s="58"/>
      <c r="G297" s="5"/>
      <c r="H297" s="5"/>
      <c r="I297" s="5"/>
      <c r="J297" s="5"/>
      <c r="K297" s="5"/>
      <c r="L297" s="5"/>
      <c r="M297" s="52"/>
      <c r="N297" s="90"/>
      <c r="O297" s="5"/>
      <c r="P297" s="5"/>
      <c r="Q297" s="5"/>
      <c r="R297" s="5"/>
      <c r="S297" s="5"/>
      <c r="T297" s="5"/>
      <c r="U297" s="52"/>
    </row>
    <row r="298" ht="15.75" customHeight="1">
      <c r="A298" s="5"/>
      <c r="E298" s="52"/>
      <c r="F298" s="58"/>
      <c r="G298" s="5"/>
      <c r="H298" s="5"/>
      <c r="I298" s="5"/>
      <c r="J298" s="5"/>
      <c r="K298" s="5"/>
      <c r="L298" s="5"/>
      <c r="M298" s="52"/>
      <c r="N298" s="90"/>
      <c r="O298" s="5"/>
      <c r="P298" s="5"/>
      <c r="Q298" s="5"/>
      <c r="R298" s="5"/>
      <c r="S298" s="5"/>
      <c r="T298" s="5"/>
      <c r="U298" s="52"/>
    </row>
    <row r="299" ht="15.75" customHeight="1">
      <c r="A299" s="5"/>
      <c r="E299" s="52"/>
      <c r="F299" s="58"/>
      <c r="G299" s="5"/>
      <c r="H299" s="5"/>
      <c r="I299" s="5"/>
      <c r="J299" s="5"/>
      <c r="K299" s="5"/>
      <c r="L299" s="5"/>
      <c r="M299" s="52"/>
      <c r="N299" s="90"/>
      <c r="O299" s="5"/>
      <c r="P299" s="5"/>
      <c r="Q299" s="5"/>
      <c r="R299" s="5"/>
      <c r="S299" s="5"/>
      <c r="T299" s="5"/>
      <c r="U299" s="52"/>
    </row>
    <row r="300" ht="15.75" customHeight="1">
      <c r="A300" s="5"/>
      <c r="E300" s="52"/>
      <c r="F300" s="58"/>
      <c r="G300" s="5"/>
      <c r="H300" s="5"/>
      <c r="I300" s="5"/>
      <c r="J300" s="5"/>
      <c r="K300" s="5"/>
      <c r="L300" s="5"/>
      <c r="M300" s="52"/>
      <c r="N300" s="90"/>
      <c r="O300" s="5"/>
      <c r="P300" s="5"/>
      <c r="Q300" s="5"/>
      <c r="R300" s="5"/>
      <c r="S300" s="5"/>
      <c r="T300" s="5"/>
      <c r="U300" s="52"/>
    </row>
    <row r="301" ht="15.75" customHeight="1">
      <c r="A301" s="5"/>
      <c r="E301" s="52"/>
      <c r="F301" s="58"/>
      <c r="G301" s="5"/>
      <c r="H301" s="5"/>
      <c r="I301" s="5"/>
      <c r="J301" s="5"/>
      <c r="K301" s="5"/>
      <c r="L301" s="5"/>
      <c r="M301" s="52"/>
      <c r="N301" s="90"/>
      <c r="O301" s="5"/>
      <c r="P301" s="5"/>
      <c r="Q301" s="5"/>
      <c r="R301" s="5"/>
      <c r="S301" s="5"/>
      <c r="T301" s="5"/>
      <c r="U301" s="52"/>
    </row>
    <row r="302" ht="15.75" customHeight="1">
      <c r="A302" s="5"/>
      <c r="E302" s="52"/>
      <c r="F302" s="58"/>
      <c r="G302" s="5"/>
      <c r="H302" s="5"/>
      <c r="I302" s="5"/>
      <c r="J302" s="5"/>
      <c r="K302" s="5"/>
      <c r="L302" s="5"/>
      <c r="M302" s="52"/>
      <c r="N302" s="90"/>
      <c r="O302" s="5"/>
      <c r="P302" s="5"/>
      <c r="Q302" s="5"/>
      <c r="R302" s="5"/>
      <c r="S302" s="5"/>
      <c r="T302" s="5"/>
      <c r="U302" s="52"/>
    </row>
    <row r="303" ht="15.75" customHeight="1">
      <c r="A303" s="5"/>
      <c r="E303" s="52"/>
      <c r="F303" s="58"/>
      <c r="G303" s="5"/>
      <c r="H303" s="5"/>
      <c r="I303" s="5"/>
      <c r="J303" s="5"/>
      <c r="K303" s="5"/>
      <c r="L303" s="5"/>
      <c r="M303" s="52"/>
      <c r="N303" s="90"/>
      <c r="O303" s="5"/>
      <c r="P303" s="5"/>
      <c r="Q303" s="5"/>
      <c r="R303" s="5"/>
      <c r="S303" s="5"/>
      <c r="T303" s="5"/>
      <c r="U303" s="52"/>
    </row>
    <row r="304" ht="15.75" customHeight="1">
      <c r="A304" s="5"/>
      <c r="E304" s="52"/>
      <c r="F304" s="58"/>
      <c r="G304" s="5"/>
      <c r="H304" s="5"/>
      <c r="I304" s="5"/>
      <c r="J304" s="5"/>
      <c r="K304" s="5"/>
      <c r="L304" s="5"/>
      <c r="M304" s="52"/>
      <c r="N304" s="90"/>
      <c r="O304" s="5"/>
      <c r="P304" s="5"/>
      <c r="Q304" s="5"/>
      <c r="R304" s="5"/>
      <c r="S304" s="5"/>
      <c r="T304" s="5"/>
      <c r="U304" s="52"/>
    </row>
    <row r="305" ht="15.75" customHeight="1">
      <c r="A305" s="5"/>
      <c r="E305" s="52"/>
      <c r="F305" s="58"/>
      <c r="G305" s="5"/>
      <c r="H305" s="5"/>
      <c r="I305" s="5"/>
      <c r="J305" s="5"/>
      <c r="K305" s="5"/>
      <c r="L305" s="5"/>
      <c r="M305" s="52"/>
      <c r="N305" s="90"/>
      <c r="O305" s="5"/>
      <c r="P305" s="5"/>
      <c r="Q305" s="5"/>
      <c r="R305" s="5"/>
      <c r="S305" s="5"/>
      <c r="T305" s="5"/>
      <c r="U305" s="52"/>
    </row>
    <row r="306" ht="15.75" customHeight="1">
      <c r="A306" s="5"/>
      <c r="E306" s="52"/>
      <c r="F306" s="58"/>
      <c r="G306" s="5"/>
      <c r="H306" s="5"/>
      <c r="I306" s="5"/>
      <c r="J306" s="5"/>
      <c r="K306" s="5"/>
      <c r="L306" s="5"/>
      <c r="M306" s="52"/>
      <c r="N306" s="90"/>
      <c r="O306" s="5"/>
      <c r="P306" s="5"/>
      <c r="Q306" s="5"/>
      <c r="R306" s="5"/>
      <c r="S306" s="5"/>
      <c r="T306" s="5"/>
      <c r="U306" s="52"/>
    </row>
    <row r="307" ht="15.75" customHeight="1">
      <c r="A307" s="5"/>
      <c r="E307" s="52"/>
      <c r="F307" s="58"/>
      <c r="G307" s="5"/>
      <c r="H307" s="5"/>
      <c r="I307" s="5"/>
      <c r="J307" s="5"/>
      <c r="K307" s="5"/>
      <c r="L307" s="5"/>
      <c r="M307" s="52"/>
      <c r="N307" s="90"/>
      <c r="O307" s="5"/>
      <c r="P307" s="5"/>
      <c r="Q307" s="5"/>
      <c r="R307" s="5"/>
      <c r="S307" s="5"/>
      <c r="T307" s="5"/>
      <c r="U307" s="52"/>
    </row>
    <row r="308" ht="15.75" customHeight="1">
      <c r="A308" s="5"/>
      <c r="E308" s="52"/>
      <c r="F308" s="58"/>
      <c r="G308" s="5"/>
      <c r="H308" s="5"/>
      <c r="I308" s="5"/>
      <c r="J308" s="5"/>
      <c r="K308" s="5"/>
      <c r="L308" s="5"/>
      <c r="M308" s="52"/>
      <c r="N308" s="90"/>
      <c r="O308" s="5"/>
      <c r="P308" s="5"/>
      <c r="Q308" s="5"/>
      <c r="R308" s="5"/>
      <c r="S308" s="5"/>
      <c r="T308" s="5"/>
      <c r="U308" s="52"/>
    </row>
    <row r="309" ht="15.75" customHeight="1">
      <c r="A309" s="5"/>
      <c r="E309" s="52"/>
      <c r="F309" s="58"/>
      <c r="G309" s="5"/>
      <c r="H309" s="5"/>
      <c r="I309" s="5"/>
      <c r="J309" s="5"/>
      <c r="K309" s="5"/>
      <c r="L309" s="5"/>
      <c r="M309" s="52"/>
      <c r="N309" s="90"/>
      <c r="O309" s="5"/>
      <c r="P309" s="5"/>
      <c r="Q309" s="5"/>
      <c r="R309" s="5"/>
      <c r="S309" s="5"/>
      <c r="T309" s="5"/>
      <c r="U309" s="52"/>
    </row>
    <row r="310" ht="15.75" customHeight="1">
      <c r="A310" s="5"/>
      <c r="E310" s="52"/>
      <c r="F310" s="58"/>
      <c r="G310" s="5"/>
      <c r="H310" s="5"/>
      <c r="I310" s="5"/>
      <c r="J310" s="5"/>
      <c r="K310" s="5"/>
      <c r="L310" s="5"/>
      <c r="M310" s="52"/>
      <c r="N310" s="90"/>
      <c r="O310" s="5"/>
      <c r="P310" s="5"/>
      <c r="Q310" s="5"/>
      <c r="R310" s="5"/>
      <c r="S310" s="5"/>
      <c r="T310" s="5"/>
      <c r="U310" s="52"/>
    </row>
    <row r="311" ht="15.75" customHeight="1">
      <c r="A311" s="5"/>
      <c r="E311" s="52"/>
      <c r="F311" s="58"/>
      <c r="G311" s="5"/>
      <c r="H311" s="5"/>
      <c r="I311" s="5"/>
      <c r="J311" s="5"/>
      <c r="K311" s="5"/>
      <c r="L311" s="5"/>
      <c r="M311" s="52"/>
      <c r="N311" s="90"/>
      <c r="O311" s="5"/>
      <c r="P311" s="5"/>
      <c r="Q311" s="5"/>
      <c r="R311" s="5"/>
      <c r="S311" s="5"/>
      <c r="T311" s="5"/>
      <c r="U311" s="52"/>
    </row>
    <row r="312" ht="15.75" customHeight="1">
      <c r="A312" s="5"/>
      <c r="E312" s="52"/>
      <c r="F312" s="58"/>
      <c r="G312" s="5"/>
      <c r="H312" s="5"/>
      <c r="I312" s="5"/>
      <c r="J312" s="5"/>
      <c r="K312" s="5"/>
      <c r="L312" s="5"/>
      <c r="M312" s="52"/>
      <c r="N312" s="90"/>
      <c r="O312" s="5"/>
      <c r="P312" s="5"/>
      <c r="Q312" s="5"/>
      <c r="R312" s="5"/>
      <c r="S312" s="5"/>
      <c r="T312" s="5"/>
      <c r="U312" s="52"/>
    </row>
    <row r="313" ht="15.75" customHeight="1">
      <c r="A313" s="5"/>
      <c r="E313" s="52"/>
      <c r="F313" s="58"/>
      <c r="G313" s="5"/>
      <c r="H313" s="5"/>
      <c r="I313" s="5"/>
      <c r="J313" s="5"/>
      <c r="K313" s="5"/>
      <c r="L313" s="5"/>
      <c r="M313" s="52"/>
      <c r="N313" s="90"/>
      <c r="O313" s="5"/>
      <c r="P313" s="5"/>
      <c r="Q313" s="5"/>
      <c r="R313" s="5"/>
      <c r="S313" s="5"/>
      <c r="T313" s="5"/>
      <c r="U313" s="52"/>
    </row>
    <row r="314" ht="15.75" customHeight="1">
      <c r="A314" s="5"/>
      <c r="E314" s="52"/>
      <c r="F314" s="58"/>
      <c r="G314" s="5"/>
      <c r="H314" s="5"/>
      <c r="I314" s="5"/>
      <c r="J314" s="5"/>
      <c r="K314" s="5"/>
      <c r="L314" s="5"/>
      <c r="M314" s="52"/>
      <c r="N314" s="90"/>
      <c r="O314" s="5"/>
      <c r="P314" s="5"/>
      <c r="Q314" s="5"/>
      <c r="R314" s="5"/>
      <c r="S314" s="5"/>
      <c r="T314" s="5"/>
      <c r="U314" s="52"/>
    </row>
    <row r="315" ht="15.75" customHeight="1">
      <c r="A315" s="5"/>
      <c r="E315" s="52"/>
      <c r="F315" s="58"/>
      <c r="G315" s="5"/>
      <c r="H315" s="5"/>
      <c r="I315" s="5"/>
      <c r="J315" s="5"/>
      <c r="K315" s="5"/>
      <c r="L315" s="5"/>
      <c r="M315" s="52"/>
      <c r="N315" s="90"/>
      <c r="O315" s="5"/>
      <c r="P315" s="5"/>
      <c r="Q315" s="5"/>
      <c r="R315" s="5"/>
      <c r="S315" s="5"/>
      <c r="T315" s="5"/>
      <c r="U315" s="52"/>
    </row>
    <row r="316" ht="15.75" customHeight="1">
      <c r="A316" s="5"/>
      <c r="E316" s="52"/>
      <c r="F316" s="58"/>
      <c r="G316" s="5"/>
      <c r="H316" s="5"/>
      <c r="I316" s="5"/>
      <c r="J316" s="5"/>
      <c r="K316" s="5"/>
      <c r="L316" s="5"/>
      <c r="M316" s="52"/>
      <c r="N316" s="90"/>
      <c r="O316" s="5"/>
      <c r="P316" s="5"/>
      <c r="Q316" s="5"/>
      <c r="R316" s="5"/>
      <c r="S316" s="5"/>
      <c r="T316" s="5"/>
      <c r="U316" s="52"/>
    </row>
    <row r="317" ht="15.75" customHeight="1">
      <c r="A317" s="5"/>
      <c r="E317" s="52"/>
      <c r="F317" s="58"/>
      <c r="G317" s="5"/>
      <c r="H317" s="5"/>
      <c r="I317" s="5"/>
      <c r="J317" s="5"/>
      <c r="K317" s="5"/>
      <c r="L317" s="5"/>
      <c r="M317" s="52"/>
      <c r="N317" s="90"/>
      <c r="O317" s="5"/>
      <c r="P317" s="5"/>
      <c r="Q317" s="5"/>
      <c r="R317" s="5"/>
      <c r="S317" s="5"/>
      <c r="T317" s="5"/>
      <c r="U317" s="52"/>
    </row>
    <row r="318" ht="15.75" customHeight="1">
      <c r="A318" s="5"/>
      <c r="E318" s="52"/>
      <c r="F318" s="58"/>
      <c r="G318" s="5"/>
      <c r="H318" s="5"/>
      <c r="I318" s="5"/>
      <c r="J318" s="5"/>
      <c r="K318" s="5"/>
      <c r="L318" s="5"/>
      <c r="M318" s="52"/>
      <c r="N318" s="90"/>
      <c r="O318" s="5"/>
      <c r="P318" s="5"/>
      <c r="Q318" s="5"/>
      <c r="R318" s="5"/>
      <c r="S318" s="5"/>
      <c r="T318" s="5"/>
      <c r="U318" s="52"/>
    </row>
    <row r="319" ht="15.75" customHeight="1">
      <c r="A319" s="5"/>
      <c r="E319" s="52"/>
      <c r="F319" s="58"/>
      <c r="G319" s="5"/>
      <c r="H319" s="5"/>
      <c r="I319" s="5"/>
      <c r="J319" s="5"/>
      <c r="K319" s="5"/>
      <c r="L319" s="5"/>
      <c r="M319" s="52"/>
      <c r="N319" s="90"/>
      <c r="O319" s="5"/>
      <c r="P319" s="5"/>
      <c r="Q319" s="5"/>
      <c r="R319" s="5"/>
      <c r="S319" s="5"/>
      <c r="T319" s="5"/>
      <c r="U319" s="52"/>
    </row>
    <row r="320" ht="15.75" customHeight="1">
      <c r="A320" s="5"/>
      <c r="E320" s="52"/>
      <c r="F320" s="58"/>
      <c r="G320" s="5"/>
      <c r="H320" s="5"/>
      <c r="I320" s="5"/>
      <c r="J320" s="5"/>
      <c r="K320" s="5"/>
      <c r="L320" s="5"/>
      <c r="M320" s="52"/>
      <c r="N320" s="90"/>
      <c r="O320" s="5"/>
      <c r="P320" s="5"/>
      <c r="Q320" s="5"/>
      <c r="R320" s="5"/>
      <c r="S320" s="5"/>
      <c r="T320" s="5"/>
      <c r="U320" s="52"/>
    </row>
    <row r="321" ht="15.75" customHeight="1">
      <c r="A321" s="5"/>
      <c r="E321" s="52"/>
      <c r="F321" s="58"/>
      <c r="G321" s="5"/>
      <c r="H321" s="5"/>
      <c r="I321" s="5"/>
      <c r="J321" s="5"/>
      <c r="K321" s="5"/>
      <c r="L321" s="5"/>
      <c r="M321" s="52"/>
      <c r="N321" s="90"/>
      <c r="O321" s="5"/>
      <c r="P321" s="5"/>
      <c r="Q321" s="5"/>
      <c r="R321" s="5"/>
      <c r="S321" s="5"/>
      <c r="T321" s="5"/>
      <c r="U321" s="52"/>
    </row>
    <row r="322" ht="15.75" customHeight="1">
      <c r="A322" s="5"/>
      <c r="E322" s="52"/>
      <c r="F322" s="58"/>
      <c r="G322" s="5"/>
      <c r="H322" s="5"/>
      <c r="I322" s="5"/>
      <c r="J322" s="5"/>
      <c r="K322" s="5"/>
      <c r="L322" s="5"/>
      <c r="M322" s="52"/>
      <c r="N322" s="90"/>
      <c r="O322" s="5"/>
      <c r="P322" s="5"/>
      <c r="Q322" s="5"/>
      <c r="R322" s="5"/>
      <c r="S322" s="5"/>
      <c r="T322" s="5"/>
      <c r="U322" s="52"/>
    </row>
    <row r="323" ht="15.75" customHeight="1">
      <c r="A323" s="5"/>
      <c r="E323" s="52"/>
      <c r="F323" s="58"/>
      <c r="G323" s="5"/>
      <c r="H323" s="5"/>
      <c r="I323" s="5"/>
      <c r="J323" s="5"/>
      <c r="K323" s="5"/>
      <c r="L323" s="5"/>
      <c r="M323" s="52"/>
      <c r="N323" s="90"/>
      <c r="O323" s="5"/>
      <c r="P323" s="5"/>
      <c r="Q323" s="5"/>
      <c r="R323" s="5"/>
      <c r="S323" s="5"/>
      <c r="T323" s="5"/>
      <c r="U323" s="52"/>
    </row>
    <row r="324" ht="15.75" customHeight="1">
      <c r="A324" s="5"/>
      <c r="E324" s="52"/>
      <c r="F324" s="58"/>
      <c r="G324" s="5"/>
      <c r="H324" s="5"/>
      <c r="I324" s="5"/>
      <c r="J324" s="5"/>
      <c r="K324" s="5"/>
      <c r="L324" s="5"/>
      <c r="M324" s="52"/>
      <c r="N324" s="90"/>
      <c r="O324" s="5"/>
      <c r="P324" s="5"/>
      <c r="Q324" s="5"/>
      <c r="R324" s="5"/>
      <c r="S324" s="5"/>
      <c r="T324" s="5"/>
      <c r="U324" s="52"/>
    </row>
    <row r="325" ht="15.75" customHeight="1">
      <c r="A325" s="5"/>
      <c r="E325" s="52"/>
      <c r="F325" s="58"/>
      <c r="G325" s="5"/>
      <c r="H325" s="5"/>
      <c r="I325" s="5"/>
      <c r="J325" s="5"/>
      <c r="K325" s="5"/>
      <c r="L325" s="5"/>
      <c r="M325" s="52"/>
      <c r="N325" s="90"/>
      <c r="O325" s="5"/>
      <c r="P325" s="5"/>
      <c r="Q325" s="5"/>
      <c r="R325" s="5"/>
      <c r="S325" s="5"/>
      <c r="T325" s="5"/>
      <c r="U325" s="52"/>
    </row>
    <row r="326" ht="15.75" customHeight="1">
      <c r="A326" s="5"/>
      <c r="E326" s="52"/>
      <c r="F326" s="58"/>
      <c r="G326" s="5"/>
      <c r="H326" s="5"/>
      <c r="I326" s="5"/>
      <c r="J326" s="5"/>
      <c r="K326" s="5"/>
      <c r="L326" s="5"/>
      <c r="M326" s="52"/>
      <c r="N326" s="90"/>
      <c r="O326" s="5"/>
      <c r="P326" s="5"/>
      <c r="Q326" s="5"/>
      <c r="R326" s="5"/>
      <c r="S326" s="5"/>
      <c r="T326" s="5"/>
      <c r="U326" s="52"/>
    </row>
    <row r="327" ht="15.75" customHeight="1">
      <c r="A327" s="5"/>
      <c r="E327" s="52"/>
      <c r="F327" s="58"/>
      <c r="G327" s="5"/>
      <c r="H327" s="5"/>
      <c r="I327" s="5"/>
      <c r="J327" s="5"/>
      <c r="K327" s="5"/>
      <c r="L327" s="5"/>
      <c r="M327" s="52"/>
      <c r="N327" s="90"/>
      <c r="O327" s="5"/>
      <c r="P327" s="5"/>
      <c r="Q327" s="5"/>
      <c r="R327" s="5"/>
      <c r="S327" s="5"/>
      <c r="T327" s="5"/>
      <c r="U327" s="52"/>
    </row>
    <row r="328" ht="15.75" customHeight="1">
      <c r="A328" s="5"/>
      <c r="E328" s="52"/>
      <c r="F328" s="58"/>
      <c r="G328" s="5"/>
      <c r="H328" s="5"/>
      <c r="I328" s="5"/>
      <c r="J328" s="5"/>
      <c r="K328" s="5"/>
      <c r="L328" s="5"/>
      <c r="M328" s="52"/>
      <c r="N328" s="90"/>
      <c r="O328" s="5"/>
      <c r="P328" s="5"/>
      <c r="Q328" s="5"/>
      <c r="R328" s="5"/>
      <c r="S328" s="5"/>
      <c r="T328" s="5"/>
      <c r="U328" s="52"/>
    </row>
    <row r="329" ht="15.75" customHeight="1">
      <c r="A329" s="5"/>
      <c r="E329" s="52"/>
      <c r="F329" s="58"/>
      <c r="G329" s="5"/>
      <c r="H329" s="5"/>
      <c r="I329" s="5"/>
      <c r="J329" s="5"/>
      <c r="K329" s="5"/>
      <c r="L329" s="5"/>
      <c r="M329" s="52"/>
      <c r="N329" s="90"/>
      <c r="O329" s="5"/>
      <c r="P329" s="5"/>
      <c r="Q329" s="5"/>
      <c r="R329" s="5"/>
      <c r="S329" s="5"/>
      <c r="T329" s="5"/>
      <c r="U329" s="52"/>
    </row>
    <row r="330" ht="15.75" customHeight="1">
      <c r="A330" s="5"/>
      <c r="E330" s="52"/>
      <c r="F330" s="58"/>
      <c r="G330" s="5"/>
      <c r="H330" s="5"/>
      <c r="I330" s="5"/>
      <c r="J330" s="5"/>
      <c r="K330" s="5"/>
      <c r="L330" s="5"/>
      <c r="M330" s="52"/>
      <c r="N330" s="90"/>
      <c r="O330" s="5"/>
      <c r="P330" s="5"/>
      <c r="Q330" s="5"/>
      <c r="R330" s="5"/>
      <c r="S330" s="5"/>
      <c r="T330" s="5"/>
      <c r="U330" s="52"/>
    </row>
    <row r="331" ht="15.75" customHeight="1">
      <c r="A331" s="5"/>
      <c r="E331" s="52"/>
      <c r="F331" s="58"/>
      <c r="G331" s="5"/>
      <c r="H331" s="5"/>
      <c r="I331" s="5"/>
      <c r="J331" s="5"/>
      <c r="K331" s="5"/>
      <c r="L331" s="5"/>
      <c r="M331" s="52"/>
      <c r="N331" s="90"/>
      <c r="O331" s="5"/>
      <c r="P331" s="5"/>
      <c r="Q331" s="5"/>
      <c r="R331" s="5"/>
      <c r="S331" s="5"/>
      <c r="T331" s="5"/>
      <c r="U331" s="52"/>
    </row>
    <row r="332" ht="15.75" customHeight="1">
      <c r="A332" s="5"/>
      <c r="E332" s="52"/>
      <c r="F332" s="58"/>
      <c r="G332" s="5"/>
      <c r="H332" s="5"/>
      <c r="I332" s="5"/>
      <c r="J332" s="5"/>
      <c r="K332" s="5"/>
      <c r="L332" s="5"/>
      <c r="M332" s="52"/>
      <c r="N332" s="90"/>
      <c r="O332" s="5"/>
      <c r="P332" s="5"/>
      <c r="Q332" s="5"/>
      <c r="R332" s="5"/>
      <c r="S332" s="5"/>
      <c r="T332" s="5"/>
      <c r="U332" s="52"/>
    </row>
    <row r="333" ht="15.75" customHeight="1">
      <c r="A333" s="5"/>
      <c r="E333" s="52"/>
      <c r="F333" s="58"/>
      <c r="G333" s="5"/>
      <c r="H333" s="5"/>
      <c r="I333" s="5"/>
      <c r="J333" s="5"/>
      <c r="K333" s="5"/>
      <c r="L333" s="5"/>
      <c r="M333" s="52"/>
      <c r="N333" s="90"/>
      <c r="O333" s="5"/>
      <c r="P333" s="5"/>
      <c r="Q333" s="5"/>
      <c r="R333" s="5"/>
      <c r="S333" s="5"/>
      <c r="T333" s="5"/>
      <c r="U333" s="52"/>
    </row>
    <row r="334" ht="15.75" customHeight="1">
      <c r="A334" s="5"/>
      <c r="E334" s="52"/>
      <c r="F334" s="58"/>
      <c r="G334" s="5"/>
      <c r="H334" s="5"/>
      <c r="I334" s="5"/>
      <c r="J334" s="5"/>
      <c r="K334" s="5"/>
      <c r="L334" s="5"/>
      <c r="M334" s="52"/>
      <c r="N334" s="90"/>
      <c r="O334" s="5"/>
      <c r="P334" s="5"/>
      <c r="Q334" s="5"/>
      <c r="R334" s="5"/>
      <c r="S334" s="5"/>
      <c r="T334" s="5"/>
      <c r="U334" s="52"/>
    </row>
    <row r="335" ht="15.75" customHeight="1">
      <c r="A335" s="5"/>
      <c r="E335" s="52"/>
      <c r="F335" s="58"/>
      <c r="G335" s="5"/>
      <c r="H335" s="5"/>
      <c r="I335" s="5"/>
      <c r="J335" s="5"/>
      <c r="K335" s="5"/>
      <c r="L335" s="5"/>
      <c r="M335" s="52"/>
      <c r="N335" s="90"/>
      <c r="O335" s="5"/>
      <c r="P335" s="5"/>
      <c r="Q335" s="5"/>
      <c r="R335" s="5"/>
      <c r="S335" s="5"/>
      <c r="T335" s="5"/>
      <c r="U335" s="52"/>
    </row>
    <row r="336" ht="15.75" customHeight="1">
      <c r="A336" s="5"/>
      <c r="E336" s="52"/>
      <c r="F336" s="58"/>
      <c r="G336" s="5"/>
      <c r="H336" s="5"/>
      <c r="I336" s="5"/>
      <c r="J336" s="5"/>
      <c r="K336" s="5"/>
      <c r="L336" s="5"/>
      <c r="M336" s="52"/>
      <c r="N336" s="90"/>
      <c r="O336" s="5"/>
      <c r="P336" s="5"/>
      <c r="Q336" s="5"/>
      <c r="R336" s="5"/>
      <c r="S336" s="5"/>
      <c r="T336" s="5"/>
      <c r="U336" s="52"/>
    </row>
    <row r="337" ht="15.75" customHeight="1">
      <c r="A337" s="5"/>
      <c r="E337" s="52"/>
      <c r="F337" s="58"/>
      <c r="G337" s="5"/>
      <c r="H337" s="5"/>
      <c r="I337" s="5"/>
      <c r="J337" s="5"/>
      <c r="K337" s="5"/>
      <c r="L337" s="5"/>
      <c r="M337" s="52"/>
      <c r="N337" s="90"/>
      <c r="O337" s="5"/>
      <c r="P337" s="5"/>
      <c r="Q337" s="5"/>
      <c r="R337" s="5"/>
      <c r="S337" s="5"/>
      <c r="T337" s="5"/>
      <c r="U337" s="52"/>
    </row>
    <row r="338" ht="15.75" customHeight="1">
      <c r="A338" s="5"/>
      <c r="E338" s="52"/>
      <c r="F338" s="58"/>
      <c r="G338" s="5"/>
      <c r="H338" s="5"/>
      <c r="I338" s="5"/>
      <c r="J338" s="5"/>
      <c r="K338" s="5"/>
      <c r="L338" s="5"/>
      <c r="M338" s="52"/>
      <c r="N338" s="90"/>
      <c r="O338" s="5"/>
      <c r="P338" s="5"/>
      <c r="Q338" s="5"/>
      <c r="R338" s="5"/>
      <c r="S338" s="5"/>
      <c r="T338" s="5"/>
      <c r="U338" s="52"/>
    </row>
    <row r="339" ht="15.75" customHeight="1">
      <c r="A339" s="5"/>
      <c r="E339" s="52"/>
      <c r="F339" s="58"/>
      <c r="G339" s="5"/>
      <c r="H339" s="5"/>
      <c r="I339" s="5"/>
      <c r="J339" s="5"/>
      <c r="K339" s="5"/>
      <c r="L339" s="5"/>
      <c r="M339" s="52"/>
      <c r="N339" s="90"/>
      <c r="O339" s="5"/>
      <c r="P339" s="5"/>
      <c r="Q339" s="5"/>
      <c r="R339" s="5"/>
      <c r="S339" s="5"/>
      <c r="T339" s="5"/>
      <c r="U339" s="52"/>
    </row>
    <row r="340" ht="15.75" customHeight="1">
      <c r="A340" s="5"/>
      <c r="E340" s="52"/>
      <c r="F340" s="58"/>
      <c r="G340" s="5"/>
      <c r="H340" s="5"/>
      <c r="I340" s="5"/>
      <c r="J340" s="5"/>
      <c r="K340" s="5"/>
      <c r="L340" s="5"/>
      <c r="M340" s="52"/>
      <c r="N340" s="90"/>
      <c r="O340" s="5"/>
      <c r="P340" s="5"/>
      <c r="Q340" s="5"/>
      <c r="R340" s="5"/>
      <c r="S340" s="5"/>
      <c r="T340" s="5"/>
      <c r="U340" s="52"/>
    </row>
    <row r="341" ht="15.75" customHeight="1">
      <c r="A341" s="5"/>
      <c r="E341" s="52"/>
      <c r="F341" s="58"/>
      <c r="G341" s="5"/>
      <c r="H341" s="5"/>
      <c r="I341" s="5"/>
      <c r="J341" s="5"/>
      <c r="K341" s="5"/>
      <c r="L341" s="5"/>
      <c r="M341" s="52"/>
      <c r="N341" s="90"/>
      <c r="O341" s="5"/>
      <c r="P341" s="5"/>
      <c r="Q341" s="5"/>
      <c r="R341" s="5"/>
      <c r="S341" s="5"/>
      <c r="T341" s="5"/>
      <c r="U341" s="52"/>
    </row>
    <row r="342" ht="15.75" customHeight="1">
      <c r="A342" s="5"/>
      <c r="E342" s="52"/>
      <c r="F342" s="58"/>
      <c r="G342" s="5"/>
      <c r="H342" s="5"/>
      <c r="I342" s="5"/>
      <c r="J342" s="5"/>
      <c r="K342" s="5"/>
      <c r="L342" s="5"/>
      <c r="M342" s="52"/>
      <c r="N342" s="90"/>
      <c r="O342" s="5"/>
      <c r="P342" s="5"/>
      <c r="Q342" s="5"/>
      <c r="R342" s="5"/>
      <c r="S342" s="5"/>
      <c r="T342" s="5"/>
      <c r="U342" s="52"/>
    </row>
    <row r="343" ht="15.75" customHeight="1">
      <c r="A343" s="5"/>
      <c r="E343" s="52"/>
      <c r="F343" s="58"/>
      <c r="G343" s="5"/>
      <c r="H343" s="5"/>
      <c r="I343" s="5"/>
      <c r="J343" s="5"/>
      <c r="K343" s="5"/>
      <c r="L343" s="5"/>
      <c r="M343" s="52"/>
      <c r="N343" s="90"/>
      <c r="O343" s="5"/>
      <c r="P343" s="5"/>
      <c r="Q343" s="5"/>
      <c r="R343" s="5"/>
      <c r="S343" s="5"/>
      <c r="T343" s="5"/>
      <c r="U343" s="52"/>
    </row>
    <row r="344" ht="15.75" customHeight="1">
      <c r="A344" s="5"/>
      <c r="E344" s="52"/>
      <c r="F344" s="58"/>
      <c r="G344" s="5"/>
      <c r="H344" s="5"/>
      <c r="I344" s="5"/>
      <c r="J344" s="5"/>
      <c r="K344" s="5"/>
      <c r="L344" s="5"/>
      <c r="M344" s="52"/>
      <c r="N344" s="90"/>
      <c r="O344" s="5"/>
      <c r="P344" s="5"/>
      <c r="Q344" s="5"/>
      <c r="R344" s="5"/>
      <c r="S344" s="5"/>
      <c r="T344" s="5"/>
      <c r="U344" s="52"/>
    </row>
    <row r="345" ht="15.75" customHeight="1">
      <c r="A345" s="5"/>
      <c r="E345" s="52"/>
      <c r="F345" s="58"/>
      <c r="G345" s="5"/>
      <c r="H345" s="5"/>
      <c r="I345" s="5"/>
      <c r="J345" s="5"/>
      <c r="K345" s="5"/>
      <c r="L345" s="5"/>
      <c r="M345" s="52"/>
      <c r="N345" s="90"/>
      <c r="O345" s="5"/>
      <c r="P345" s="5"/>
      <c r="Q345" s="5"/>
      <c r="R345" s="5"/>
      <c r="S345" s="5"/>
      <c r="T345" s="5"/>
      <c r="U345" s="52"/>
    </row>
    <row r="346" ht="15.75" customHeight="1">
      <c r="A346" s="5"/>
      <c r="E346" s="52"/>
      <c r="F346" s="58"/>
      <c r="G346" s="5"/>
      <c r="H346" s="5"/>
      <c r="I346" s="5"/>
      <c r="J346" s="5"/>
      <c r="K346" s="5"/>
      <c r="L346" s="5"/>
      <c r="M346" s="52"/>
      <c r="N346" s="90"/>
      <c r="O346" s="5"/>
      <c r="P346" s="5"/>
      <c r="Q346" s="5"/>
      <c r="R346" s="5"/>
      <c r="S346" s="5"/>
      <c r="T346" s="5"/>
      <c r="U346" s="52"/>
    </row>
    <row r="347" ht="15.75" customHeight="1">
      <c r="A347" s="5"/>
      <c r="E347" s="52"/>
      <c r="F347" s="58"/>
      <c r="G347" s="5"/>
      <c r="H347" s="5"/>
      <c r="I347" s="5"/>
      <c r="J347" s="5"/>
      <c r="K347" s="5"/>
      <c r="L347" s="5"/>
      <c r="M347" s="52"/>
      <c r="N347" s="90"/>
      <c r="O347" s="5"/>
      <c r="P347" s="5"/>
      <c r="Q347" s="5"/>
      <c r="R347" s="5"/>
      <c r="S347" s="5"/>
      <c r="T347" s="5"/>
      <c r="U347" s="52"/>
    </row>
    <row r="348" ht="15.75" customHeight="1">
      <c r="A348" s="5"/>
      <c r="E348" s="52"/>
      <c r="F348" s="58"/>
      <c r="G348" s="5"/>
      <c r="H348" s="5"/>
      <c r="I348" s="5"/>
      <c r="J348" s="5"/>
      <c r="K348" s="5"/>
      <c r="L348" s="5"/>
      <c r="M348" s="52"/>
      <c r="N348" s="90"/>
      <c r="O348" s="5"/>
      <c r="P348" s="5"/>
      <c r="Q348" s="5"/>
      <c r="R348" s="5"/>
      <c r="S348" s="5"/>
      <c r="T348" s="5"/>
      <c r="U348" s="52"/>
    </row>
    <row r="349" ht="15.75" customHeight="1">
      <c r="A349" s="5"/>
      <c r="E349" s="52"/>
      <c r="F349" s="58"/>
      <c r="G349" s="5"/>
      <c r="H349" s="5"/>
      <c r="I349" s="5"/>
      <c r="J349" s="5"/>
      <c r="K349" s="5"/>
      <c r="L349" s="5"/>
      <c r="M349" s="52"/>
      <c r="N349" s="90"/>
      <c r="O349" s="5"/>
      <c r="P349" s="5"/>
      <c r="Q349" s="5"/>
      <c r="R349" s="5"/>
      <c r="S349" s="5"/>
      <c r="T349" s="5"/>
      <c r="U349" s="52"/>
    </row>
    <row r="350" ht="15.75" customHeight="1">
      <c r="A350" s="5"/>
      <c r="E350" s="52"/>
      <c r="F350" s="58"/>
      <c r="G350" s="5"/>
      <c r="H350" s="5"/>
      <c r="I350" s="5"/>
      <c r="J350" s="5"/>
      <c r="K350" s="5"/>
      <c r="L350" s="5"/>
      <c r="M350" s="52"/>
      <c r="N350" s="90"/>
      <c r="O350" s="5"/>
      <c r="P350" s="5"/>
      <c r="Q350" s="5"/>
      <c r="R350" s="5"/>
      <c r="S350" s="5"/>
      <c r="T350" s="5"/>
      <c r="U350" s="52"/>
    </row>
    <row r="351" ht="15.75" customHeight="1">
      <c r="A351" s="5"/>
      <c r="E351" s="52"/>
      <c r="F351" s="58"/>
      <c r="G351" s="5"/>
      <c r="H351" s="5"/>
      <c r="I351" s="5"/>
      <c r="J351" s="5"/>
      <c r="K351" s="5"/>
      <c r="L351" s="5"/>
      <c r="M351" s="52"/>
      <c r="N351" s="90"/>
      <c r="O351" s="5"/>
      <c r="P351" s="5"/>
      <c r="Q351" s="5"/>
      <c r="R351" s="5"/>
      <c r="S351" s="5"/>
      <c r="T351" s="5"/>
      <c r="U351" s="52"/>
    </row>
    <row r="352" ht="15.75" customHeight="1">
      <c r="A352" s="5"/>
      <c r="E352" s="52"/>
      <c r="F352" s="58"/>
      <c r="G352" s="5"/>
      <c r="H352" s="5"/>
      <c r="I352" s="5"/>
      <c r="J352" s="5"/>
      <c r="K352" s="5"/>
      <c r="L352" s="5"/>
      <c r="M352" s="52"/>
      <c r="N352" s="90"/>
      <c r="O352" s="5"/>
      <c r="P352" s="5"/>
      <c r="Q352" s="5"/>
      <c r="R352" s="5"/>
      <c r="S352" s="5"/>
      <c r="T352" s="5"/>
      <c r="U352" s="52"/>
    </row>
    <row r="353" ht="15.75" customHeight="1">
      <c r="A353" s="5"/>
      <c r="E353" s="52"/>
      <c r="F353" s="58"/>
      <c r="G353" s="5"/>
      <c r="H353" s="5"/>
      <c r="I353" s="5"/>
      <c r="J353" s="5"/>
      <c r="K353" s="5"/>
      <c r="L353" s="5"/>
      <c r="M353" s="52"/>
      <c r="N353" s="90"/>
      <c r="O353" s="5"/>
      <c r="P353" s="5"/>
      <c r="Q353" s="5"/>
      <c r="R353" s="5"/>
      <c r="S353" s="5"/>
      <c r="T353" s="5"/>
      <c r="U353" s="52"/>
    </row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M1"/>
    <mergeCell ref="O1:U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2" width="11.43"/>
    <col customWidth="1" min="3" max="3" width="11.86"/>
    <col customWidth="1" min="4" max="7" width="11.43"/>
    <col customWidth="1" min="8" max="8" width="21.57"/>
    <col customWidth="1" min="9" max="25" width="11.43"/>
  </cols>
  <sheetData>
    <row r="1">
      <c r="A1" s="2" t="s">
        <v>53</v>
      </c>
      <c r="B1" s="2" t="s">
        <v>0</v>
      </c>
      <c r="C1" s="5" t="s">
        <v>54</v>
      </c>
      <c r="D1" s="55" t="s">
        <v>241</v>
      </c>
      <c r="E1" s="55" t="s">
        <v>242</v>
      </c>
      <c r="F1" s="55" t="s">
        <v>243</v>
      </c>
      <c r="G1" s="86" t="s">
        <v>78</v>
      </c>
      <c r="H1" s="55" t="s">
        <v>244</v>
      </c>
      <c r="I1" s="55" t="s">
        <v>245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7">
        <v>42524.0</v>
      </c>
      <c r="B2" s="5" t="s">
        <v>64</v>
      </c>
      <c r="C2" s="5">
        <v>1.0</v>
      </c>
      <c r="D2" s="5">
        <v>76.0</v>
      </c>
      <c r="E2" s="5">
        <v>84.0</v>
      </c>
      <c r="F2" s="5">
        <v>86.0</v>
      </c>
      <c r="G2" s="52">
        <v>32.0</v>
      </c>
      <c r="H2" s="5">
        <f t="shared" ref="H2:H14" si="1">(D2+E2+F2-200)/10</f>
        <v>4.6</v>
      </c>
      <c r="I2" s="5">
        <f t="shared" ref="I2:I14" si="2">((E2-70)+2*(F2-D2))/10</f>
        <v>3.4</v>
      </c>
    </row>
    <row r="3">
      <c r="A3" s="57">
        <v>42524.0</v>
      </c>
      <c r="B3" s="5" t="s">
        <v>64</v>
      </c>
      <c r="C3" s="5">
        <v>2.0</v>
      </c>
      <c r="D3" s="5">
        <v>71.0</v>
      </c>
      <c r="E3" s="5">
        <v>86.0</v>
      </c>
      <c r="F3" s="5">
        <v>72.0</v>
      </c>
      <c r="G3" s="52">
        <v>28.0</v>
      </c>
      <c r="H3" s="5">
        <f t="shared" si="1"/>
        <v>2.9</v>
      </c>
      <c r="I3" s="5">
        <f t="shared" si="2"/>
        <v>1.8</v>
      </c>
    </row>
    <row r="4">
      <c r="A4" s="57">
        <v>42524.0</v>
      </c>
      <c r="B4" s="5" t="s">
        <v>64</v>
      </c>
      <c r="C4" s="5">
        <v>3.0</v>
      </c>
      <c r="D4" s="5">
        <v>75.0</v>
      </c>
      <c r="E4" s="5">
        <v>98.0</v>
      </c>
      <c r="F4" s="5">
        <v>86.0</v>
      </c>
      <c r="G4" s="52">
        <v>39.0</v>
      </c>
      <c r="H4" s="5">
        <f t="shared" si="1"/>
        <v>5.9</v>
      </c>
      <c r="I4" s="5">
        <f t="shared" si="2"/>
        <v>5</v>
      </c>
    </row>
    <row r="5">
      <c r="A5" s="57">
        <v>42524.0</v>
      </c>
      <c r="B5" s="5" t="s">
        <v>64</v>
      </c>
      <c r="C5" s="5">
        <v>4.0</v>
      </c>
      <c r="D5" s="5">
        <v>83.0</v>
      </c>
      <c r="E5" s="5">
        <v>139.0</v>
      </c>
      <c r="F5" s="5">
        <v>104.0</v>
      </c>
      <c r="G5" s="52">
        <v>43.0</v>
      </c>
      <c r="H5" s="5">
        <f t="shared" si="1"/>
        <v>12.6</v>
      </c>
      <c r="I5" s="5">
        <f t="shared" si="2"/>
        <v>11.1</v>
      </c>
    </row>
    <row r="6">
      <c r="A6" s="57">
        <v>42524.0</v>
      </c>
      <c r="B6" s="5" t="s">
        <v>64</v>
      </c>
      <c r="C6" s="5">
        <v>5.0</v>
      </c>
      <c r="D6" s="5">
        <v>76.0</v>
      </c>
      <c r="E6" s="5">
        <v>128.0</v>
      </c>
      <c r="F6" s="5">
        <v>80.0</v>
      </c>
      <c r="G6" s="52">
        <v>41.0</v>
      </c>
      <c r="H6" s="5">
        <f t="shared" si="1"/>
        <v>8.4</v>
      </c>
      <c r="I6" s="5">
        <f t="shared" si="2"/>
        <v>6.6</v>
      </c>
    </row>
    <row r="7">
      <c r="A7" s="57">
        <v>42524.0</v>
      </c>
      <c r="B7" s="5" t="s">
        <v>64</v>
      </c>
      <c r="C7" s="5">
        <v>6.0</v>
      </c>
      <c r="D7" s="5">
        <v>88.0</v>
      </c>
      <c r="E7" s="5">
        <v>140.0</v>
      </c>
      <c r="F7" s="5">
        <v>100.0</v>
      </c>
      <c r="G7" s="52">
        <v>38.0</v>
      </c>
      <c r="H7" s="5">
        <f t="shared" si="1"/>
        <v>12.8</v>
      </c>
      <c r="I7" s="5">
        <f t="shared" si="2"/>
        <v>9.4</v>
      </c>
    </row>
    <row r="8">
      <c r="A8" s="57">
        <v>42524.0</v>
      </c>
      <c r="B8" s="5" t="s">
        <v>64</v>
      </c>
      <c r="C8" s="5">
        <v>7.0</v>
      </c>
      <c r="D8" s="5">
        <v>78.0</v>
      </c>
      <c r="E8" s="5">
        <v>111.0</v>
      </c>
      <c r="F8" s="5">
        <v>66.0</v>
      </c>
      <c r="G8" s="52">
        <v>30.0</v>
      </c>
      <c r="H8" s="5">
        <f t="shared" si="1"/>
        <v>5.5</v>
      </c>
      <c r="I8" s="5">
        <f t="shared" si="2"/>
        <v>1.7</v>
      </c>
    </row>
    <row r="9">
      <c r="A9" s="57">
        <v>42524.0</v>
      </c>
      <c r="B9" s="5" t="s">
        <v>64</v>
      </c>
      <c r="C9" s="5">
        <v>8.0</v>
      </c>
      <c r="D9" s="5">
        <v>69.0</v>
      </c>
      <c r="E9" s="5">
        <v>110.0</v>
      </c>
      <c r="F9" s="5">
        <v>72.0</v>
      </c>
      <c r="G9" s="52">
        <v>39.0</v>
      </c>
      <c r="H9" s="5">
        <f t="shared" si="1"/>
        <v>5.1</v>
      </c>
      <c r="I9" s="5">
        <f t="shared" si="2"/>
        <v>4.6</v>
      </c>
    </row>
    <row r="10">
      <c r="A10" s="57">
        <v>42524.0</v>
      </c>
      <c r="B10" s="5" t="s">
        <v>64</v>
      </c>
      <c r="C10" s="5">
        <v>9.0</v>
      </c>
      <c r="D10" s="5">
        <v>56.0</v>
      </c>
      <c r="E10" s="5">
        <v>96.0</v>
      </c>
      <c r="F10" s="5">
        <v>69.0</v>
      </c>
      <c r="G10" s="52">
        <v>37.0</v>
      </c>
      <c r="H10" s="5">
        <f t="shared" si="1"/>
        <v>2.1</v>
      </c>
      <c r="I10" s="5">
        <f t="shared" si="2"/>
        <v>5.2</v>
      </c>
    </row>
    <row r="11">
      <c r="A11" s="93">
        <v>42524.0</v>
      </c>
      <c r="B11" s="2" t="s">
        <v>64</v>
      </c>
      <c r="C11" s="2">
        <v>10.0</v>
      </c>
      <c r="D11" s="2">
        <v>67.0</v>
      </c>
      <c r="E11" s="2">
        <v>104.0</v>
      </c>
      <c r="F11" s="2">
        <v>78.0</v>
      </c>
      <c r="G11" s="54">
        <v>34.0</v>
      </c>
      <c r="H11" s="2">
        <f t="shared" si="1"/>
        <v>4.9</v>
      </c>
      <c r="I11" s="2">
        <f t="shared" si="2"/>
        <v>5.6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11">
        <v>42531.0</v>
      </c>
      <c r="B12" s="7" t="s">
        <v>66</v>
      </c>
      <c r="D12" s="5">
        <v>80.0</v>
      </c>
      <c r="E12" s="5">
        <v>132.0</v>
      </c>
      <c r="F12" s="5">
        <v>80.0</v>
      </c>
      <c r="G12" s="52"/>
      <c r="H12" s="5">
        <f t="shared" si="1"/>
        <v>9.2</v>
      </c>
      <c r="I12" s="5">
        <f t="shared" si="2"/>
        <v>6.2</v>
      </c>
    </row>
    <row r="13">
      <c r="A13" s="57">
        <v>42531.0</v>
      </c>
      <c r="B13" s="5" t="s">
        <v>66</v>
      </c>
      <c r="D13" s="5">
        <v>78.0</v>
      </c>
      <c r="E13" s="5">
        <v>128.0</v>
      </c>
      <c r="F13" s="5">
        <v>96.0</v>
      </c>
      <c r="G13" s="52"/>
      <c r="H13" s="5">
        <f t="shared" si="1"/>
        <v>10.2</v>
      </c>
      <c r="I13" s="5">
        <f t="shared" si="2"/>
        <v>9.4</v>
      </c>
    </row>
    <row r="14">
      <c r="A14" s="57">
        <v>42531.0</v>
      </c>
      <c r="B14" s="5" t="s">
        <v>66</v>
      </c>
      <c r="D14" s="5">
        <v>94.0</v>
      </c>
      <c r="E14" s="5">
        <v>131.0</v>
      </c>
      <c r="F14" s="5">
        <v>114.0</v>
      </c>
      <c r="G14" s="52"/>
      <c r="H14" s="5">
        <f t="shared" si="1"/>
        <v>13.9</v>
      </c>
      <c r="I14" s="5">
        <f t="shared" si="2"/>
        <v>10.1</v>
      </c>
    </row>
    <row r="15">
      <c r="A15" s="57">
        <v>42531.0</v>
      </c>
      <c r="B15" s="5" t="s">
        <v>66</v>
      </c>
      <c r="G15" s="52"/>
      <c r="H15" s="5"/>
      <c r="I15" s="5"/>
    </row>
    <row r="16">
      <c r="A16" s="57">
        <v>42531.0</v>
      </c>
      <c r="B16" s="5" t="s">
        <v>66</v>
      </c>
      <c r="D16" s="5">
        <v>88.0</v>
      </c>
      <c r="E16" s="5">
        <v>140.0</v>
      </c>
      <c r="F16" s="5">
        <v>96.0</v>
      </c>
      <c r="G16" s="52"/>
      <c r="H16" s="5">
        <f t="shared" ref="H16:H39" si="3">(D16+E16+F16-200)/10</f>
        <v>12.4</v>
      </c>
      <c r="I16" s="5">
        <f t="shared" ref="I16:I39" si="4">((E16-70)+2*(F16-D16))/10</f>
        <v>8.6</v>
      </c>
    </row>
    <row r="17">
      <c r="A17" s="57">
        <v>42531.0</v>
      </c>
      <c r="B17" s="5" t="s">
        <v>66</v>
      </c>
      <c r="D17" s="5">
        <v>80.0</v>
      </c>
      <c r="E17" s="5">
        <v>144.0</v>
      </c>
      <c r="F17" s="5">
        <v>108.0</v>
      </c>
      <c r="G17" s="52"/>
      <c r="H17" s="5">
        <f t="shared" si="3"/>
        <v>13.2</v>
      </c>
      <c r="I17" s="5">
        <f t="shared" si="4"/>
        <v>13</v>
      </c>
    </row>
    <row r="18">
      <c r="A18" s="57">
        <v>42531.0</v>
      </c>
      <c r="B18" s="5" t="s">
        <v>66</v>
      </c>
      <c r="D18" s="5">
        <v>59.0</v>
      </c>
      <c r="E18" s="5">
        <v>96.0</v>
      </c>
      <c r="F18" s="5">
        <v>68.0</v>
      </c>
      <c r="G18" s="52"/>
      <c r="H18" s="5">
        <f t="shared" si="3"/>
        <v>2.3</v>
      </c>
      <c r="I18" s="5">
        <f t="shared" si="4"/>
        <v>4.4</v>
      </c>
    </row>
    <row r="19">
      <c r="A19" s="57">
        <v>42531.0</v>
      </c>
      <c r="B19" s="5" t="s">
        <v>66</v>
      </c>
      <c r="D19" s="5">
        <v>79.0</v>
      </c>
      <c r="E19" s="5">
        <v>106.0</v>
      </c>
      <c r="F19" s="5">
        <v>83.0</v>
      </c>
      <c r="G19" s="52"/>
      <c r="H19" s="5">
        <f t="shared" si="3"/>
        <v>6.8</v>
      </c>
      <c r="I19" s="5">
        <f t="shared" si="4"/>
        <v>4.4</v>
      </c>
    </row>
    <row r="20">
      <c r="A20" s="57">
        <v>42531.0</v>
      </c>
      <c r="B20" s="5" t="s">
        <v>66</v>
      </c>
      <c r="D20" s="5">
        <v>74.0</v>
      </c>
      <c r="E20" s="5">
        <v>111.0</v>
      </c>
      <c r="F20" s="5">
        <v>78.0</v>
      </c>
      <c r="G20" s="52"/>
      <c r="H20" s="5">
        <f t="shared" si="3"/>
        <v>6.3</v>
      </c>
      <c r="I20" s="5">
        <f t="shared" si="4"/>
        <v>4.9</v>
      </c>
    </row>
    <row r="21" ht="15.75" customHeight="1">
      <c r="A21" s="57">
        <v>42531.0</v>
      </c>
      <c r="B21" s="5" t="s">
        <v>66</v>
      </c>
      <c r="D21" s="5">
        <v>52.0</v>
      </c>
      <c r="E21" s="5">
        <v>100.0</v>
      </c>
      <c r="F21" s="5">
        <v>84.0</v>
      </c>
      <c r="G21" s="52"/>
      <c r="H21" s="5">
        <f t="shared" si="3"/>
        <v>3.6</v>
      </c>
      <c r="I21" s="5">
        <f t="shared" si="4"/>
        <v>9.4</v>
      </c>
    </row>
    <row r="22" ht="15.75" customHeight="1">
      <c r="A22" s="93">
        <v>42531.0</v>
      </c>
      <c r="B22" s="2" t="s">
        <v>66</v>
      </c>
      <c r="C22" s="2"/>
      <c r="D22" s="2">
        <v>88.0</v>
      </c>
      <c r="E22" s="2">
        <v>120.0</v>
      </c>
      <c r="F22" s="2">
        <v>100.0</v>
      </c>
      <c r="G22" s="54"/>
      <c r="H22" s="2">
        <f t="shared" si="3"/>
        <v>10.8</v>
      </c>
      <c r="I22" s="2">
        <f t="shared" si="4"/>
        <v>7.4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57">
        <v>42538.0</v>
      </c>
      <c r="B23" s="5" t="s">
        <v>67</v>
      </c>
      <c r="C23" s="5">
        <v>4.0</v>
      </c>
      <c r="D23" s="5">
        <v>80.0</v>
      </c>
      <c r="E23" s="5">
        <v>120.0</v>
      </c>
      <c r="F23" s="5">
        <v>88.0</v>
      </c>
      <c r="G23" s="52">
        <v>45.0</v>
      </c>
      <c r="H23" s="5">
        <f t="shared" si="3"/>
        <v>8.8</v>
      </c>
      <c r="I23" s="5">
        <f t="shared" si="4"/>
        <v>6.6</v>
      </c>
    </row>
    <row r="24" ht="15.75" customHeight="1">
      <c r="A24" s="57">
        <v>42538.0</v>
      </c>
      <c r="B24" s="5" t="s">
        <v>67</v>
      </c>
      <c r="C24" s="5">
        <v>5.0</v>
      </c>
      <c r="D24" s="5">
        <v>100.0</v>
      </c>
      <c r="E24" s="5">
        <v>120.0</v>
      </c>
      <c r="F24" s="5">
        <v>100.0</v>
      </c>
      <c r="G24" s="52">
        <v>45.0</v>
      </c>
      <c r="H24" s="5">
        <f t="shared" si="3"/>
        <v>12</v>
      </c>
      <c r="I24" s="5">
        <f t="shared" si="4"/>
        <v>5</v>
      </c>
    </row>
    <row r="25" ht="15.75" customHeight="1">
      <c r="A25" s="57">
        <v>42538.0</v>
      </c>
      <c r="B25" s="5" t="s">
        <v>67</v>
      </c>
      <c r="C25" s="5">
        <v>6.0</v>
      </c>
      <c r="D25" s="5">
        <v>91.0</v>
      </c>
      <c r="E25" s="5">
        <v>130.0</v>
      </c>
      <c r="F25" s="5">
        <v>110.0</v>
      </c>
      <c r="G25" s="52">
        <v>39.0</v>
      </c>
      <c r="H25" s="5">
        <f t="shared" si="3"/>
        <v>13.1</v>
      </c>
      <c r="I25" s="5">
        <f t="shared" si="4"/>
        <v>9.8</v>
      </c>
    </row>
    <row r="26" ht="15.75" customHeight="1">
      <c r="A26" s="57">
        <v>42538.0</v>
      </c>
      <c r="B26" s="5" t="s">
        <v>67</v>
      </c>
      <c r="C26" s="5">
        <v>7.0</v>
      </c>
      <c r="D26" s="5">
        <v>96.0</v>
      </c>
      <c r="E26" s="5">
        <v>110.0</v>
      </c>
      <c r="F26" s="5">
        <v>102.0</v>
      </c>
      <c r="G26" s="52">
        <v>44.0</v>
      </c>
      <c r="H26" s="5">
        <f t="shared" si="3"/>
        <v>10.8</v>
      </c>
      <c r="I26" s="5">
        <f t="shared" si="4"/>
        <v>5.2</v>
      </c>
    </row>
    <row r="27" ht="15.75" customHeight="1">
      <c r="A27" s="57">
        <v>42538.0</v>
      </c>
      <c r="B27" s="5" t="s">
        <v>67</v>
      </c>
      <c r="C27" s="5">
        <v>8.0</v>
      </c>
      <c r="D27" s="5">
        <v>73.0</v>
      </c>
      <c r="E27" s="5">
        <v>130.0</v>
      </c>
      <c r="F27" s="5">
        <v>81.0</v>
      </c>
      <c r="G27" s="52">
        <v>34.58</v>
      </c>
      <c r="H27" s="5">
        <f t="shared" si="3"/>
        <v>8.4</v>
      </c>
      <c r="I27" s="5">
        <f t="shared" si="4"/>
        <v>7.6</v>
      </c>
    </row>
    <row r="28" ht="15.75" customHeight="1">
      <c r="A28" s="93">
        <v>42538.0</v>
      </c>
      <c r="B28" s="2" t="s">
        <v>67</v>
      </c>
      <c r="C28" s="2">
        <v>9.0</v>
      </c>
      <c r="D28" s="2">
        <v>97.0</v>
      </c>
      <c r="E28" s="2">
        <v>103.0</v>
      </c>
      <c r="F28" s="2">
        <v>99.0</v>
      </c>
      <c r="G28" s="54">
        <v>37.68</v>
      </c>
      <c r="H28" s="5">
        <f t="shared" si="3"/>
        <v>9.9</v>
      </c>
      <c r="I28" s="5">
        <f t="shared" si="4"/>
        <v>3.7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5.75" customHeight="1">
      <c r="A29" s="64">
        <v>42800.0</v>
      </c>
      <c r="B29" s="3" t="s">
        <v>23</v>
      </c>
      <c r="C29" s="3">
        <v>1.0</v>
      </c>
      <c r="D29" s="3">
        <v>86.0</v>
      </c>
      <c r="E29" s="3">
        <v>155.0</v>
      </c>
      <c r="F29" s="3">
        <v>117.0</v>
      </c>
      <c r="G29" s="52">
        <v>40.0</v>
      </c>
      <c r="H29" s="82">
        <f t="shared" si="3"/>
        <v>15.8</v>
      </c>
      <c r="I29" s="7">
        <f t="shared" si="4"/>
        <v>14.7</v>
      </c>
    </row>
    <row r="30" ht="15.75" customHeight="1">
      <c r="A30" s="64">
        <v>42800.0</v>
      </c>
      <c r="B30" s="3" t="s">
        <v>23</v>
      </c>
      <c r="C30" s="3">
        <v>2.0</v>
      </c>
      <c r="D30" s="3">
        <v>72.0</v>
      </c>
      <c r="E30" s="3">
        <v>139.0</v>
      </c>
      <c r="F30" s="3">
        <v>115.0</v>
      </c>
      <c r="G30" s="52">
        <v>41.0</v>
      </c>
      <c r="H30" s="58">
        <f t="shared" si="3"/>
        <v>12.6</v>
      </c>
      <c r="I30" s="5">
        <f t="shared" si="4"/>
        <v>15.5</v>
      </c>
    </row>
    <row r="31" ht="15.75" customHeight="1">
      <c r="A31" s="64">
        <v>42800.0</v>
      </c>
      <c r="B31" s="3" t="s">
        <v>23</v>
      </c>
      <c r="C31" s="3">
        <v>3.0</v>
      </c>
      <c r="D31" s="3">
        <v>60.0</v>
      </c>
      <c r="E31" s="3">
        <v>120.0</v>
      </c>
      <c r="F31" s="3">
        <v>96.0</v>
      </c>
      <c r="G31" s="52">
        <v>45.0</v>
      </c>
      <c r="H31" s="58">
        <f t="shared" si="3"/>
        <v>7.6</v>
      </c>
      <c r="I31" s="5">
        <f t="shared" si="4"/>
        <v>12.2</v>
      </c>
    </row>
    <row r="32" ht="15.75" customHeight="1">
      <c r="A32" s="64">
        <v>42800.0</v>
      </c>
      <c r="B32" s="3" t="s">
        <v>23</v>
      </c>
      <c r="C32" s="3">
        <v>4.0</v>
      </c>
      <c r="D32" s="3">
        <v>76.0</v>
      </c>
      <c r="E32" s="3">
        <v>130.0</v>
      </c>
      <c r="F32" s="3">
        <v>92.0</v>
      </c>
      <c r="G32" s="52">
        <v>42.0</v>
      </c>
      <c r="H32" s="58">
        <f t="shared" si="3"/>
        <v>9.8</v>
      </c>
      <c r="I32" s="5">
        <f t="shared" si="4"/>
        <v>9.2</v>
      </c>
    </row>
    <row r="33" ht="15.75" customHeight="1">
      <c r="A33" s="64">
        <v>42800.0</v>
      </c>
      <c r="B33" s="3" t="s">
        <v>23</v>
      </c>
      <c r="C33" s="3">
        <v>5.0</v>
      </c>
      <c r="D33" s="3">
        <v>64.0</v>
      </c>
      <c r="E33" s="3">
        <v>99.0</v>
      </c>
      <c r="F33" s="3">
        <v>77.0</v>
      </c>
      <c r="G33" s="52">
        <v>34.0</v>
      </c>
      <c r="H33" s="58">
        <f t="shared" si="3"/>
        <v>4</v>
      </c>
      <c r="I33" s="5">
        <f t="shared" si="4"/>
        <v>5.5</v>
      </c>
    </row>
    <row r="34" ht="15.75" customHeight="1">
      <c r="A34" s="64">
        <v>42800.0</v>
      </c>
      <c r="B34" s="3" t="s">
        <v>23</v>
      </c>
      <c r="C34" s="3">
        <v>6.0</v>
      </c>
      <c r="D34" s="3">
        <v>58.0</v>
      </c>
      <c r="E34" s="3">
        <v>109.0</v>
      </c>
      <c r="F34" s="3">
        <v>60.0</v>
      </c>
      <c r="G34" s="52">
        <v>43.0</v>
      </c>
      <c r="H34" s="58">
        <f t="shared" si="3"/>
        <v>2.7</v>
      </c>
      <c r="I34" s="5">
        <f t="shared" si="4"/>
        <v>4.3</v>
      </c>
    </row>
    <row r="35" ht="15.75" customHeight="1">
      <c r="A35" s="64">
        <v>42800.0</v>
      </c>
      <c r="B35" s="3" t="s">
        <v>23</v>
      </c>
      <c r="C35" s="3">
        <v>7.0</v>
      </c>
      <c r="D35" s="3">
        <v>60.0</v>
      </c>
      <c r="E35" s="3">
        <v>132.0</v>
      </c>
      <c r="F35" s="3">
        <v>64.0</v>
      </c>
      <c r="G35" s="52"/>
      <c r="H35" s="58">
        <f t="shared" si="3"/>
        <v>5.6</v>
      </c>
      <c r="I35" s="5">
        <f t="shared" si="4"/>
        <v>7</v>
      </c>
    </row>
    <row r="36" ht="15.75" customHeight="1">
      <c r="A36" s="64">
        <v>42800.0</v>
      </c>
      <c r="B36" s="3" t="s">
        <v>23</v>
      </c>
      <c r="C36" s="3">
        <v>8.0</v>
      </c>
      <c r="D36" s="3">
        <v>76.0</v>
      </c>
      <c r="E36" s="3">
        <v>156.0</v>
      </c>
      <c r="F36" s="3">
        <v>88.0</v>
      </c>
      <c r="G36" s="52"/>
      <c r="H36" s="58">
        <f t="shared" si="3"/>
        <v>12</v>
      </c>
      <c r="I36" s="5">
        <f t="shared" si="4"/>
        <v>11</v>
      </c>
    </row>
    <row r="37" ht="15.75" customHeight="1">
      <c r="A37" s="64">
        <v>42800.0</v>
      </c>
      <c r="B37" s="3" t="s">
        <v>23</v>
      </c>
      <c r="C37" s="3">
        <v>9.0</v>
      </c>
      <c r="D37" s="3">
        <v>80.0</v>
      </c>
      <c r="E37" s="3">
        <v>120.0</v>
      </c>
      <c r="F37" s="3">
        <v>70.0</v>
      </c>
      <c r="G37" s="52">
        <v>29.0</v>
      </c>
      <c r="H37" s="58">
        <f t="shared" si="3"/>
        <v>7</v>
      </c>
      <c r="I37" s="5">
        <f t="shared" si="4"/>
        <v>3</v>
      </c>
    </row>
    <row r="38" ht="15.75" customHeight="1">
      <c r="A38" s="64">
        <v>42800.0</v>
      </c>
      <c r="B38" s="3" t="s">
        <v>23</v>
      </c>
      <c r="C38" s="3">
        <v>10.0</v>
      </c>
      <c r="D38" s="3">
        <v>73.0</v>
      </c>
      <c r="E38" s="3">
        <v>118.0</v>
      </c>
      <c r="F38" s="3">
        <v>85.0</v>
      </c>
      <c r="G38" s="52">
        <v>39.0</v>
      </c>
      <c r="H38" s="58">
        <f t="shared" si="3"/>
        <v>7.6</v>
      </c>
      <c r="I38" s="5">
        <f t="shared" si="4"/>
        <v>7.2</v>
      </c>
    </row>
    <row r="39" ht="15.75" customHeight="1">
      <c r="A39" s="170">
        <v>42800.0</v>
      </c>
      <c r="B39" s="9" t="s">
        <v>23</v>
      </c>
      <c r="C39" s="9">
        <v>11.0</v>
      </c>
      <c r="D39" s="9">
        <v>70.0</v>
      </c>
      <c r="E39" s="9">
        <v>105.0</v>
      </c>
      <c r="F39" s="9">
        <v>77.0</v>
      </c>
      <c r="G39" s="54">
        <v>38.0</v>
      </c>
      <c r="H39" s="2">
        <f t="shared" si="3"/>
        <v>5.2</v>
      </c>
      <c r="I39" s="2">
        <f t="shared" si="4"/>
        <v>4.9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64">
        <v>42888.0</v>
      </c>
      <c r="B40" s="3" t="s">
        <v>235</v>
      </c>
      <c r="C40" s="3">
        <v>1.0</v>
      </c>
      <c r="D40" s="3">
        <v>73.0</v>
      </c>
      <c r="E40" s="3">
        <v>121.0</v>
      </c>
      <c r="F40" s="3">
        <v>80.0</v>
      </c>
      <c r="G40" s="52">
        <v>35.0</v>
      </c>
      <c r="H40" s="201">
        <v>7.4</v>
      </c>
      <c r="I40" s="202">
        <v>6.5</v>
      </c>
    </row>
    <row r="41" ht="15.75" customHeight="1">
      <c r="A41" s="64">
        <v>42888.0</v>
      </c>
      <c r="B41" s="3" t="s">
        <v>235</v>
      </c>
      <c r="C41" s="3">
        <v>2.0</v>
      </c>
      <c r="D41" s="3">
        <v>89.0</v>
      </c>
      <c r="E41" s="3">
        <v>125.0</v>
      </c>
      <c r="F41" s="3">
        <v>119.0</v>
      </c>
      <c r="G41" s="52">
        <v>60.0</v>
      </c>
      <c r="H41" s="201">
        <v>13.3</v>
      </c>
      <c r="I41" s="202">
        <v>11.5</v>
      </c>
    </row>
    <row r="42" ht="15.75" customHeight="1">
      <c r="A42" s="64">
        <v>42888.0</v>
      </c>
      <c r="B42" s="3" t="s">
        <v>235</v>
      </c>
      <c r="C42" s="3">
        <v>3.0</v>
      </c>
      <c r="D42" s="3">
        <v>90.0</v>
      </c>
      <c r="E42" s="3">
        <v>120.0</v>
      </c>
      <c r="F42" s="3">
        <v>115.0</v>
      </c>
      <c r="G42" s="52">
        <v>60.0</v>
      </c>
      <c r="H42" s="201">
        <v>12.5</v>
      </c>
      <c r="I42" s="202">
        <v>10.0</v>
      </c>
    </row>
    <row r="43" ht="15.75" customHeight="1">
      <c r="A43" s="64">
        <v>42888.0</v>
      </c>
      <c r="B43" s="3" t="s">
        <v>235</v>
      </c>
      <c r="C43" s="3">
        <v>4.0</v>
      </c>
      <c r="D43" s="3">
        <v>88.0</v>
      </c>
      <c r="E43" s="3">
        <v>114.0</v>
      </c>
      <c r="F43" s="3">
        <v>77.0</v>
      </c>
      <c r="G43" s="52"/>
      <c r="H43" s="201">
        <v>7.9</v>
      </c>
      <c r="I43" s="202">
        <v>2.2</v>
      </c>
    </row>
    <row r="44" ht="15.75" customHeight="1">
      <c r="A44" s="64">
        <v>42888.0</v>
      </c>
      <c r="B44" s="3" t="s">
        <v>235</v>
      </c>
      <c r="C44" s="3">
        <v>5.0</v>
      </c>
      <c r="D44" s="3">
        <v>70.0</v>
      </c>
      <c r="E44" s="3">
        <v>82.0</v>
      </c>
      <c r="F44" s="3">
        <v>75.0</v>
      </c>
      <c r="G44" s="52"/>
      <c r="H44" s="201">
        <v>2.7</v>
      </c>
      <c r="I44" s="202">
        <v>2.2</v>
      </c>
    </row>
    <row r="45" ht="15.75" customHeight="1">
      <c r="A45" s="64">
        <v>42888.0</v>
      </c>
      <c r="B45" s="3" t="s">
        <v>235</v>
      </c>
      <c r="C45" s="3">
        <v>6.0</v>
      </c>
      <c r="D45" s="3">
        <v>87.0</v>
      </c>
      <c r="E45" s="3">
        <v>97.0</v>
      </c>
      <c r="F45" s="3">
        <v>92.0</v>
      </c>
      <c r="G45" s="52">
        <v>120.0</v>
      </c>
      <c r="H45" s="201">
        <v>7.6</v>
      </c>
      <c r="I45" s="202">
        <v>3.7</v>
      </c>
    </row>
    <row r="46" ht="15.75" customHeight="1">
      <c r="A46" s="64">
        <v>42888.0</v>
      </c>
      <c r="B46" s="3" t="s">
        <v>235</v>
      </c>
      <c r="C46" s="3">
        <v>7.0</v>
      </c>
      <c r="D46" s="3">
        <v>82.0</v>
      </c>
      <c r="E46" s="3">
        <v>93.0</v>
      </c>
      <c r="F46" s="3">
        <v>81.0</v>
      </c>
      <c r="G46" s="52">
        <v>120.0</v>
      </c>
      <c r="H46" s="201">
        <v>5.6</v>
      </c>
      <c r="I46" s="202">
        <v>2.1</v>
      </c>
    </row>
    <row r="47" ht="15.75" customHeight="1">
      <c r="A47" s="64">
        <v>42888.0</v>
      </c>
      <c r="B47" s="3" t="s">
        <v>235</v>
      </c>
      <c r="C47" s="3">
        <v>8.0</v>
      </c>
      <c r="D47" s="3">
        <v>97.0</v>
      </c>
      <c r="E47" s="3">
        <v>126.0</v>
      </c>
      <c r="F47" s="3">
        <v>108.0</v>
      </c>
      <c r="G47" s="52">
        <v>60.0</v>
      </c>
      <c r="H47" s="201">
        <v>13.1</v>
      </c>
      <c r="I47" s="202">
        <v>7.8</v>
      </c>
    </row>
    <row r="48" ht="15.75" customHeight="1">
      <c r="A48" s="64">
        <v>42888.0</v>
      </c>
      <c r="B48" s="3" t="s">
        <v>235</v>
      </c>
      <c r="C48" s="3">
        <v>9.0</v>
      </c>
      <c r="D48" s="3">
        <v>77.0</v>
      </c>
      <c r="E48" s="3">
        <v>101.0</v>
      </c>
      <c r="F48" s="3">
        <v>73.0</v>
      </c>
      <c r="G48" s="52">
        <v>45.0</v>
      </c>
      <c r="H48" s="201">
        <v>5.1</v>
      </c>
      <c r="I48" s="202">
        <v>2.3</v>
      </c>
    </row>
    <row r="49" ht="15.75" customHeight="1">
      <c r="A49" s="64">
        <v>42888.0</v>
      </c>
      <c r="B49" s="3" t="s">
        <v>235</v>
      </c>
      <c r="C49" s="3">
        <v>10.0</v>
      </c>
      <c r="D49" s="3">
        <v>81.0</v>
      </c>
      <c r="E49" s="3">
        <v>127.0</v>
      </c>
      <c r="F49" s="3">
        <v>93.0</v>
      </c>
      <c r="G49" s="52">
        <v>60.0</v>
      </c>
      <c r="H49" s="201">
        <v>10.1</v>
      </c>
      <c r="I49" s="202">
        <v>8.1</v>
      </c>
    </row>
    <row r="50" ht="15.75" customHeight="1">
      <c r="B50" s="3" t="s">
        <v>72</v>
      </c>
      <c r="C50" s="3">
        <v>1.0</v>
      </c>
      <c r="D50" s="3">
        <v>90.0</v>
      </c>
      <c r="E50" s="3">
        <v>120.0</v>
      </c>
      <c r="F50" s="3">
        <v>108.0</v>
      </c>
      <c r="G50" s="113">
        <v>0.4548611111111111</v>
      </c>
      <c r="H50" s="3">
        <v>11.8</v>
      </c>
      <c r="I50" s="3">
        <v>8.6</v>
      </c>
    </row>
    <row r="51" ht="15.75" customHeight="1">
      <c r="B51" s="3" t="s">
        <v>72</v>
      </c>
      <c r="C51" s="3">
        <v>2.0</v>
      </c>
      <c r="D51" s="3">
        <v>76.0</v>
      </c>
      <c r="E51" s="3">
        <v>128.0</v>
      </c>
      <c r="F51" s="3">
        <v>100.0</v>
      </c>
      <c r="G51" s="113">
        <v>0.4548611111111111</v>
      </c>
      <c r="H51" s="3">
        <v>10.4</v>
      </c>
      <c r="I51" s="3">
        <v>5.7</v>
      </c>
    </row>
    <row r="52" ht="15.75" customHeight="1">
      <c r="B52" s="3" t="s">
        <v>72</v>
      </c>
      <c r="C52" s="3">
        <v>3.0</v>
      </c>
      <c r="D52" s="3">
        <v>112.0</v>
      </c>
      <c r="E52" s="3">
        <v>142.0</v>
      </c>
      <c r="F52" s="3">
        <v>104.0</v>
      </c>
      <c r="G52" s="113">
        <v>0.4895833333333333</v>
      </c>
      <c r="H52" s="3">
        <v>16.3</v>
      </c>
      <c r="I52" s="3">
        <v>6.6</v>
      </c>
    </row>
    <row r="53" ht="15.75" customHeight="1">
      <c r="B53" s="3" t="s">
        <v>72</v>
      </c>
      <c r="C53" s="3">
        <v>4.0</v>
      </c>
      <c r="D53" s="3">
        <v>94.0</v>
      </c>
      <c r="E53" s="3">
        <v>152.0</v>
      </c>
      <c r="F53" s="3">
        <v>120.0</v>
      </c>
      <c r="G53" s="113">
        <v>0.4895833333333333</v>
      </c>
      <c r="H53" s="3">
        <v>16.6</v>
      </c>
      <c r="I53" s="3">
        <v>13.4</v>
      </c>
    </row>
    <row r="54" ht="15.75" customHeight="1">
      <c r="B54" s="3" t="s">
        <v>72</v>
      </c>
      <c r="C54" s="3">
        <v>5.0</v>
      </c>
      <c r="D54" s="3">
        <v>84.0</v>
      </c>
      <c r="E54" s="3">
        <v>108.0</v>
      </c>
      <c r="F54" s="3">
        <v>84.0</v>
      </c>
      <c r="G54" s="52"/>
      <c r="H54" s="3">
        <v>7.6</v>
      </c>
      <c r="I54" s="3">
        <v>38.0</v>
      </c>
    </row>
    <row r="55" ht="15.75" customHeight="1">
      <c r="B55" s="3" t="s">
        <v>72</v>
      </c>
      <c r="C55" s="3">
        <v>6.0</v>
      </c>
      <c r="D55" s="3">
        <v>83.0</v>
      </c>
      <c r="E55" s="3">
        <v>108.0</v>
      </c>
      <c r="F55" s="3">
        <v>84.0</v>
      </c>
      <c r="G55" s="52"/>
      <c r="H55" s="3">
        <v>7.5</v>
      </c>
      <c r="I55" s="3">
        <v>4.0</v>
      </c>
    </row>
    <row r="56" ht="15.75" customHeight="1">
      <c r="B56" s="3" t="s">
        <v>72</v>
      </c>
      <c r="C56" s="3">
        <v>7.0</v>
      </c>
      <c r="D56" s="3">
        <v>88.0</v>
      </c>
      <c r="E56" s="3">
        <v>128.0</v>
      </c>
      <c r="F56" s="3">
        <v>108.0</v>
      </c>
      <c r="G56" s="52"/>
      <c r="H56" s="3">
        <v>12.4</v>
      </c>
      <c r="I56" s="3">
        <v>9.8</v>
      </c>
    </row>
    <row r="57" ht="15.75" customHeight="1">
      <c r="B57" s="3" t="s">
        <v>72</v>
      </c>
      <c r="C57" s="3">
        <v>8.0</v>
      </c>
      <c r="D57" s="3">
        <v>88.0</v>
      </c>
      <c r="E57" s="3">
        <v>156.0</v>
      </c>
      <c r="F57" s="3">
        <v>108.0</v>
      </c>
      <c r="G57" s="52"/>
      <c r="H57" s="3">
        <v>15.2</v>
      </c>
      <c r="I57" s="3">
        <v>12.6</v>
      </c>
    </row>
    <row r="58" ht="15.75" customHeight="1">
      <c r="B58" s="3" t="s">
        <v>72</v>
      </c>
      <c r="C58" s="3">
        <v>9.0</v>
      </c>
      <c r="D58" s="3">
        <v>109.0</v>
      </c>
      <c r="E58" s="3">
        <v>117.0</v>
      </c>
      <c r="F58" s="3">
        <v>105.0</v>
      </c>
      <c r="G58" s="113">
        <v>0.5173611111111112</v>
      </c>
      <c r="H58" s="3">
        <v>13.1</v>
      </c>
      <c r="I58" s="3">
        <v>3.3</v>
      </c>
    </row>
    <row r="59" ht="15.75" customHeight="1">
      <c r="B59" s="3" t="s">
        <v>72</v>
      </c>
      <c r="C59" s="3">
        <v>10.0</v>
      </c>
      <c r="D59" s="3">
        <v>68.0</v>
      </c>
      <c r="E59" s="3">
        <v>105.0</v>
      </c>
      <c r="F59" s="3">
        <v>50.0</v>
      </c>
      <c r="G59" s="113">
        <v>0.5173611111111112</v>
      </c>
      <c r="H59" s="3">
        <v>2.3</v>
      </c>
      <c r="I59" s="3">
        <v>-0.1</v>
      </c>
    </row>
    <row r="60" ht="15.75" customHeight="1">
      <c r="B60" s="3" t="s">
        <v>72</v>
      </c>
      <c r="C60" s="3">
        <v>11.0</v>
      </c>
      <c r="D60" s="3">
        <v>85.0</v>
      </c>
      <c r="E60" s="3">
        <v>108.0</v>
      </c>
      <c r="F60" s="3">
        <v>95.0</v>
      </c>
      <c r="G60" s="113">
        <v>0.4548611111111111</v>
      </c>
      <c r="H60" s="3">
        <v>8.6</v>
      </c>
      <c r="I60" s="3">
        <v>3.5</v>
      </c>
    </row>
    <row r="61" ht="15.75" customHeight="1">
      <c r="B61" s="3" t="s">
        <v>69</v>
      </c>
      <c r="C61" s="3">
        <v>1.0</v>
      </c>
      <c r="D61" s="3">
        <v>70.0</v>
      </c>
      <c r="E61" s="3">
        <v>110.0</v>
      </c>
      <c r="F61" s="3">
        <v>78.0</v>
      </c>
      <c r="G61" s="52">
        <v>60.0</v>
      </c>
    </row>
    <row r="62" ht="15.75" customHeight="1">
      <c r="B62" s="3" t="s">
        <v>69</v>
      </c>
      <c r="C62" s="3">
        <v>2.0</v>
      </c>
      <c r="D62" s="3">
        <v>91.0</v>
      </c>
      <c r="E62" s="3">
        <v>108.0</v>
      </c>
      <c r="F62" s="3">
        <v>92.0</v>
      </c>
      <c r="G62" s="52">
        <v>60.0</v>
      </c>
    </row>
    <row r="63" ht="15.75" customHeight="1">
      <c r="B63" s="3" t="s">
        <v>69</v>
      </c>
      <c r="C63" s="3">
        <v>3.0</v>
      </c>
      <c r="D63" s="3">
        <v>72.0</v>
      </c>
      <c r="E63" s="3">
        <v>91.0</v>
      </c>
      <c r="F63" s="3">
        <v>83.0</v>
      </c>
      <c r="G63" s="52">
        <v>60.0</v>
      </c>
    </row>
    <row r="64" ht="15.75" customHeight="1">
      <c r="B64" s="3" t="s">
        <v>69</v>
      </c>
      <c r="C64" s="3">
        <v>4.0</v>
      </c>
      <c r="D64" s="3">
        <v>82.0</v>
      </c>
      <c r="E64" s="3">
        <v>138.0</v>
      </c>
      <c r="F64" s="3">
        <v>102.0</v>
      </c>
      <c r="G64" s="52">
        <v>60.0</v>
      </c>
    </row>
    <row r="65" ht="15.75" customHeight="1">
      <c r="B65" s="3" t="s">
        <v>69</v>
      </c>
      <c r="C65" s="3">
        <v>5.0</v>
      </c>
      <c r="D65" s="3">
        <v>88.0</v>
      </c>
      <c r="E65" s="3">
        <v>150.0</v>
      </c>
      <c r="F65" s="3">
        <v>80.0</v>
      </c>
      <c r="G65" s="52">
        <v>60.0</v>
      </c>
    </row>
    <row r="66" ht="15.75" customHeight="1">
      <c r="B66" s="3" t="s">
        <v>69</v>
      </c>
      <c r="C66" s="3">
        <v>6.0</v>
      </c>
      <c r="D66" s="3">
        <v>80.0</v>
      </c>
      <c r="E66" s="3">
        <v>140.0</v>
      </c>
      <c r="F66" s="3">
        <v>108.0</v>
      </c>
      <c r="G66" s="52"/>
    </row>
    <row r="67" ht="15.75" customHeight="1">
      <c r="B67" s="3" t="s">
        <v>69</v>
      </c>
      <c r="C67" s="3">
        <v>7.0</v>
      </c>
      <c r="D67" s="3">
        <v>72.0</v>
      </c>
      <c r="E67" s="3">
        <v>108.0</v>
      </c>
      <c r="F67" s="3">
        <v>88.0</v>
      </c>
      <c r="G67" s="52">
        <v>60.0</v>
      </c>
    </row>
    <row r="68" ht="15.75" customHeight="1">
      <c r="B68" s="3" t="s">
        <v>69</v>
      </c>
      <c r="C68" s="3">
        <v>8.0</v>
      </c>
      <c r="D68" s="3">
        <v>71.0</v>
      </c>
      <c r="E68" s="3">
        <v>102.0</v>
      </c>
      <c r="F68" s="3">
        <v>83.0</v>
      </c>
      <c r="G68" s="52"/>
    </row>
    <row r="69" ht="15.75" customHeight="1">
      <c r="B69" s="3" t="s">
        <v>69</v>
      </c>
      <c r="C69" s="3">
        <v>9.0</v>
      </c>
      <c r="D69" s="3">
        <v>93.0</v>
      </c>
      <c r="E69" s="3">
        <v>130.0</v>
      </c>
      <c r="F69" s="3">
        <v>108.0</v>
      </c>
      <c r="G69" s="52">
        <v>60.0</v>
      </c>
    </row>
    <row r="70" ht="15.75" customHeight="1">
      <c r="A70" s="9"/>
      <c r="B70" s="9" t="s">
        <v>69</v>
      </c>
      <c r="C70" s="9">
        <v>10.0</v>
      </c>
      <c r="D70" s="9">
        <v>55.0</v>
      </c>
      <c r="E70" s="9">
        <v>132.0</v>
      </c>
      <c r="F70" s="9">
        <v>84.0</v>
      </c>
      <c r="G70" s="54">
        <v>60.0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203" t="s">
        <v>246</v>
      </c>
      <c r="B71" s="18" t="s">
        <v>27</v>
      </c>
      <c r="C71" s="19">
        <v>1.0</v>
      </c>
      <c r="G71" s="52"/>
    </row>
    <row r="72" ht="15.75" customHeight="1">
      <c r="A72" s="204" t="s">
        <v>246</v>
      </c>
      <c r="B72" s="22" t="s">
        <v>27</v>
      </c>
      <c r="C72" s="23">
        <v>2.0</v>
      </c>
      <c r="D72" s="3">
        <v>84.0</v>
      </c>
      <c r="E72" s="3">
        <v>136.0</v>
      </c>
      <c r="F72" s="3">
        <v>108.0</v>
      </c>
      <c r="G72" s="52">
        <v>35.0</v>
      </c>
      <c r="H72" s="65">
        <f>IFERROR(__xludf.DUMMYFUNCTION("SUM(D72:F72,-200)/10"),12.8)</f>
        <v>12.8</v>
      </c>
      <c r="I72" s="65">
        <f t="shared" ref="I72:I73" si="5">((E72-70)+2*(F72-D72))/10</f>
        <v>11.4</v>
      </c>
    </row>
    <row r="73" ht="15.75" customHeight="1">
      <c r="A73" s="204" t="s">
        <v>246</v>
      </c>
      <c r="B73" s="22" t="s">
        <v>27</v>
      </c>
      <c r="C73" s="23">
        <v>3.0</v>
      </c>
      <c r="D73" s="3">
        <v>60.0</v>
      </c>
      <c r="E73" s="3">
        <v>132.0</v>
      </c>
      <c r="F73" s="3">
        <v>66.0</v>
      </c>
      <c r="G73" s="52">
        <v>35.0</v>
      </c>
      <c r="H73" s="65">
        <f>IFERROR(__xludf.DUMMYFUNCTION("SUM(D73:F73,-200)/10"),5.8)</f>
        <v>5.8</v>
      </c>
      <c r="I73" s="65">
        <f t="shared" si="5"/>
        <v>7.4</v>
      </c>
    </row>
    <row r="74" ht="15.75" customHeight="1">
      <c r="A74" s="204" t="s">
        <v>246</v>
      </c>
      <c r="B74" s="22" t="s">
        <v>27</v>
      </c>
      <c r="C74" s="23">
        <v>4.0</v>
      </c>
      <c r="G74" s="52"/>
    </row>
    <row r="75" ht="15.75" customHeight="1">
      <c r="A75" s="204" t="s">
        <v>246</v>
      </c>
      <c r="B75" s="22" t="s">
        <v>27</v>
      </c>
      <c r="C75" s="23">
        <v>5.0</v>
      </c>
      <c r="D75" s="3">
        <v>50.0</v>
      </c>
      <c r="E75" s="3">
        <v>120.0</v>
      </c>
      <c r="F75" s="3">
        <v>71.0</v>
      </c>
      <c r="G75" s="52">
        <v>37.0</v>
      </c>
      <c r="H75" s="65">
        <f>IFERROR(__xludf.DUMMYFUNCTION("SUM(D75:F75,-200)/10"),4.1)</f>
        <v>4.1</v>
      </c>
      <c r="I75" s="65">
        <f t="shared" ref="I75:I78" si="6">((E75-70)+2*(F75-D75))/10</f>
        <v>9.2</v>
      </c>
    </row>
    <row r="76" ht="15.75" customHeight="1">
      <c r="A76" s="204" t="s">
        <v>246</v>
      </c>
      <c r="B76" s="22" t="s">
        <v>27</v>
      </c>
      <c r="C76" s="23">
        <v>6.0</v>
      </c>
      <c r="D76" s="3">
        <v>102.0</v>
      </c>
      <c r="E76" s="3">
        <v>140.0</v>
      </c>
      <c r="F76" s="3">
        <v>120.0</v>
      </c>
      <c r="G76" s="52">
        <v>35.0</v>
      </c>
      <c r="H76" s="65">
        <f>IFERROR(__xludf.DUMMYFUNCTION("SUM(D76:F76,-200)/10"),16.2)</f>
        <v>16.2</v>
      </c>
      <c r="I76" s="65">
        <f t="shared" si="6"/>
        <v>10.6</v>
      </c>
    </row>
    <row r="77" ht="15.75" customHeight="1">
      <c r="A77" s="204" t="s">
        <v>246</v>
      </c>
      <c r="B77" s="22" t="s">
        <v>27</v>
      </c>
      <c r="C77" s="23">
        <v>7.0</v>
      </c>
      <c r="D77" s="3">
        <v>64.0</v>
      </c>
      <c r="E77" s="3">
        <v>116.0</v>
      </c>
      <c r="F77" s="3">
        <v>72.0</v>
      </c>
      <c r="G77" s="52">
        <v>35.0</v>
      </c>
      <c r="H77" s="65">
        <f>IFERROR(__xludf.DUMMYFUNCTION("SUM(D77:F77,-200)/10"),5.2)</f>
        <v>5.2</v>
      </c>
      <c r="I77" s="65">
        <f t="shared" si="6"/>
        <v>6.2</v>
      </c>
    </row>
    <row r="78" ht="15.75" customHeight="1">
      <c r="A78" s="204" t="s">
        <v>246</v>
      </c>
      <c r="B78" s="22" t="s">
        <v>27</v>
      </c>
      <c r="C78" s="23">
        <v>8.0</v>
      </c>
      <c r="D78" s="3">
        <v>56.0</v>
      </c>
      <c r="E78" s="3">
        <v>80.0</v>
      </c>
      <c r="F78" s="3">
        <v>60.0</v>
      </c>
      <c r="G78" s="52">
        <v>35.0</v>
      </c>
      <c r="H78" s="65">
        <f>IFERROR(__xludf.DUMMYFUNCTION("SUM(D78:F78,-200)/10"),-0.4)</f>
        <v>-0.4</v>
      </c>
      <c r="I78" s="65">
        <f t="shared" si="6"/>
        <v>1.8</v>
      </c>
    </row>
    <row r="79" ht="15.75" customHeight="1">
      <c r="A79" s="204" t="s">
        <v>246</v>
      </c>
      <c r="B79" s="22" t="s">
        <v>27</v>
      </c>
      <c r="C79" s="23">
        <v>9.0</v>
      </c>
      <c r="G79" s="52"/>
    </row>
    <row r="80" ht="15.75" customHeight="1">
      <c r="A80" s="204" t="s">
        <v>246</v>
      </c>
      <c r="B80" s="22" t="s">
        <v>27</v>
      </c>
      <c r="C80" s="23">
        <v>10.0</v>
      </c>
      <c r="G80" s="52"/>
    </row>
    <row r="81" ht="15.75" customHeight="1">
      <c r="A81" s="205" t="s">
        <v>246</v>
      </c>
      <c r="B81" s="25" t="s">
        <v>27</v>
      </c>
      <c r="C81" s="26">
        <v>11.0</v>
      </c>
      <c r="D81" s="9">
        <v>80.0</v>
      </c>
      <c r="E81" s="9">
        <v>125.0</v>
      </c>
      <c r="F81" s="9">
        <v>88.0</v>
      </c>
      <c r="G81" s="54">
        <v>30.0</v>
      </c>
      <c r="H81" s="9">
        <f>IFERROR(__xludf.DUMMYFUNCTION("SUM(D81:F81,-200)/10"),9.3)</f>
        <v>9.3</v>
      </c>
      <c r="I81" s="9">
        <f t="shared" ref="I81:I91" si="7">((E81-70)+2*(F81-D81))/10</f>
        <v>7.1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204">
        <f>'TN-Liste'!A83</f>
        <v>43050</v>
      </c>
      <c r="B82" s="18" t="s">
        <v>28</v>
      </c>
      <c r="C82" s="29">
        <v>1.0</v>
      </c>
      <c r="D82" s="3">
        <v>80.0</v>
      </c>
      <c r="E82" s="3">
        <v>104.0</v>
      </c>
      <c r="F82" s="3">
        <v>96.0</v>
      </c>
      <c r="G82" s="52">
        <v>32.0</v>
      </c>
      <c r="H82" s="65">
        <f>IFERROR(__xludf.DUMMYFUNCTION("SUM(D82:F82,-200)/10"),8.0)</f>
        <v>8</v>
      </c>
      <c r="I82" s="65">
        <f t="shared" si="7"/>
        <v>6.6</v>
      </c>
    </row>
    <row r="83" ht="15.75" customHeight="1">
      <c r="A83" s="204">
        <f>'TN-Liste'!A84</f>
        <v>43050</v>
      </c>
      <c r="B83" s="22" t="s">
        <v>28</v>
      </c>
      <c r="C83" s="14">
        <v>3.0</v>
      </c>
      <c r="D83" s="3">
        <v>68.0</v>
      </c>
      <c r="E83" s="3">
        <v>120.0</v>
      </c>
      <c r="F83" s="3">
        <v>80.0</v>
      </c>
      <c r="G83" s="52">
        <v>46.0</v>
      </c>
      <c r="H83" s="65">
        <f>IFERROR(__xludf.DUMMYFUNCTION("SUM(D83:F83,-200)/10"),6.8)</f>
        <v>6.8</v>
      </c>
      <c r="I83" s="65">
        <f t="shared" si="7"/>
        <v>7.4</v>
      </c>
    </row>
    <row r="84" ht="15.75" customHeight="1">
      <c r="A84" s="204">
        <f>'TN-Liste'!A85</f>
        <v>43050</v>
      </c>
      <c r="B84" s="22" t="s">
        <v>28</v>
      </c>
      <c r="C84" s="14">
        <v>4.0</v>
      </c>
      <c r="D84" s="3">
        <v>80.0</v>
      </c>
      <c r="E84" s="3">
        <v>120.0</v>
      </c>
      <c r="F84" s="3">
        <v>88.0</v>
      </c>
      <c r="G84" s="52">
        <v>43.0</v>
      </c>
      <c r="H84" s="65">
        <f>IFERROR(__xludf.DUMMYFUNCTION("SUM(D84:F84,-200)/10"),8.8)</f>
        <v>8.8</v>
      </c>
      <c r="I84" s="65">
        <f t="shared" si="7"/>
        <v>6.6</v>
      </c>
    </row>
    <row r="85" ht="15.75" customHeight="1">
      <c r="A85" s="204">
        <f>'TN-Liste'!A86</f>
        <v>43050</v>
      </c>
      <c r="B85" s="22" t="s">
        <v>28</v>
      </c>
      <c r="C85" s="14">
        <v>5.0</v>
      </c>
      <c r="D85" s="3">
        <v>91.0</v>
      </c>
      <c r="E85" s="3">
        <v>141.0</v>
      </c>
      <c r="F85" s="3">
        <v>115.0</v>
      </c>
      <c r="G85" s="52"/>
      <c r="H85" s="65">
        <f>IFERROR(__xludf.DUMMYFUNCTION("SUM(D85:F85,-200)/10"),14.7)</f>
        <v>14.7</v>
      </c>
      <c r="I85" s="65">
        <f t="shared" si="7"/>
        <v>11.9</v>
      </c>
    </row>
    <row r="86" ht="15.75" customHeight="1">
      <c r="A86" s="204">
        <f>'TN-Liste'!A87</f>
        <v>43050</v>
      </c>
      <c r="B86" s="22" t="s">
        <v>28</v>
      </c>
      <c r="C86" s="14">
        <v>6.0</v>
      </c>
      <c r="D86" s="3">
        <v>87.0</v>
      </c>
      <c r="E86" s="3">
        <v>104.0</v>
      </c>
      <c r="F86" s="3">
        <v>100.0</v>
      </c>
      <c r="G86" s="52">
        <v>40.0</v>
      </c>
      <c r="H86" s="65">
        <f>IFERROR(__xludf.DUMMYFUNCTION("SUM(D86:F86,-200)/10"),9.1)</f>
        <v>9.1</v>
      </c>
      <c r="I86" s="65">
        <f t="shared" si="7"/>
        <v>6</v>
      </c>
    </row>
    <row r="87" ht="15.75" customHeight="1">
      <c r="A87" s="204">
        <f>'TN-Liste'!A88</f>
        <v>43050</v>
      </c>
      <c r="B87" s="22" t="s">
        <v>28</v>
      </c>
      <c r="C87" s="14">
        <v>7.0</v>
      </c>
      <c r="D87" s="3">
        <v>91.0</v>
      </c>
      <c r="E87" s="3">
        <v>123.0</v>
      </c>
      <c r="F87" s="3">
        <v>83.0</v>
      </c>
      <c r="G87" s="52">
        <v>46.0</v>
      </c>
      <c r="H87" s="65">
        <f>IFERROR(__xludf.DUMMYFUNCTION("SUM(D87:F87,-200)/10"),9.7)</f>
        <v>9.7</v>
      </c>
      <c r="I87" s="65">
        <f t="shared" si="7"/>
        <v>3.7</v>
      </c>
    </row>
    <row r="88" ht="15.75" customHeight="1">
      <c r="A88" s="204">
        <f>'TN-Liste'!A89</f>
        <v>43050</v>
      </c>
      <c r="B88" s="22" t="s">
        <v>28</v>
      </c>
      <c r="C88" s="14">
        <v>8.0</v>
      </c>
      <c r="D88" s="3">
        <v>61.0</v>
      </c>
      <c r="E88" s="3">
        <v>84.0</v>
      </c>
      <c r="F88" s="3">
        <v>78.0</v>
      </c>
      <c r="G88" s="52"/>
      <c r="H88" s="65">
        <f>IFERROR(__xludf.DUMMYFUNCTION("SUM(D88:F88,-200)/10"),2.3)</f>
        <v>2.3</v>
      </c>
      <c r="I88" s="65">
        <f t="shared" si="7"/>
        <v>4.8</v>
      </c>
    </row>
    <row r="89" ht="15.75" customHeight="1">
      <c r="A89" s="204">
        <f>'TN-Liste'!A90</f>
        <v>43050</v>
      </c>
      <c r="B89" s="22" t="s">
        <v>28</v>
      </c>
      <c r="C89" s="14">
        <v>9.0</v>
      </c>
      <c r="D89" s="3">
        <v>90.0</v>
      </c>
      <c r="E89" s="3">
        <v>136.0</v>
      </c>
      <c r="F89" s="3">
        <v>96.0</v>
      </c>
      <c r="G89" s="52">
        <v>44.0</v>
      </c>
      <c r="H89" s="65">
        <f>IFERROR(__xludf.DUMMYFUNCTION("SUM(D89:F89,-200)/10"),12.2)</f>
        <v>12.2</v>
      </c>
      <c r="I89" s="65">
        <f t="shared" si="7"/>
        <v>7.8</v>
      </c>
    </row>
    <row r="90" ht="15.75" customHeight="1">
      <c r="A90" s="204">
        <f>'TN-Liste'!A91</f>
        <v>43050</v>
      </c>
      <c r="B90" s="22" t="s">
        <v>28</v>
      </c>
      <c r="C90" s="14">
        <v>10.0</v>
      </c>
      <c r="D90" s="3">
        <v>87.0</v>
      </c>
      <c r="E90" s="3">
        <v>133.0</v>
      </c>
      <c r="F90" s="3">
        <v>92.0</v>
      </c>
      <c r="G90" s="52">
        <v>38.0</v>
      </c>
      <c r="H90" s="65">
        <f>IFERROR(__xludf.DUMMYFUNCTION("SUM(D90:F90,-200)/10"),11.2)</f>
        <v>11.2</v>
      </c>
      <c r="I90" s="65">
        <f t="shared" si="7"/>
        <v>7.3</v>
      </c>
    </row>
    <row r="91" ht="15.75" customHeight="1">
      <c r="A91" s="205">
        <f>'TN-Liste'!A92</f>
        <v>43050</v>
      </c>
      <c r="B91" s="25" t="s">
        <v>28</v>
      </c>
      <c r="C91" s="27">
        <v>11.0</v>
      </c>
      <c r="D91" s="9">
        <v>84.0</v>
      </c>
      <c r="E91" s="9">
        <v>129.0</v>
      </c>
      <c r="F91" s="9">
        <v>88.0</v>
      </c>
      <c r="G91" s="54">
        <v>42.0</v>
      </c>
      <c r="H91" s="9">
        <f>IFERROR(__xludf.DUMMYFUNCTION("SUM(D91:F91,-200)/10"),10.1)</f>
        <v>10.1</v>
      </c>
      <c r="I91" s="9">
        <f t="shared" si="7"/>
        <v>6.7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11">
        <f>'TN-Liste'!A93</f>
        <v>43259</v>
      </c>
      <c r="B92" s="65" t="str">
        <f>'TN-Liste'!B93</f>
        <v>MBI17_Grp1</v>
      </c>
      <c r="C92" s="65">
        <f>'TN-Liste'!C93</f>
        <v>1</v>
      </c>
      <c r="D92" s="3">
        <v>88.0</v>
      </c>
      <c r="E92" s="3">
        <v>120.0</v>
      </c>
      <c r="F92" s="3">
        <v>80.0</v>
      </c>
      <c r="G92" s="52">
        <v>38.0</v>
      </c>
    </row>
    <row r="93" ht="15.75" customHeight="1">
      <c r="A93" s="11">
        <f>'TN-Liste'!A94</f>
        <v>43259</v>
      </c>
      <c r="B93" s="65" t="str">
        <f>'TN-Liste'!B94</f>
        <v>MBI17_Grp1</v>
      </c>
      <c r="C93" s="65">
        <f>'TN-Liste'!C94</f>
        <v>2</v>
      </c>
      <c r="D93" s="3">
        <v>100.0</v>
      </c>
      <c r="E93" s="3">
        <v>130.0</v>
      </c>
      <c r="F93" s="3">
        <v>120.0</v>
      </c>
      <c r="G93" s="52">
        <v>38.0</v>
      </c>
    </row>
    <row r="94" ht="15.75" customHeight="1">
      <c r="A94" s="11">
        <f>'TN-Liste'!A95</f>
        <v>43259</v>
      </c>
      <c r="B94" s="65" t="str">
        <f>'TN-Liste'!B95</f>
        <v>MBI17_Grp1</v>
      </c>
      <c r="C94" s="65">
        <f>'TN-Liste'!C95</f>
        <v>3</v>
      </c>
      <c r="D94" s="3">
        <v>75.0</v>
      </c>
      <c r="E94" s="3">
        <v>120.0</v>
      </c>
      <c r="F94" s="3">
        <v>72.0</v>
      </c>
      <c r="G94" s="52">
        <v>39.0</v>
      </c>
    </row>
    <row r="95" ht="15.75" customHeight="1">
      <c r="A95" s="11">
        <f>'TN-Liste'!A96</f>
        <v>43259</v>
      </c>
      <c r="B95" s="65" t="str">
        <f>'TN-Liste'!B96</f>
        <v>MBI17_Grp1</v>
      </c>
      <c r="C95" s="65">
        <f>'TN-Liste'!C96</f>
        <v>4</v>
      </c>
      <c r="D95" s="3">
        <v>76.0</v>
      </c>
      <c r="E95" s="3">
        <v>132.0</v>
      </c>
      <c r="F95" s="3">
        <v>72.0</v>
      </c>
      <c r="G95" s="52">
        <v>40.0</v>
      </c>
    </row>
    <row r="96" ht="15.75" customHeight="1">
      <c r="A96" s="11">
        <f>'TN-Liste'!A97</f>
        <v>43259</v>
      </c>
      <c r="B96" s="65" t="str">
        <f>'TN-Liste'!B97</f>
        <v>MBI17_Grp1</v>
      </c>
      <c r="C96" s="65">
        <f>'TN-Liste'!C97</f>
        <v>5</v>
      </c>
      <c r="D96" s="3">
        <v>80.0</v>
      </c>
      <c r="E96" s="3">
        <v>124.0</v>
      </c>
      <c r="F96" s="3">
        <v>100.0</v>
      </c>
      <c r="G96" s="52">
        <v>40.0</v>
      </c>
    </row>
    <row r="97" ht="15.75" customHeight="1">
      <c r="A97" s="11">
        <f>'TN-Liste'!A98</f>
        <v>43259</v>
      </c>
      <c r="B97" s="65" t="str">
        <f>'TN-Liste'!B98</f>
        <v>MBI17_Grp1</v>
      </c>
      <c r="C97" s="65">
        <f>'TN-Liste'!C98</f>
        <v>6</v>
      </c>
      <c r="D97" s="3">
        <v>108.0</v>
      </c>
      <c r="E97" s="3">
        <v>134.0</v>
      </c>
      <c r="F97" s="3">
        <v>119.0</v>
      </c>
      <c r="G97" s="52">
        <v>50.0</v>
      </c>
    </row>
    <row r="98" ht="15.75" customHeight="1">
      <c r="A98" s="11">
        <f>'TN-Liste'!A99</f>
        <v>43259</v>
      </c>
      <c r="B98" s="65" t="str">
        <f>'TN-Liste'!B99</f>
        <v>MBI17_Grp1</v>
      </c>
      <c r="C98" s="65">
        <f>'TN-Liste'!C99</f>
        <v>7</v>
      </c>
      <c r="D98" s="3">
        <v>93.0</v>
      </c>
      <c r="E98" s="3">
        <v>105.0</v>
      </c>
      <c r="F98" s="3">
        <v>95.0</v>
      </c>
      <c r="G98" s="52">
        <v>40.0</v>
      </c>
    </row>
    <row r="99" ht="15.75" customHeight="1">
      <c r="A99" s="11">
        <f>'TN-Liste'!A100</f>
        <v>43259</v>
      </c>
      <c r="B99" s="65" t="str">
        <f>'TN-Liste'!B100</f>
        <v>MBI17_Grp1</v>
      </c>
      <c r="C99" s="65">
        <f>'TN-Liste'!C100</f>
        <v>8</v>
      </c>
      <c r="D99" s="3">
        <v>107.0</v>
      </c>
      <c r="E99" s="3">
        <v>119.0</v>
      </c>
      <c r="F99" s="3">
        <v>123.0</v>
      </c>
      <c r="G99" s="52">
        <v>41.0</v>
      </c>
    </row>
    <row r="100" ht="15.75" customHeight="1">
      <c r="A100" s="11">
        <f>'TN-Liste'!A101</f>
        <v>43259</v>
      </c>
      <c r="B100" s="65" t="str">
        <f>'TN-Liste'!B101</f>
        <v>MBI17_Grp1</v>
      </c>
      <c r="C100" s="65">
        <f>'TN-Liste'!C101</f>
        <v>9</v>
      </c>
      <c r="D100" s="3">
        <v>88.0</v>
      </c>
      <c r="E100" s="3">
        <v>132.0</v>
      </c>
      <c r="F100" s="3">
        <v>100.0</v>
      </c>
      <c r="G100" s="52">
        <v>40.0</v>
      </c>
    </row>
    <row r="101" ht="15.75" customHeight="1">
      <c r="A101" s="11">
        <f>'TN-Liste'!A102</f>
        <v>43259</v>
      </c>
      <c r="B101" s="65" t="str">
        <f>'TN-Liste'!B102</f>
        <v>MBI17_Grp1</v>
      </c>
      <c r="C101" s="65">
        <f>'TN-Liste'!C102</f>
        <v>10</v>
      </c>
      <c r="D101" s="3">
        <v>80.0</v>
      </c>
      <c r="E101" s="3">
        <v>120.0</v>
      </c>
      <c r="F101" s="3">
        <v>108.0</v>
      </c>
      <c r="G101" s="52">
        <v>40.0</v>
      </c>
    </row>
    <row r="102" ht="15.75" customHeight="1">
      <c r="A102" s="11">
        <f>'TN-Liste'!A103</f>
        <v>43259</v>
      </c>
      <c r="B102" s="65" t="str">
        <f>'TN-Liste'!B103</f>
        <v>MBI17_Grp1</v>
      </c>
      <c r="C102" s="65">
        <f>'TN-Liste'!C103</f>
        <v>11</v>
      </c>
      <c r="D102" s="3">
        <v>122.0</v>
      </c>
      <c r="E102" s="3">
        <v>181.0</v>
      </c>
      <c r="F102" s="3">
        <v>169.0</v>
      </c>
      <c r="G102" s="52">
        <v>31.0</v>
      </c>
    </row>
    <row r="103" ht="15.75" customHeight="1">
      <c r="A103" s="11">
        <f>'TN-Liste'!A104</f>
        <v>43259</v>
      </c>
      <c r="B103" s="65" t="str">
        <f>'TN-Liste'!B104</f>
        <v>MBI17_Grp1</v>
      </c>
      <c r="C103" s="65">
        <f>'TN-Liste'!C104</f>
        <v>13</v>
      </c>
      <c r="D103" s="3">
        <v>32.0</v>
      </c>
      <c r="E103" s="3">
        <v>126.0</v>
      </c>
      <c r="F103" s="3">
        <v>92.0</v>
      </c>
      <c r="G103" s="52">
        <v>37.0</v>
      </c>
    </row>
    <row r="104" ht="15.75" customHeight="1">
      <c r="A104" s="66">
        <f>'TN-Liste'!A105</f>
        <v>43259</v>
      </c>
      <c r="B104" s="9" t="str">
        <f>'TN-Liste'!B105</f>
        <v>MBI17_Grp1</v>
      </c>
      <c r="C104" s="9">
        <f>'TN-Liste'!C105</f>
        <v>17</v>
      </c>
      <c r="D104" s="9">
        <v>72.0</v>
      </c>
      <c r="E104" s="9">
        <v>108.0</v>
      </c>
      <c r="F104" s="9">
        <v>96.0</v>
      </c>
      <c r="G104" s="54">
        <v>50.0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11">
        <f>'TN-Liste'!A106</f>
        <v>43273</v>
      </c>
      <c r="B105" s="65" t="str">
        <f>'TN-Liste'!B106</f>
        <v>MBI17_Grp2</v>
      </c>
      <c r="C105" s="65">
        <f>'TN-Liste'!C106</f>
        <v>1</v>
      </c>
      <c r="D105" s="3">
        <v>60.0</v>
      </c>
      <c r="E105" s="3">
        <v>104.0</v>
      </c>
      <c r="F105" s="3">
        <v>64.0</v>
      </c>
      <c r="G105" s="52"/>
    </row>
    <row r="106" ht="15.75" customHeight="1">
      <c r="A106" s="11">
        <f>'TN-Liste'!A107</f>
        <v>43273</v>
      </c>
      <c r="B106" s="65" t="str">
        <f>'TN-Liste'!B107</f>
        <v>MBI17_Grp2</v>
      </c>
      <c r="C106" s="65">
        <f>'TN-Liste'!C107</f>
        <v>2</v>
      </c>
      <c r="D106" s="3">
        <v>80.0</v>
      </c>
      <c r="E106" s="3">
        <v>104.0</v>
      </c>
      <c r="F106" s="3">
        <v>88.0</v>
      </c>
      <c r="G106" s="52"/>
    </row>
    <row r="107" ht="15.75" customHeight="1">
      <c r="A107" s="11">
        <f>'TN-Liste'!A108</f>
        <v>43273</v>
      </c>
      <c r="B107" s="65" t="str">
        <f>'TN-Liste'!B108</f>
        <v>MBI17_Grp2</v>
      </c>
      <c r="C107" s="65">
        <f>'TN-Liste'!C108</f>
        <v>3</v>
      </c>
      <c r="D107" s="3">
        <v>76.0</v>
      </c>
      <c r="E107" s="3">
        <v>100.0</v>
      </c>
      <c r="F107" s="3">
        <v>92.0</v>
      </c>
      <c r="G107" s="52">
        <v>45.0</v>
      </c>
    </row>
    <row r="108" ht="15.75" customHeight="1">
      <c r="A108" s="11">
        <f>'TN-Liste'!A109</f>
        <v>43273</v>
      </c>
      <c r="B108" s="65" t="str">
        <f>'TN-Liste'!B109</f>
        <v>MBI17_Grp2</v>
      </c>
      <c r="C108" s="65">
        <f>'TN-Liste'!C109</f>
        <v>4</v>
      </c>
      <c r="D108" s="3">
        <v>84.0</v>
      </c>
      <c r="E108" s="3">
        <v>96.0</v>
      </c>
      <c r="F108" s="3">
        <v>96.0</v>
      </c>
      <c r="G108" s="52"/>
    </row>
    <row r="109" ht="15.75" customHeight="1">
      <c r="A109" s="11">
        <f>'TN-Liste'!A110</f>
        <v>43273</v>
      </c>
      <c r="B109" s="65" t="str">
        <f>'TN-Liste'!B110</f>
        <v>MBI17_Grp2</v>
      </c>
      <c r="C109" s="65">
        <f>'TN-Liste'!C110</f>
        <v>5</v>
      </c>
      <c r="D109" s="3">
        <v>68.0</v>
      </c>
      <c r="E109" s="3">
        <v>116.0</v>
      </c>
      <c r="F109" s="3">
        <v>72.0</v>
      </c>
      <c r="G109" s="52">
        <v>30.0</v>
      </c>
    </row>
    <row r="110" ht="15.75" customHeight="1">
      <c r="A110" s="11">
        <f>'TN-Liste'!A111</f>
        <v>43273</v>
      </c>
      <c r="B110" s="65" t="str">
        <f>'TN-Liste'!B111</f>
        <v>MBI17_Grp2</v>
      </c>
      <c r="C110" s="65">
        <f>'TN-Liste'!C111</f>
        <v>6</v>
      </c>
      <c r="D110" s="3">
        <v>60.0</v>
      </c>
      <c r="E110" s="3">
        <v>72.0</v>
      </c>
      <c r="F110" s="3">
        <v>60.0</v>
      </c>
      <c r="G110" s="52">
        <v>45.0</v>
      </c>
    </row>
    <row r="111" ht="15.75" customHeight="1">
      <c r="A111" s="11">
        <f>'TN-Liste'!A112</f>
        <v>43273</v>
      </c>
      <c r="B111" s="65" t="str">
        <f>'TN-Liste'!B112</f>
        <v>MBI17_Grp2</v>
      </c>
      <c r="C111" s="65">
        <f>'TN-Liste'!C112</f>
        <v>7</v>
      </c>
      <c r="D111" s="3">
        <v>68.0</v>
      </c>
      <c r="E111" s="3">
        <v>108.0</v>
      </c>
      <c r="F111" s="3">
        <v>88.0</v>
      </c>
      <c r="G111" s="52">
        <v>30.0</v>
      </c>
    </row>
    <row r="112" ht="15.75" customHeight="1">
      <c r="A112" s="11">
        <f>'TN-Liste'!A113</f>
        <v>43273</v>
      </c>
      <c r="B112" s="65" t="str">
        <f>'TN-Liste'!B113</f>
        <v>MBI17_Grp2</v>
      </c>
      <c r="C112" s="65">
        <f>'TN-Liste'!C113</f>
        <v>8</v>
      </c>
      <c r="D112" s="3">
        <v>72.0</v>
      </c>
      <c r="E112" s="3">
        <v>132.0</v>
      </c>
      <c r="F112" s="3">
        <v>104.0</v>
      </c>
      <c r="G112" s="52">
        <v>45.0</v>
      </c>
    </row>
    <row r="113" ht="15.75" customHeight="1">
      <c r="A113" s="11">
        <f>'TN-Liste'!A114</f>
        <v>43273</v>
      </c>
      <c r="B113" s="65" t="str">
        <f>'TN-Liste'!B114</f>
        <v>MBI17_Grp2</v>
      </c>
      <c r="C113" s="65">
        <f>'TN-Liste'!C114</f>
        <v>9</v>
      </c>
      <c r="D113" s="3">
        <v>76.0</v>
      </c>
      <c r="E113" s="3">
        <v>124.0</v>
      </c>
      <c r="F113" s="3">
        <v>80.0</v>
      </c>
      <c r="G113" s="52">
        <v>30.0</v>
      </c>
    </row>
    <row r="114" ht="15.75" customHeight="1">
      <c r="A114" s="11">
        <f>'TN-Liste'!A115</f>
        <v>43273</v>
      </c>
      <c r="B114" s="65" t="str">
        <f>'TN-Liste'!B115</f>
        <v>MBI17_Grp2</v>
      </c>
      <c r="C114" s="65">
        <f>'TN-Liste'!C115</f>
        <v>10</v>
      </c>
      <c r="D114" s="3">
        <v>80.0</v>
      </c>
      <c r="E114" s="3">
        <v>120.0</v>
      </c>
      <c r="F114" s="3">
        <v>99.0</v>
      </c>
      <c r="G114" s="52">
        <v>35.0</v>
      </c>
    </row>
    <row r="115" ht="15.75" customHeight="1">
      <c r="A115" s="11">
        <f>'TN-Liste'!A116</f>
        <v>43273</v>
      </c>
      <c r="B115" s="65" t="str">
        <f>'TN-Liste'!B116</f>
        <v>MBI17_Grp2</v>
      </c>
      <c r="C115" s="65">
        <f>'TN-Liste'!C116</f>
        <v>11</v>
      </c>
      <c r="D115" s="3">
        <v>86.0</v>
      </c>
      <c r="E115" s="3">
        <v>124.0</v>
      </c>
      <c r="F115" s="3">
        <v>80.0</v>
      </c>
      <c r="G115" s="52">
        <v>41.0</v>
      </c>
    </row>
    <row r="116" ht="15.75" customHeight="1">
      <c r="A116" s="11">
        <f>'TN-Liste'!A117</f>
        <v>43273</v>
      </c>
      <c r="B116" s="65" t="str">
        <f>'TN-Liste'!B117</f>
        <v>MBI17_Grp2</v>
      </c>
      <c r="C116" s="65">
        <f>'TN-Liste'!C117</f>
        <v>12</v>
      </c>
      <c r="D116" s="3">
        <v>58.0</v>
      </c>
      <c r="E116" s="3">
        <v>104.0</v>
      </c>
      <c r="F116" s="3">
        <v>68.0</v>
      </c>
      <c r="G116" s="52">
        <v>40.0</v>
      </c>
    </row>
    <row r="117" ht="15.75" customHeight="1">
      <c r="A117" s="11">
        <f>'TN-Liste'!A118</f>
        <v>43273</v>
      </c>
      <c r="B117" s="65" t="str">
        <f>'TN-Liste'!B118</f>
        <v>MBI17_Grp2</v>
      </c>
      <c r="C117" s="65">
        <f>'TN-Liste'!C118</f>
        <v>13</v>
      </c>
      <c r="D117" s="3">
        <v>72.0</v>
      </c>
      <c r="E117" s="3">
        <v>120.0</v>
      </c>
      <c r="F117" s="3">
        <v>76.0</v>
      </c>
      <c r="G117" s="52">
        <v>35.0</v>
      </c>
    </row>
    <row r="118" ht="15.75" customHeight="1">
      <c r="A118" s="11">
        <f>'TN-Liste'!A119</f>
        <v>43273</v>
      </c>
      <c r="B118" s="65" t="str">
        <f>'TN-Liste'!B119</f>
        <v>MBI17_Grp2</v>
      </c>
      <c r="C118" s="65">
        <f>'TN-Liste'!C119</f>
        <v>14</v>
      </c>
      <c r="D118" s="3">
        <v>72.0</v>
      </c>
      <c r="E118" s="3">
        <v>96.0</v>
      </c>
      <c r="F118" s="3">
        <v>84.0</v>
      </c>
      <c r="G118" s="52">
        <v>45.0</v>
      </c>
    </row>
    <row r="119" ht="15.75" customHeight="1">
      <c r="A119" s="66">
        <f>'TN-Liste'!A120</f>
        <v>43273</v>
      </c>
      <c r="B119" s="9" t="str">
        <f>'TN-Liste'!B120</f>
        <v>MBI17_Grp2</v>
      </c>
      <c r="C119" s="9">
        <f>'TN-Liste'!C120</f>
        <v>15</v>
      </c>
      <c r="D119" s="9">
        <v>82.0</v>
      </c>
      <c r="E119" s="9">
        <v>95.0</v>
      </c>
      <c r="F119" s="9">
        <v>85.0</v>
      </c>
      <c r="G119" s="54">
        <v>45.0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11">
        <f>'TN-Liste'!A121</f>
        <v>43621</v>
      </c>
      <c r="B120" s="65" t="str">
        <f>'TN-Liste'!B121</f>
        <v>MBI18_Grp1</v>
      </c>
      <c r="C120" s="65">
        <f>'TN-Liste'!C121</f>
        <v>1</v>
      </c>
      <c r="D120" s="3">
        <v>96.0</v>
      </c>
      <c r="E120" s="3">
        <v>124.0</v>
      </c>
      <c r="F120" s="3">
        <v>108.0</v>
      </c>
      <c r="G120" s="52">
        <v>41.0</v>
      </c>
    </row>
    <row r="121" ht="15.75" customHeight="1">
      <c r="A121" s="11">
        <f>'TN-Liste'!A122</f>
        <v>43621</v>
      </c>
      <c r="B121" s="65" t="str">
        <f>'TN-Liste'!B122</f>
        <v>MBI18_Grp1</v>
      </c>
      <c r="C121" s="65">
        <f>'TN-Liste'!C122</f>
        <v>2</v>
      </c>
      <c r="D121" s="3">
        <v>72.0</v>
      </c>
      <c r="E121" s="3">
        <v>112.0</v>
      </c>
      <c r="F121" s="3">
        <v>96.0</v>
      </c>
      <c r="G121" s="52">
        <v>38.0</v>
      </c>
    </row>
    <row r="122" ht="15.75" customHeight="1">
      <c r="A122" s="11">
        <f>'TN-Liste'!A123</f>
        <v>43621</v>
      </c>
      <c r="B122" s="65" t="str">
        <f>'TN-Liste'!B123</f>
        <v>MBI18_Grp1</v>
      </c>
      <c r="C122" s="65">
        <f>'TN-Liste'!C123</f>
        <v>3</v>
      </c>
      <c r="D122" s="3">
        <v>80.0</v>
      </c>
      <c r="E122" s="3">
        <v>136.0</v>
      </c>
      <c r="F122" s="3">
        <v>120.0</v>
      </c>
      <c r="G122" s="52">
        <v>40.0</v>
      </c>
    </row>
    <row r="123" ht="15.75" customHeight="1">
      <c r="A123" s="11">
        <f>'TN-Liste'!A124</f>
        <v>43621</v>
      </c>
      <c r="B123" s="65" t="str">
        <f>'TN-Liste'!B124</f>
        <v>MBI18_Grp1</v>
      </c>
      <c r="C123" s="65">
        <f>'TN-Liste'!C124</f>
        <v>4</v>
      </c>
      <c r="D123" s="3">
        <v>80.0</v>
      </c>
      <c r="E123" s="3">
        <v>116.0</v>
      </c>
      <c r="F123" s="3">
        <v>76.0</v>
      </c>
      <c r="G123" s="73">
        <v>35.0</v>
      </c>
    </row>
    <row r="124" ht="15.75" customHeight="1">
      <c r="A124" s="11">
        <f>'TN-Liste'!A125</f>
        <v>43621</v>
      </c>
      <c r="B124" s="65" t="str">
        <f>'TN-Liste'!B125</f>
        <v>MBI18_Grp1</v>
      </c>
      <c r="C124" s="65">
        <f>'TN-Liste'!C125</f>
        <v>5</v>
      </c>
      <c r="D124" s="3">
        <v>84.0</v>
      </c>
      <c r="E124" s="3">
        <v>132.0</v>
      </c>
      <c r="F124" s="3">
        <v>112.0</v>
      </c>
      <c r="G124" s="52">
        <v>36.0</v>
      </c>
    </row>
    <row r="125" ht="15.75" customHeight="1">
      <c r="A125" s="11">
        <f>'TN-Liste'!A126</f>
        <v>43621</v>
      </c>
      <c r="B125" s="65" t="str">
        <f>'TN-Liste'!B126</f>
        <v>MBI18_Grp1</v>
      </c>
      <c r="C125" s="65">
        <f>'TN-Liste'!C126</f>
        <v>6</v>
      </c>
      <c r="D125" s="3">
        <v>88.0</v>
      </c>
      <c r="E125" s="3">
        <v>119.0</v>
      </c>
      <c r="F125" s="3">
        <v>108.0</v>
      </c>
      <c r="G125" s="52">
        <v>36.0</v>
      </c>
    </row>
    <row r="126" ht="15.75" customHeight="1">
      <c r="A126" s="11">
        <f>'TN-Liste'!A127</f>
        <v>43621</v>
      </c>
      <c r="B126" s="65" t="str">
        <f>'TN-Liste'!B127</f>
        <v>MBI18_Grp1</v>
      </c>
      <c r="C126" s="65">
        <f>'TN-Liste'!C127</f>
        <v>7</v>
      </c>
      <c r="D126" s="3">
        <v>75.0</v>
      </c>
      <c r="E126" s="3">
        <v>111.0</v>
      </c>
      <c r="F126" s="3">
        <v>89.0</v>
      </c>
      <c r="G126" s="52">
        <v>45.0</v>
      </c>
    </row>
    <row r="127" ht="15.75" customHeight="1">
      <c r="A127" s="11">
        <f>'TN-Liste'!A128</f>
        <v>43621</v>
      </c>
      <c r="B127" s="65" t="str">
        <f>'TN-Liste'!B128</f>
        <v>MBI18_Grp1</v>
      </c>
      <c r="C127" s="65">
        <f>'TN-Liste'!C128</f>
        <v>8</v>
      </c>
      <c r="D127" s="3">
        <v>81.0</v>
      </c>
      <c r="E127" s="3">
        <v>120.0</v>
      </c>
      <c r="F127" s="3">
        <v>100.0</v>
      </c>
      <c r="G127" s="52">
        <v>45.0</v>
      </c>
    </row>
    <row r="128" ht="15.75" customHeight="1">
      <c r="A128" s="11">
        <f>'TN-Liste'!A129</f>
        <v>43621</v>
      </c>
      <c r="B128" s="65" t="str">
        <f>'TN-Liste'!B129</f>
        <v>MBI18_Grp1</v>
      </c>
      <c r="C128" s="65">
        <f>'TN-Liste'!C129</f>
        <v>9</v>
      </c>
      <c r="D128" s="3">
        <v>66.0</v>
      </c>
      <c r="E128" s="3">
        <v>89.0</v>
      </c>
      <c r="F128" s="3">
        <v>85.0</v>
      </c>
      <c r="G128" s="52"/>
      <c r="H128" s="3" t="s">
        <v>247</v>
      </c>
    </row>
    <row r="129" ht="15.75" customHeight="1">
      <c r="A129" s="11">
        <f>'TN-Liste'!A130</f>
        <v>43621</v>
      </c>
      <c r="B129" s="65" t="str">
        <f>'TN-Liste'!B130</f>
        <v>MBI18_Grp1</v>
      </c>
      <c r="C129" s="65">
        <f>'TN-Liste'!C130</f>
        <v>10</v>
      </c>
      <c r="D129" s="3">
        <v>75.0</v>
      </c>
      <c r="E129" s="3">
        <v>87.0</v>
      </c>
      <c r="F129" s="3">
        <v>72.0</v>
      </c>
      <c r="G129" s="52">
        <v>32.0</v>
      </c>
    </row>
    <row r="130" ht="15.75" customHeight="1">
      <c r="A130" s="11">
        <f>'TN-Liste'!A131</f>
        <v>43621</v>
      </c>
      <c r="B130" s="65" t="str">
        <f>'TN-Liste'!B131</f>
        <v>MBI18_Grp1</v>
      </c>
      <c r="C130" s="65">
        <f>'TN-Liste'!C131</f>
        <v>11</v>
      </c>
      <c r="D130" s="3">
        <v>92.0</v>
      </c>
      <c r="E130" s="3">
        <v>111.0</v>
      </c>
      <c r="F130" s="3">
        <v>92.0</v>
      </c>
      <c r="G130" s="52">
        <v>36.0</v>
      </c>
    </row>
    <row r="131" ht="15.75" customHeight="1">
      <c r="A131" s="66">
        <f>'TN-Liste'!A132</f>
        <v>43621</v>
      </c>
      <c r="B131" s="9" t="str">
        <f>'TN-Liste'!B132</f>
        <v>MBI18_Grp1</v>
      </c>
      <c r="C131" s="9">
        <f>'TN-Liste'!C132</f>
        <v>12</v>
      </c>
      <c r="D131" s="9">
        <v>86.0</v>
      </c>
      <c r="E131" s="9">
        <v>133.0</v>
      </c>
      <c r="F131" s="9">
        <v>104.0</v>
      </c>
      <c r="G131" s="54">
        <v>42.0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11">
        <f>'TN-Liste'!A133</f>
        <v>43628</v>
      </c>
      <c r="B132" s="65" t="str">
        <f>'TN-Liste'!B133</f>
        <v>MBI18_Grp2</v>
      </c>
      <c r="C132" s="65">
        <f>'TN-Liste'!C133</f>
        <v>1</v>
      </c>
      <c r="D132" s="3">
        <v>66.0</v>
      </c>
      <c r="E132" s="3">
        <v>104.0</v>
      </c>
      <c r="F132" s="3">
        <v>90.0</v>
      </c>
      <c r="G132" s="52">
        <v>48.0</v>
      </c>
      <c r="H132" s="3" t="s">
        <v>248</v>
      </c>
    </row>
    <row r="133" ht="15.75" customHeight="1">
      <c r="A133" s="11">
        <f>'TN-Liste'!A134</f>
        <v>43628</v>
      </c>
      <c r="B133" s="65" t="str">
        <f>'TN-Liste'!B134</f>
        <v>MBI18_Grp2</v>
      </c>
      <c r="C133" s="65">
        <f>'TN-Liste'!C134</f>
        <v>2</v>
      </c>
      <c r="D133" s="3">
        <v>82.0</v>
      </c>
      <c r="E133" s="3">
        <v>120.0</v>
      </c>
      <c r="F133" s="3">
        <v>80.0</v>
      </c>
      <c r="G133" s="52">
        <v>30.0</v>
      </c>
      <c r="H133" s="3" t="s">
        <v>249</v>
      </c>
    </row>
    <row r="134" ht="15.75" customHeight="1">
      <c r="A134" s="11">
        <f>'TN-Liste'!A135</f>
        <v>43628</v>
      </c>
      <c r="B134" s="65" t="str">
        <f>'TN-Liste'!B135</f>
        <v>MBI18_Grp2</v>
      </c>
      <c r="C134" s="65">
        <f>'TN-Liste'!C135</f>
        <v>3</v>
      </c>
      <c r="D134" s="3">
        <v>84.0</v>
      </c>
      <c r="E134" s="3">
        <v>128.0</v>
      </c>
      <c r="F134" s="3">
        <v>104.0</v>
      </c>
      <c r="G134" s="52">
        <v>30.0</v>
      </c>
      <c r="H134" s="3" t="s">
        <v>250</v>
      </c>
    </row>
    <row r="135" ht="15.75" customHeight="1">
      <c r="A135" s="11">
        <f>'TN-Liste'!A136</f>
        <v>43628</v>
      </c>
      <c r="B135" s="65" t="str">
        <f>'TN-Liste'!B136</f>
        <v>MBI18_Grp2</v>
      </c>
      <c r="C135" s="65">
        <f>'TN-Liste'!C136</f>
        <v>4</v>
      </c>
      <c r="D135" s="3">
        <v>85.0</v>
      </c>
      <c r="E135" s="3">
        <v>135.0</v>
      </c>
      <c r="F135" s="3">
        <v>104.0</v>
      </c>
      <c r="G135" s="52">
        <v>45.0</v>
      </c>
      <c r="H135" s="3" t="s">
        <v>251</v>
      </c>
    </row>
    <row r="136" ht="15.75" customHeight="1">
      <c r="A136" s="11">
        <f>'TN-Liste'!A137</f>
        <v>43628</v>
      </c>
      <c r="B136" s="65" t="str">
        <f>'TN-Liste'!B137</f>
        <v>MBI18_Grp2</v>
      </c>
      <c r="C136" s="65">
        <f>'TN-Liste'!C137</f>
        <v>5</v>
      </c>
      <c r="D136" s="3">
        <v>88.0</v>
      </c>
      <c r="E136" s="3">
        <v>14.0</v>
      </c>
      <c r="F136" s="3">
        <v>100.0</v>
      </c>
      <c r="G136" s="52">
        <v>40.0</v>
      </c>
      <c r="H136" s="3" t="s">
        <v>252</v>
      </c>
    </row>
    <row r="137" ht="15.75" customHeight="1">
      <c r="A137" s="11">
        <f>'TN-Liste'!A138</f>
        <v>43628</v>
      </c>
      <c r="B137" s="65" t="str">
        <f>'TN-Liste'!B138</f>
        <v>MBI18_Grp2</v>
      </c>
      <c r="C137" s="65">
        <f>'TN-Liste'!C138</f>
        <v>6</v>
      </c>
      <c r="D137" s="3">
        <v>88.0</v>
      </c>
      <c r="E137" s="3">
        <v>147.0</v>
      </c>
      <c r="F137" s="3">
        <v>115.0</v>
      </c>
      <c r="G137" s="52">
        <v>60.0</v>
      </c>
    </row>
    <row r="138" ht="15.75" customHeight="1">
      <c r="A138" s="66">
        <f>'TN-Liste'!A139</f>
        <v>43628</v>
      </c>
      <c r="B138" s="9" t="str">
        <f>'TN-Liste'!B139</f>
        <v>MBI18_Grp2</v>
      </c>
      <c r="C138" s="9">
        <f>'TN-Liste'!C139</f>
        <v>7</v>
      </c>
      <c r="D138" s="9">
        <v>88.0</v>
      </c>
      <c r="E138" s="9">
        <v>130.0</v>
      </c>
      <c r="F138" s="9">
        <v>117.0</v>
      </c>
      <c r="G138" s="54">
        <v>41.0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11">
        <f>'TN-Liste'!A140</f>
        <v>43641</v>
      </c>
      <c r="B139" s="65" t="str">
        <f>'TN-Liste'!B140</f>
        <v>MBI18_Grp3</v>
      </c>
      <c r="C139" s="65">
        <f>'TN-Liste'!C140</f>
        <v>1</v>
      </c>
      <c r="D139" s="3">
        <v>80.0</v>
      </c>
      <c r="E139" s="3">
        <v>116.0</v>
      </c>
      <c r="F139" s="3">
        <v>92.0</v>
      </c>
      <c r="G139" s="52">
        <v>45.0</v>
      </c>
      <c r="H139" s="3" t="s">
        <v>253</v>
      </c>
    </row>
    <row r="140" ht="15.75" customHeight="1">
      <c r="A140" s="11">
        <f>'TN-Liste'!A141</f>
        <v>43641</v>
      </c>
      <c r="B140" s="65" t="str">
        <f>'TN-Liste'!B141</f>
        <v>MBI18_Grp3</v>
      </c>
      <c r="C140" s="65">
        <f>'TN-Liste'!C141</f>
        <v>2</v>
      </c>
      <c r="D140" s="3">
        <v>76.0</v>
      </c>
      <c r="E140" s="3">
        <v>90.0</v>
      </c>
      <c r="F140" s="3">
        <v>59.0</v>
      </c>
      <c r="G140" s="52">
        <v>20.0</v>
      </c>
    </row>
    <row r="141" ht="15.75" customHeight="1">
      <c r="A141" s="11">
        <f>'TN-Liste'!A142</f>
        <v>43641</v>
      </c>
      <c r="B141" s="65" t="str">
        <f>'TN-Liste'!B142</f>
        <v>MBI18_Grp3</v>
      </c>
      <c r="C141" s="65">
        <f>'TN-Liste'!C142</f>
        <v>3</v>
      </c>
      <c r="D141" s="3">
        <v>85.0</v>
      </c>
      <c r="E141" s="3">
        <v>106.0</v>
      </c>
      <c r="F141" s="3">
        <v>95.0</v>
      </c>
      <c r="G141" s="52">
        <v>47.0</v>
      </c>
      <c r="H141" s="3" t="s">
        <v>254</v>
      </c>
    </row>
    <row r="142" ht="15.75" customHeight="1">
      <c r="A142" s="11">
        <f>'TN-Liste'!A143</f>
        <v>43641</v>
      </c>
      <c r="B142" s="65" t="str">
        <f>'TN-Liste'!B143</f>
        <v>MBI18_Grp3</v>
      </c>
      <c r="C142" s="65">
        <f>'TN-Liste'!C143</f>
        <v>4</v>
      </c>
      <c r="D142" s="3">
        <v>71.0</v>
      </c>
      <c r="E142" s="3">
        <v>89.0</v>
      </c>
      <c r="F142" s="3">
        <v>81.0</v>
      </c>
      <c r="G142" s="52"/>
      <c r="H142" s="3" t="s">
        <v>255</v>
      </c>
    </row>
    <row r="143" ht="15.75" customHeight="1">
      <c r="A143" s="11">
        <f>'TN-Liste'!A144</f>
        <v>43641</v>
      </c>
      <c r="B143" s="65" t="str">
        <f>'TN-Liste'!B144</f>
        <v>MBI18_Grp3</v>
      </c>
      <c r="C143" s="65">
        <f>'TN-Liste'!C144</f>
        <v>5</v>
      </c>
      <c r="D143" s="3">
        <v>89.0</v>
      </c>
      <c r="E143" s="3">
        <v>125.0</v>
      </c>
      <c r="F143" s="3">
        <v>99.0</v>
      </c>
      <c r="G143" s="52"/>
    </row>
    <row r="144" ht="15.75" customHeight="1">
      <c r="A144" s="11">
        <f>'TN-Liste'!A145</f>
        <v>43641</v>
      </c>
      <c r="B144" s="65" t="str">
        <f>'TN-Liste'!B145</f>
        <v>MBI18_Grp3</v>
      </c>
      <c r="C144" s="65">
        <f>'TN-Liste'!C145</f>
        <v>6</v>
      </c>
      <c r="D144" s="3">
        <v>93.0</v>
      </c>
      <c r="E144" s="3">
        <v>120.0</v>
      </c>
      <c r="F144" s="3">
        <v>103.0</v>
      </c>
      <c r="G144" s="52">
        <v>45.0</v>
      </c>
    </row>
    <row r="145" ht="15.75" customHeight="1">
      <c r="A145" s="11">
        <f>'TN-Liste'!A146</f>
        <v>43641</v>
      </c>
      <c r="B145" s="65" t="str">
        <f>'TN-Liste'!B146</f>
        <v>MBI18_Grp3</v>
      </c>
      <c r="C145" s="65">
        <f>'TN-Liste'!C146</f>
        <v>7</v>
      </c>
      <c r="D145" s="3">
        <v>82.0</v>
      </c>
      <c r="E145" s="3">
        <v>138.0</v>
      </c>
      <c r="F145" s="3">
        <v>112.0</v>
      </c>
      <c r="G145" s="52">
        <v>45.0</v>
      </c>
    </row>
    <row r="146" ht="15.75" customHeight="1">
      <c r="A146" s="11">
        <f>'TN-Liste'!A147</f>
        <v>43641</v>
      </c>
      <c r="B146" s="65" t="str">
        <f>'TN-Liste'!B147</f>
        <v>MBI18_Grp3</v>
      </c>
      <c r="C146" s="65">
        <f>'TN-Liste'!C147</f>
        <v>8</v>
      </c>
      <c r="D146" s="3">
        <v>68.0</v>
      </c>
      <c r="E146" s="3">
        <v>107.0</v>
      </c>
      <c r="G146" s="52"/>
    </row>
    <row r="147" ht="15.75" customHeight="1">
      <c r="A147" s="11">
        <f>'TN-Liste'!A148</f>
        <v>43641</v>
      </c>
      <c r="B147" s="65" t="str">
        <f>'TN-Liste'!B148</f>
        <v>MBI18_Grp3</v>
      </c>
      <c r="C147" s="65">
        <f>'TN-Liste'!C148</f>
        <v>9</v>
      </c>
      <c r="D147" s="3">
        <v>90.0</v>
      </c>
      <c r="E147" s="3">
        <v>120.0</v>
      </c>
      <c r="G147" s="52"/>
      <c r="H147" s="3" t="s">
        <v>256</v>
      </c>
    </row>
    <row r="148" ht="15.75" customHeight="1">
      <c r="A148" s="11">
        <f>'TN-Liste'!A149</f>
        <v>43641</v>
      </c>
      <c r="B148" s="65" t="str">
        <f>'TN-Liste'!B149</f>
        <v>MBI18_Grp3</v>
      </c>
      <c r="C148" s="65">
        <f>'TN-Liste'!C149</f>
        <v>10</v>
      </c>
      <c r="D148" s="3">
        <v>66.0</v>
      </c>
      <c r="E148" s="3">
        <v>12.0</v>
      </c>
      <c r="F148" s="3">
        <v>88.0</v>
      </c>
      <c r="G148" s="52">
        <v>42.0</v>
      </c>
      <c r="H148" s="3" t="s">
        <v>257</v>
      </c>
    </row>
    <row r="149" ht="15.75" customHeight="1">
      <c r="A149" s="11">
        <f>'TN-Liste'!A150</f>
        <v>43641</v>
      </c>
      <c r="B149" s="65" t="str">
        <f>'TN-Liste'!B150</f>
        <v>MBI18_Grp3</v>
      </c>
      <c r="C149" s="65">
        <f>'TN-Liste'!C150</f>
        <v>11</v>
      </c>
      <c r="D149" s="3">
        <v>72.0</v>
      </c>
      <c r="E149" s="3">
        <v>128.0</v>
      </c>
      <c r="F149" s="3">
        <v>80.0</v>
      </c>
      <c r="G149" s="52">
        <v>49.0</v>
      </c>
      <c r="H149" s="3" t="s">
        <v>258</v>
      </c>
    </row>
    <row r="150" ht="15.75" customHeight="1">
      <c r="A150" s="66">
        <f>'TN-Liste'!A151</f>
        <v>43641</v>
      </c>
      <c r="B150" s="9" t="str">
        <f>'TN-Liste'!B151</f>
        <v>MBI18_Grp3</v>
      </c>
      <c r="C150" s="9">
        <f>'TN-Liste'!C151</f>
        <v>12</v>
      </c>
      <c r="D150" s="9"/>
      <c r="E150" s="9"/>
      <c r="F150" s="9"/>
      <c r="G150" s="54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11">
        <f>'TN-Liste'!A152</f>
        <v>43952</v>
      </c>
      <c r="B151" s="65" t="str">
        <f>'TN-Liste'!B152</f>
        <v>MBI19</v>
      </c>
      <c r="C151" s="65">
        <f>'TN-Liste'!C152</f>
        <v>1</v>
      </c>
      <c r="D151" s="3">
        <v>68.0</v>
      </c>
      <c r="E151" s="3">
        <v>112.0</v>
      </c>
      <c r="F151" s="3">
        <v>80.0</v>
      </c>
      <c r="G151" s="52">
        <v>41.0</v>
      </c>
      <c r="H151" s="3">
        <v>6.0</v>
      </c>
      <c r="I151" s="3">
        <v>6.6</v>
      </c>
    </row>
    <row r="152" ht="15.75" customHeight="1">
      <c r="A152" s="11">
        <f>'TN-Liste'!A153</f>
        <v>43952</v>
      </c>
      <c r="B152" s="65" t="str">
        <f>'TN-Liste'!B153</f>
        <v>MBI19</v>
      </c>
      <c r="C152" s="65">
        <f>'TN-Liste'!C153</f>
        <v>2</v>
      </c>
      <c r="G152" s="52"/>
    </row>
    <row r="153" ht="15.75" customHeight="1">
      <c r="A153" s="11">
        <f>'TN-Liste'!A154</f>
        <v>43952</v>
      </c>
      <c r="B153" s="65" t="str">
        <f>'TN-Liste'!B154</f>
        <v>MBI19</v>
      </c>
      <c r="C153" s="65">
        <f>'TN-Liste'!C154</f>
        <v>3</v>
      </c>
      <c r="D153" s="3">
        <v>64.0</v>
      </c>
      <c r="E153" s="3">
        <v>100.0</v>
      </c>
      <c r="F153" s="3">
        <v>88.0</v>
      </c>
      <c r="G153" s="52">
        <v>45.0</v>
      </c>
      <c r="H153" s="3">
        <v>5.2</v>
      </c>
      <c r="I153" s="3">
        <v>7.8</v>
      </c>
    </row>
    <row r="154" ht="15.75" customHeight="1">
      <c r="A154" s="11">
        <f>'TN-Liste'!A155</f>
        <v>43952</v>
      </c>
      <c r="B154" s="65" t="str">
        <f>'TN-Liste'!B155</f>
        <v>MBI19</v>
      </c>
      <c r="C154" s="65">
        <f>'TN-Liste'!C155</f>
        <v>4</v>
      </c>
      <c r="D154" s="3">
        <v>84.0</v>
      </c>
      <c r="E154" s="3">
        <v>130.0</v>
      </c>
      <c r="F154" s="3">
        <v>90.0</v>
      </c>
      <c r="G154" s="73">
        <v>42.0</v>
      </c>
      <c r="H154" s="3">
        <v>10.4</v>
      </c>
      <c r="I154" s="3">
        <v>7.2</v>
      </c>
    </row>
    <row r="155" ht="15.75" customHeight="1">
      <c r="A155" s="11">
        <f>'TN-Liste'!A156</f>
        <v>43952</v>
      </c>
      <c r="B155" s="65" t="str">
        <f>'TN-Liste'!B156</f>
        <v>MBI19</v>
      </c>
      <c r="C155" s="65">
        <f>'TN-Liste'!C156</f>
        <v>5</v>
      </c>
      <c r="D155" s="3">
        <v>86.0</v>
      </c>
      <c r="E155" s="3">
        <v>136.0</v>
      </c>
      <c r="F155" s="3">
        <v>90.0</v>
      </c>
      <c r="G155" s="52">
        <v>45.0</v>
      </c>
      <c r="H155" s="3">
        <v>11.2</v>
      </c>
      <c r="I155" s="3">
        <v>7.4</v>
      </c>
    </row>
    <row r="156" ht="15.75" customHeight="1">
      <c r="A156" s="11">
        <f>'TN-Liste'!A157</f>
        <v>43952</v>
      </c>
      <c r="B156" s="65" t="str">
        <f>'TN-Liste'!B157</f>
        <v>MBI19</v>
      </c>
      <c r="C156" s="65">
        <f>'TN-Liste'!C157</f>
        <v>6</v>
      </c>
      <c r="D156" s="3">
        <v>72.0</v>
      </c>
      <c r="E156" s="3">
        <v>120.0</v>
      </c>
      <c r="F156" s="3">
        <v>80.0</v>
      </c>
      <c r="G156" s="52">
        <v>35.0</v>
      </c>
      <c r="H156" s="3">
        <v>7.2</v>
      </c>
      <c r="I156" s="3">
        <v>6.6</v>
      </c>
    </row>
    <row r="157" ht="15.75" customHeight="1">
      <c r="A157" s="11">
        <f>'TN-Liste'!A158</f>
        <v>43952</v>
      </c>
      <c r="B157" s="65" t="str">
        <f>'TN-Liste'!B158</f>
        <v>MBI19</v>
      </c>
      <c r="C157" s="65">
        <f>'TN-Liste'!C158</f>
        <v>7</v>
      </c>
      <c r="G157" s="52"/>
    </row>
    <row r="158" ht="15.75" customHeight="1">
      <c r="A158" s="11">
        <f>'TN-Liste'!A159</f>
        <v>43952</v>
      </c>
      <c r="B158" s="65" t="str">
        <f>'TN-Liste'!B159</f>
        <v>MBI19</v>
      </c>
      <c r="C158" s="65">
        <f>'TN-Liste'!C159</f>
        <v>8</v>
      </c>
      <c r="G158" s="52"/>
    </row>
    <row r="159" ht="15.75" customHeight="1">
      <c r="A159" s="11">
        <f>'TN-Liste'!A160</f>
        <v>43952</v>
      </c>
      <c r="B159" s="65" t="str">
        <f>'TN-Liste'!B160</f>
        <v>MBI19</v>
      </c>
      <c r="C159" s="65">
        <f>'TN-Liste'!C160</f>
        <v>9</v>
      </c>
      <c r="G159" s="52"/>
    </row>
    <row r="160" ht="15.75" customHeight="1">
      <c r="A160" s="11">
        <f>'TN-Liste'!A161</f>
        <v>43952</v>
      </c>
      <c r="B160" s="65" t="str">
        <f>'TN-Liste'!B161</f>
        <v>MBI19</v>
      </c>
      <c r="C160" s="65">
        <f>'TN-Liste'!C161</f>
        <v>10</v>
      </c>
      <c r="D160" s="3">
        <v>62.0</v>
      </c>
      <c r="E160" s="3">
        <v>101.0</v>
      </c>
      <c r="F160" s="3">
        <v>72.0</v>
      </c>
      <c r="G160" s="52">
        <v>36.0</v>
      </c>
      <c r="H160" s="3">
        <v>3.5</v>
      </c>
      <c r="I160" s="3">
        <v>5.1</v>
      </c>
    </row>
    <row r="161" ht="15.75" customHeight="1">
      <c r="A161" s="11">
        <f>'TN-Liste'!A162</f>
        <v>43952</v>
      </c>
      <c r="B161" s="65" t="str">
        <f>'TN-Liste'!B162</f>
        <v>MBI19</v>
      </c>
      <c r="C161" s="65">
        <f>'TN-Liste'!C162</f>
        <v>11</v>
      </c>
      <c r="D161" s="3">
        <v>88.0</v>
      </c>
      <c r="E161" s="3">
        <v>120.0</v>
      </c>
      <c r="F161" s="3">
        <v>112.0</v>
      </c>
      <c r="G161" s="52">
        <v>40.0</v>
      </c>
      <c r="H161" s="3">
        <v>12.0</v>
      </c>
      <c r="I161" s="3">
        <v>9.8</v>
      </c>
    </row>
    <row r="162" ht="15.75" customHeight="1">
      <c r="A162" s="11">
        <f>'TN-Liste'!A163</f>
        <v>43952</v>
      </c>
      <c r="B162" s="65" t="str">
        <f>'TN-Liste'!B163</f>
        <v>MBI19</v>
      </c>
      <c r="C162" s="65">
        <f>'TN-Liste'!C163</f>
        <v>12</v>
      </c>
      <c r="G162" s="52"/>
    </row>
    <row r="163" ht="15.75" customHeight="1">
      <c r="A163" s="11">
        <f>'TN-Liste'!A164</f>
        <v>43952</v>
      </c>
      <c r="B163" s="65" t="str">
        <f>'TN-Liste'!B164</f>
        <v>MBI19</v>
      </c>
      <c r="C163" s="65">
        <f>'TN-Liste'!C164</f>
        <v>13</v>
      </c>
      <c r="D163" s="3">
        <v>68.0</v>
      </c>
      <c r="E163" s="3">
        <v>112.0</v>
      </c>
      <c r="F163" s="3">
        <v>67.0</v>
      </c>
      <c r="G163" s="52">
        <v>30.0</v>
      </c>
      <c r="H163" s="3">
        <v>4.8</v>
      </c>
      <c r="I163" s="3">
        <v>8.6</v>
      </c>
    </row>
    <row r="164" ht="15.75" customHeight="1">
      <c r="G164" s="73"/>
    </row>
    <row r="165" ht="15.75" customHeight="1">
      <c r="A165" s="11">
        <f>'TN-Liste'!A166</f>
        <v>43952</v>
      </c>
      <c r="B165" s="65" t="str">
        <f>'TN-Liste'!B166</f>
        <v>MBI19</v>
      </c>
      <c r="C165" s="65">
        <f>'TN-Liste'!C166</f>
        <v>15</v>
      </c>
      <c r="G165" s="52"/>
    </row>
    <row r="166" ht="15.75" customHeight="1">
      <c r="A166" s="11">
        <f>'TN-Liste'!A167</f>
        <v>43952</v>
      </c>
      <c r="B166" s="65" t="str">
        <f>'TN-Liste'!B167</f>
        <v>MBI19</v>
      </c>
      <c r="C166" s="65">
        <f>'TN-Liste'!C167</f>
        <v>16</v>
      </c>
      <c r="D166" s="3">
        <v>84.0</v>
      </c>
      <c r="E166" s="3">
        <v>152.0</v>
      </c>
      <c r="F166" s="3">
        <v>120.0</v>
      </c>
      <c r="G166" s="52">
        <v>37.0</v>
      </c>
      <c r="H166" s="3">
        <v>15.6</v>
      </c>
      <c r="I166" s="3">
        <v>15.4</v>
      </c>
    </row>
    <row r="167" ht="15.75" customHeight="1">
      <c r="A167" s="11">
        <f>'TN-Liste'!A168</f>
        <v>43952</v>
      </c>
      <c r="B167" s="65" t="str">
        <f>'TN-Liste'!B168</f>
        <v>MBI19</v>
      </c>
      <c r="C167" s="65">
        <f>'TN-Liste'!C168</f>
        <v>17</v>
      </c>
      <c r="G167" s="52"/>
    </row>
    <row r="168" ht="15.75" customHeight="1">
      <c r="A168" s="11">
        <f>'TN-Liste'!A169</f>
        <v>43952</v>
      </c>
      <c r="B168" s="65" t="str">
        <f>'TN-Liste'!B169</f>
        <v>MBI19</v>
      </c>
      <c r="C168" s="65">
        <f>'TN-Liste'!C169</f>
        <v>18</v>
      </c>
      <c r="G168" s="52"/>
    </row>
    <row r="169" ht="15.75" customHeight="1">
      <c r="G169" s="73"/>
    </row>
    <row r="170" ht="15.75" customHeight="1">
      <c r="A170" s="11">
        <f>'TN-Liste'!A171</f>
        <v>43952</v>
      </c>
      <c r="B170" s="65" t="str">
        <f>'TN-Liste'!B171</f>
        <v>MBI19</v>
      </c>
      <c r="C170" s="65">
        <f>'TN-Liste'!C171</f>
        <v>20</v>
      </c>
      <c r="D170" s="3">
        <v>88.0</v>
      </c>
      <c r="E170" s="3">
        <v>120.0</v>
      </c>
      <c r="F170" s="3">
        <v>100.0</v>
      </c>
      <c r="G170" s="52">
        <v>41.0</v>
      </c>
      <c r="H170" s="3">
        <v>11.3</v>
      </c>
      <c r="I170" s="3">
        <v>4.2</v>
      </c>
    </row>
    <row r="171" ht="15.75" customHeight="1">
      <c r="A171" s="11">
        <f>'TN-Liste'!A172</f>
        <v>43952</v>
      </c>
      <c r="B171" s="65" t="str">
        <f>'TN-Liste'!B172</f>
        <v>MBI19</v>
      </c>
      <c r="C171" s="65">
        <f>'TN-Liste'!C172</f>
        <v>21</v>
      </c>
      <c r="D171" s="3">
        <v>72.0</v>
      </c>
      <c r="E171" s="3">
        <v>104.0</v>
      </c>
      <c r="F171" s="3">
        <v>88.0</v>
      </c>
      <c r="G171" s="52">
        <v>37.0</v>
      </c>
      <c r="H171" s="3">
        <v>6.4</v>
      </c>
      <c r="I171" s="3">
        <v>6.4</v>
      </c>
    </row>
    <row r="172" ht="15.75" customHeight="1">
      <c r="A172" s="11">
        <f>'TN-Liste'!A173</f>
        <v>43952</v>
      </c>
      <c r="B172" s="65" t="str">
        <f>'TN-Liste'!B173</f>
        <v>MBI19</v>
      </c>
      <c r="C172" s="65">
        <f>'TN-Liste'!C173</f>
        <v>22</v>
      </c>
      <c r="D172" s="3">
        <v>84.0</v>
      </c>
      <c r="E172" s="3">
        <v>120.0</v>
      </c>
      <c r="F172" s="3">
        <v>96.0</v>
      </c>
      <c r="G172" s="52">
        <v>35.0</v>
      </c>
      <c r="H172" s="3">
        <v>10.0</v>
      </c>
      <c r="I172" s="3">
        <v>7.4</v>
      </c>
    </row>
    <row r="173" ht="15.75" customHeight="1">
      <c r="A173" s="11">
        <f>'TN-Liste'!A174</f>
        <v>43952</v>
      </c>
      <c r="B173" s="65" t="str">
        <f>'TN-Liste'!B174</f>
        <v>MBI19</v>
      </c>
      <c r="C173" s="65">
        <f>'TN-Liste'!C174</f>
        <v>23</v>
      </c>
      <c r="G173" s="52"/>
    </row>
    <row r="174" ht="15.75" customHeight="1">
      <c r="A174" s="11">
        <f>'TN-Liste'!A175</f>
        <v>43952</v>
      </c>
      <c r="B174" s="65" t="str">
        <f>'TN-Liste'!B175</f>
        <v>MBI19</v>
      </c>
      <c r="C174" s="65">
        <f>'TN-Liste'!C175</f>
        <v>24</v>
      </c>
      <c r="G174" s="52"/>
    </row>
    <row r="175" ht="15.75" customHeight="1">
      <c r="A175" s="11">
        <f>'TN-Liste'!A165</f>
        <v>43952</v>
      </c>
      <c r="B175" s="65" t="str">
        <f>'TN-Liste'!B165</f>
        <v>MBI19</v>
      </c>
      <c r="C175" s="65">
        <f>'TN-Liste'!C165</f>
        <v>14</v>
      </c>
      <c r="D175" s="3">
        <v>86.0</v>
      </c>
      <c r="E175" s="3">
        <v>132.0</v>
      </c>
      <c r="F175" s="3">
        <v>90.0</v>
      </c>
      <c r="G175" s="52">
        <v>40.0</v>
      </c>
      <c r="H175" s="3">
        <v>10.5</v>
      </c>
      <c r="I175" s="3">
        <v>5.3</v>
      </c>
    </row>
    <row r="176" ht="15.75" customHeight="1">
      <c r="A176" s="11">
        <f>'TN-Liste'!A177</f>
        <v>43952</v>
      </c>
      <c r="B176" s="65" t="str">
        <f>'TN-Liste'!B177</f>
        <v>MBI19</v>
      </c>
      <c r="C176" s="65">
        <f>'TN-Liste'!C177</f>
        <v>26</v>
      </c>
      <c r="D176" s="3">
        <v>64.0</v>
      </c>
      <c r="E176" s="3">
        <v>96.0</v>
      </c>
      <c r="F176" s="3">
        <v>68.0</v>
      </c>
      <c r="G176" s="52">
        <v>39.0</v>
      </c>
      <c r="H176" s="65">
        <f>(D176+E176+F176-200)/10</f>
        <v>2.8</v>
      </c>
      <c r="I176" s="65">
        <f>((E176-70)+2*(F176-D176))/10</f>
        <v>3.4</v>
      </c>
    </row>
    <row r="177" ht="15.75" customHeight="1">
      <c r="A177" s="11">
        <f>'TN-Liste'!A178</f>
        <v>43952</v>
      </c>
      <c r="B177" s="65" t="str">
        <f>'TN-Liste'!B178</f>
        <v>MBI19</v>
      </c>
      <c r="C177" s="65">
        <f>'TN-Liste'!C178</f>
        <v>27</v>
      </c>
      <c r="D177" s="3">
        <v>74.0</v>
      </c>
      <c r="E177" s="3">
        <v>104.0</v>
      </c>
      <c r="F177" s="3">
        <v>88.0</v>
      </c>
      <c r="G177" s="52">
        <v>34.0</v>
      </c>
      <c r="H177" s="3">
        <v>6.6</v>
      </c>
      <c r="I177" s="3">
        <v>6.2</v>
      </c>
    </row>
    <row r="178" ht="15.75" customHeight="1">
      <c r="A178" s="11">
        <f>'TN-Liste'!A179</f>
        <v>43952</v>
      </c>
      <c r="B178" s="65" t="str">
        <f>'TN-Liste'!B179</f>
        <v>MBI19</v>
      </c>
      <c r="C178" s="65">
        <f>'TN-Liste'!C179</f>
        <v>28</v>
      </c>
      <c r="G178" s="52"/>
    </row>
    <row r="179" ht="15.75" customHeight="1">
      <c r="A179" s="11">
        <f>'TN-Liste'!A180</f>
        <v>43952</v>
      </c>
      <c r="B179" s="65" t="str">
        <f>'TN-Liste'!B180</f>
        <v>MBI19</v>
      </c>
      <c r="C179" s="65">
        <f>'TN-Liste'!C180</f>
        <v>29</v>
      </c>
      <c r="D179" s="3">
        <v>101.0</v>
      </c>
      <c r="E179" s="3">
        <v>111.0</v>
      </c>
      <c r="F179" s="3">
        <v>105.0</v>
      </c>
      <c r="G179" s="52">
        <v>42.0</v>
      </c>
      <c r="H179" s="3">
        <v>11.7</v>
      </c>
      <c r="I179" s="3">
        <v>3.9</v>
      </c>
    </row>
    <row r="180" ht="15.75" customHeight="1">
      <c r="A180" s="11">
        <f>'TN-Liste'!A181</f>
        <v>43952</v>
      </c>
      <c r="B180" s="65" t="str">
        <f>'TN-Liste'!B181</f>
        <v>MBI19</v>
      </c>
      <c r="C180" s="65">
        <f>'TN-Liste'!C181</f>
        <v>30</v>
      </c>
      <c r="D180" s="3">
        <v>71.0</v>
      </c>
      <c r="E180" s="3">
        <v>126.0</v>
      </c>
      <c r="F180" s="3">
        <v>116.0</v>
      </c>
      <c r="G180" s="52">
        <v>40.0</v>
      </c>
      <c r="H180" s="3">
        <v>11.3</v>
      </c>
      <c r="I180" s="3">
        <v>14.6</v>
      </c>
    </row>
    <row r="181" ht="15.75" customHeight="1">
      <c r="A181" s="11">
        <f>'TN-Liste'!A182</f>
        <v>43952</v>
      </c>
      <c r="B181" s="65" t="str">
        <f>'TN-Liste'!B182</f>
        <v>MBI19</v>
      </c>
      <c r="C181" s="65">
        <f>'TN-Liste'!C182</f>
        <v>31</v>
      </c>
      <c r="D181" s="3">
        <v>68.0</v>
      </c>
      <c r="E181" s="3">
        <v>124.0</v>
      </c>
      <c r="F181" s="3">
        <v>72.0</v>
      </c>
      <c r="G181" s="73">
        <v>31.0</v>
      </c>
      <c r="H181" s="3">
        <v>6.4</v>
      </c>
      <c r="I181" s="3">
        <v>6.2</v>
      </c>
    </row>
    <row r="182" ht="15.75" customHeight="1">
      <c r="A182" s="11">
        <f>'TN-Liste'!A183</f>
        <v>43952</v>
      </c>
      <c r="B182" s="65" t="str">
        <f>'TN-Liste'!B183</f>
        <v>MBI19</v>
      </c>
      <c r="C182" s="65">
        <f>'TN-Liste'!C183</f>
        <v>32</v>
      </c>
      <c r="D182" s="3">
        <v>75.0</v>
      </c>
      <c r="E182" s="3">
        <v>120.0</v>
      </c>
      <c r="F182" s="3">
        <v>115.0</v>
      </c>
      <c r="G182" s="52">
        <v>35.0</v>
      </c>
      <c r="H182" s="3">
        <v>11.0</v>
      </c>
      <c r="I182" s="3">
        <v>13.0</v>
      </c>
    </row>
    <row r="183" ht="15.75" customHeight="1">
      <c r="A183" s="11">
        <f>'TN-Liste'!A184</f>
        <v>43952</v>
      </c>
      <c r="B183" s="65" t="str">
        <f>'TN-Liste'!B184</f>
        <v>MBI19</v>
      </c>
      <c r="C183" s="65">
        <f>'TN-Liste'!C184</f>
        <v>33</v>
      </c>
      <c r="G183" s="52"/>
    </row>
    <row r="184" ht="15.75" customHeight="1">
      <c r="A184" s="11">
        <f>'TN-Liste'!A185</f>
        <v>43952</v>
      </c>
      <c r="B184" s="65" t="str">
        <f>'TN-Liste'!B185</f>
        <v>MBI19</v>
      </c>
      <c r="C184" s="65">
        <f>'TN-Liste'!C185</f>
        <v>34</v>
      </c>
      <c r="D184" s="3">
        <v>77.0</v>
      </c>
      <c r="E184" s="3">
        <v>102.0</v>
      </c>
      <c r="F184" s="3">
        <v>71.0</v>
      </c>
      <c r="G184" s="52">
        <v>44.0</v>
      </c>
      <c r="H184" s="65">
        <v>5.0</v>
      </c>
      <c r="I184" s="65">
        <v>2.0</v>
      </c>
    </row>
    <row r="185" ht="15.75" customHeight="1">
      <c r="A185" s="11">
        <f>'TN-Liste'!A186</f>
        <v>43952</v>
      </c>
      <c r="B185" s="65" t="str">
        <f>'TN-Liste'!B186</f>
        <v>MBI19</v>
      </c>
      <c r="C185" s="65">
        <f>'TN-Liste'!C186</f>
        <v>35</v>
      </c>
      <c r="D185" s="3">
        <v>64.0</v>
      </c>
      <c r="E185" s="3">
        <v>104.0</v>
      </c>
      <c r="F185" s="3">
        <v>72.0</v>
      </c>
      <c r="G185" s="52">
        <v>38.0</v>
      </c>
      <c r="H185" s="3">
        <v>4.0</v>
      </c>
      <c r="I185" s="3">
        <v>5.0</v>
      </c>
    </row>
    <row r="186" ht="15.75" customHeight="1">
      <c r="A186" s="66">
        <f>'TN-Liste'!A187</f>
        <v>43952</v>
      </c>
      <c r="B186" s="9" t="str">
        <f>'TN-Liste'!B187</f>
        <v>MBI19</v>
      </c>
      <c r="C186" s="9">
        <f>'TN-Liste'!C187</f>
        <v>36</v>
      </c>
      <c r="D186" s="9">
        <v>88.0</v>
      </c>
      <c r="E186" s="9">
        <v>115.0</v>
      </c>
      <c r="F186" s="9">
        <v>88.0</v>
      </c>
      <c r="G186" s="54">
        <v>40.0</v>
      </c>
      <c r="H186" s="9">
        <v>7.6</v>
      </c>
      <c r="I186" s="9">
        <v>6.9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11">
        <f>'TN-Liste'!A188</f>
        <v>44127</v>
      </c>
      <c r="B187" s="65" t="str">
        <f>'TN-Liste'!B188</f>
        <v>HCC19_Grp1</v>
      </c>
      <c r="C187" s="65">
        <f>'TN-Liste'!C188</f>
        <v>1</v>
      </c>
      <c r="D187" s="3">
        <v>48.0</v>
      </c>
      <c r="E187" s="3">
        <v>120.0</v>
      </c>
      <c r="F187" s="3">
        <v>60.0</v>
      </c>
      <c r="G187" s="52">
        <v>45.0</v>
      </c>
    </row>
    <row r="188" ht="15.75" customHeight="1">
      <c r="A188" s="11">
        <f>'TN-Liste'!A189</f>
        <v>44127</v>
      </c>
      <c r="B188" s="65" t="str">
        <f>'TN-Liste'!B189</f>
        <v>HCC19_Grp1</v>
      </c>
      <c r="C188" s="65">
        <f>'TN-Liste'!C189</f>
        <v>2</v>
      </c>
      <c r="D188" s="3">
        <v>68.0</v>
      </c>
      <c r="E188" s="3">
        <v>100.0</v>
      </c>
      <c r="F188" s="3">
        <v>76.0</v>
      </c>
      <c r="G188" s="52">
        <v>45.0</v>
      </c>
    </row>
    <row r="189" ht="15.75" customHeight="1">
      <c r="A189" s="11">
        <f>'TN-Liste'!A190</f>
        <v>44127</v>
      </c>
      <c r="B189" s="65" t="str">
        <f>'TN-Liste'!B190</f>
        <v>HCC19_Grp1</v>
      </c>
      <c r="C189" s="65">
        <f>'TN-Liste'!C190</f>
        <v>3</v>
      </c>
      <c r="D189" s="3">
        <v>84.0</v>
      </c>
      <c r="E189" s="3">
        <v>136.0</v>
      </c>
      <c r="F189" s="3">
        <v>116.0</v>
      </c>
      <c r="G189" s="52">
        <v>45.0</v>
      </c>
    </row>
    <row r="190" ht="15.75" customHeight="1">
      <c r="A190" s="11">
        <f>'TN-Liste'!A191</f>
        <v>44127</v>
      </c>
      <c r="B190" s="65" t="str">
        <f>'TN-Liste'!B191</f>
        <v>HCC19_Grp1</v>
      </c>
      <c r="C190" s="65">
        <f>'TN-Liste'!C191</f>
        <v>4</v>
      </c>
      <c r="D190" s="3">
        <v>92.0</v>
      </c>
      <c r="E190" s="3">
        <v>160.0</v>
      </c>
      <c r="F190" s="3">
        <v>96.0</v>
      </c>
      <c r="G190" s="52">
        <v>42.0</v>
      </c>
    </row>
    <row r="191" ht="15.75" customHeight="1">
      <c r="A191" s="11">
        <f>'TN-Liste'!A192</f>
        <v>44127</v>
      </c>
      <c r="B191" s="65" t="str">
        <f>'TN-Liste'!B192</f>
        <v>HCC19_Grp1</v>
      </c>
      <c r="C191" s="65">
        <f>'TN-Liste'!C192</f>
        <v>5</v>
      </c>
      <c r="D191" s="3">
        <v>66.0</v>
      </c>
      <c r="E191" s="3">
        <v>108.0</v>
      </c>
      <c r="F191" s="3">
        <v>56.0</v>
      </c>
      <c r="G191" s="52">
        <v>45.0</v>
      </c>
    </row>
    <row r="192" ht="15.75" customHeight="1">
      <c r="A192" s="11">
        <f>'TN-Liste'!A193</f>
        <v>44127</v>
      </c>
      <c r="B192" s="65" t="str">
        <f>'TN-Liste'!B193</f>
        <v>HCC19_Grp1</v>
      </c>
      <c r="C192" s="65">
        <f>'TN-Liste'!C193</f>
        <v>6</v>
      </c>
      <c r="D192" s="3">
        <v>60.0</v>
      </c>
      <c r="E192" s="3">
        <v>92.0</v>
      </c>
      <c r="F192" s="3">
        <v>60.0</v>
      </c>
      <c r="G192" s="52"/>
    </row>
    <row r="193" ht="15.75" customHeight="1">
      <c r="A193" s="11">
        <f>'TN-Liste'!A194</f>
        <v>44127</v>
      </c>
      <c r="B193" s="65" t="str">
        <f>'TN-Liste'!B194</f>
        <v>HCC19_Grp1</v>
      </c>
      <c r="C193" s="65">
        <f>'TN-Liste'!C194</f>
        <v>7</v>
      </c>
      <c r="D193" s="3">
        <v>80.0</v>
      </c>
      <c r="E193" s="3">
        <v>148.0</v>
      </c>
      <c r="F193" s="3">
        <v>116.0</v>
      </c>
      <c r="G193" s="52">
        <v>45.0</v>
      </c>
    </row>
    <row r="194" ht="15.75" customHeight="1">
      <c r="A194" s="11">
        <f>'TN-Liste'!A195</f>
        <v>44127</v>
      </c>
      <c r="B194" s="65" t="str">
        <f>'TN-Liste'!B195</f>
        <v>HCC19_Grp1</v>
      </c>
      <c r="C194" s="65">
        <f>'TN-Liste'!C195</f>
        <v>8</v>
      </c>
      <c r="D194" s="3">
        <v>73.0</v>
      </c>
      <c r="E194" s="3">
        <v>132.0</v>
      </c>
      <c r="F194" s="3">
        <v>103.0</v>
      </c>
      <c r="G194" s="52">
        <v>30.0</v>
      </c>
    </row>
    <row r="195" ht="15.75" customHeight="1">
      <c r="A195" s="11">
        <f>'TN-Liste'!A196</f>
        <v>44127</v>
      </c>
      <c r="B195" s="65" t="str">
        <f>'TN-Liste'!B196</f>
        <v>HCC19_Grp1</v>
      </c>
      <c r="C195" s="65">
        <f>'TN-Liste'!C196</f>
        <v>9</v>
      </c>
      <c r="D195" s="3">
        <v>84.0</v>
      </c>
      <c r="E195" s="3">
        <v>130.0</v>
      </c>
      <c r="F195" s="3">
        <v>108.0</v>
      </c>
      <c r="G195" s="52">
        <v>45.0</v>
      </c>
    </row>
    <row r="196" ht="15.75" customHeight="1">
      <c r="A196" s="11">
        <f>'TN-Liste'!A197</f>
        <v>44127</v>
      </c>
      <c r="B196" s="65" t="str">
        <f>'TN-Liste'!B197</f>
        <v>HCC19_Grp1</v>
      </c>
      <c r="C196" s="65">
        <f>'TN-Liste'!C197</f>
        <v>10</v>
      </c>
      <c r="D196" s="3">
        <v>72.0</v>
      </c>
      <c r="E196" s="3">
        <v>160.0</v>
      </c>
      <c r="F196" s="3">
        <v>120.0</v>
      </c>
      <c r="G196" s="52">
        <v>45.0</v>
      </c>
    </row>
    <row r="197" ht="15.75" customHeight="1">
      <c r="A197" s="66">
        <f>'TN-Liste'!A198</f>
        <v>44127</v>
      </c>
      <c r="B197" s="9" t="str">
        <f>'TN-Liste'!B198</f>
        <v>HCC19_Grp1</v>
      </c>
      <c r="C197" s="9">
        <f>'TN-Liste'!C198</f>
        <v>11</v>
      </c>
      <c r="D197" s="9">
        <v>80.0</v>
      </c>
      <c r="E197" s="9">
        <v>128.0</v>
      </c>
      <c r="F197" s="9">
        <v>88.0</v>
      </c>
      <c r="G197" s="54">
        <v>42.0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11">
        <f>'TN-Liste'!A199</f>
        <v>44127</v>
      </c>
      <c r="B198" s="65" t="str">
        <f>'TN-Liste'!B199</f>
        <v>HCC20_Grp2</v>
      </c>
      <c r="C198" s="65">
        <f>'TN-Liste'!C199</f>
        <v>1</v>
      </c>
      <c r="D198" s="3">
        <v>72.0</v>
      </c>
      <c r="E198" s="3">
        <v>96.0</v>
      </c>
      <c r="F198" s="3">
        <v>100.0</v>
      </c>
      <c r="G198" s="52"/>
    </row>
    <row r="199" ht="15.75" customHeight="1">
      <c r="A199" s="11">
        <f>'TN-Liste'!A200</f>
        <v>44127</v>
      </c>
      <c r="B199" s="65" t="str">
        <f>'TN-Liste'!B200</f>
        <v>HCC20_Grp2</v>
      </c>
      <c r="C199" s="65">
        <f>'TN-Liste'!C200</f>
        <v>2</v>
      </c>
      <c r="D199" s="3">
        <v>80.0</v>
      </c>
      <c r="E199" s="3">
        <v>100.0</v>
      </c>
      <c r="F199" s="3">
        <v>88.0</v>
      </c>
      <c r="G199" s="52"/>
    </row>
    <row r="200" ht="15.75" customHeight="1">
      <c r="A200" s="11">
        <f>'TN-Liste'!A201</f>
        <v>44127</v>
      </c>
      <c r="B200" s="65" t="str">
        <f>'TN-Liste'!B201</f>
        <v>HCC20_Grp2</v>
      </c>
      <c r="C200" s="65">
        <f>'TN-Liste'!C201</f>
        <v>3</v>
      </c>
      <c r="D200" s="3">
        <v>76.0</v>
      </c>
      <c r="E200" s="3">
        <v>116.0</v>
      </c>
      <c r="F200" s="3">
        <v>103.0</v>
      </c>
      <c r="G200" s="52"/>
    </row>
    <row r="201" ht="15.75" customHeight="1">
      <c r="A201" s="11">
        <f>'TN-Liste'!A202</f>
        <v>44127</v>
      </c>
      <c r="B201" s="65" t="str">
        <f>'TN-Liste'!B202</f>
        <v>HCC20_Grp2</v>
      </c>
      <c r="C201" s="65">
        <f>'TN-Liste'!C202</f>
        <v>4</v>
      </c>
      <c r="D201" s="3">
        <v>76.0</v>
      </c>
      <c r="E201" s="3">
        <v>120.0</v>
      </c>
      <c r="F201" s="3">
        <v>88.0</v>
      </c>
      <c r="G201" s="52"/>
    </row>
    <row r="202" ht="15.75" customHeight="1">
      <c r="A202" s="11">
        <f>'TN-Liste'!A203</f>
        <v>44127</v>
      </c>
      <c r="B202" s="65" t="str">
        <f>'TN-Liste'!B203</f>
        <v>HCC20_Grp2</v>
      </c>
      <c r="C202" s="65">
        <f>'TN-Liste'!C203</f>
        <v>5</v>
      </c>
      <c r="D202" s="3">
        <v>88.0</v>
      </c>
      <c r="E202" s="3">
        <v>84.0</v>
      </c>
      <c r="F202" s="3">
        <v>88.0</v>
      </c>
      <c r="G202" s="52"/>
    </row>
    <row r="203" ht="15.75" customHeight="1">
      <c r="A203" s="11">
        <f>'TN-Liste'!A204</f>
        <v>44127</v>
      </c>
      <c r="B203" s="65" t="str">
        <f>'TN-Liste'!B204</f>
        <v>HCC20_Grp2</v>
      </c>
      <c r="C203" s="65">
        <f>'TN-Liste'!C204</f>
        <v>6</v>
      </c>
      <c r="D203" s="3">
        <v>72.0</v>
      </c>
      <c r="E203" s="3">
        <v>80.0</v>
      </c>
      <c r="F203" s="3">
        <v>116.0</v>
      </c>
      <c r="G203" s="52"/>
    </row>
    <row r="204" ht="15.75" customHeight="1">
      <c r="A204" s="11">
        <f>'TN-Liste'!A205</f>
        <v>44127</v>
      </c>
      <c r="B204" s="65" t="str">
        <f>'TN-Liste'!B205</f>
        <v>HCC20_Grp2</v>
      </c>
      <c r="C204" s="65">
        <f>'TN-Liste'!C205</f>
        <v>7</v>
      </c>
      <c r="D204" s="3">
        <v>74.0</v>
      </c>
      <c r="E204" s="3">
        <v>115.0</v>
      </c>
      <c r="F204" s="3">
        <v>92.0</v>
      </c>
      <c r="G204" s="52"/>
    </row>
    <row r="205" ht="15.75" customHeight="1">
      <c r="A205" s="11">
        <f>'TN-Liste'!A206</f>
        <v>44127</v>
      </c>
      <c r="B205" s="65" t="str">
        <f>'TN-Liste'!B206</f>
        <v>HCC20_Grp2</v>
      </c>
      <c r="C205" s="65">
        <f>'TN-Liste'!C206</f>
        <v>8</v>
      </c>
      <c r="D205" s="3">
        <v>80.0</v>
      </c>
      <c r="E205" s="3">
        <v>120.0</v>
      </c>
      <c r="F205" s="3">
        <v>92.0</v>
      </c>
      <c r="G205" s="52"/>
    </row>
    <row r="206" ht="15.75" customHeight="1">
      <c r="A206" s="11">
        <f>'TN-Liste'!A207</f>
        <v>44127</v>
      </c>
      <c r="B206" s="65" t="str">
        <f>'TN-Liste'!B207</f>
        <v>HCC20_Grp2</v>
      </c>
      <c r="C206" s="65">
        <f>'TN-Liste'!C207</f>
        <v>9</v>
      </c>
      <c r="D206" s="3">
        <v>80.0</v>
      </c>
      <c r="E206" s="3">
        <v>84.0</v>
      </c>
      <c r="F206" s="3">
        <v>92.0</v>
      </c>
      <c r="G206" s="52"/>
    </row>
    <row r="207" ht="15.75" customHeight="1">
      <c r="A207" s="66">
        <f>'TN-Liste'!A208</f>
        <v>44127</v>
      </c>
      <c r="B207" s="9" t="str">
        <f>'TN-Liste'!B208</f>
        <v>HCC20_Grp2</v>
      </c>
      <c r="C207" s="9">
        <f>'TN-Liste'!C208</f>
        <v>10</v>
      </c>
      <c r="D207" s="9">
        <v>64.0</v>
      </c>
      <c r="E207" s="9">
        <v>114.0</v>
      </c>
      <c r="F207" s="9">
        <v>84.0</v>
      </c>
      <c r="G207" s="54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11">
        <f>'TN-Liste'!A209</f>
        <v>44338</v>
      </c>
      <c r="B208" s="65" t="str">
        <f>'TN-Liste'!B209</f>
        <v>MBI20</v>
      </c>
      <c r="C208" s="65">
        <f>'TN-Liste'!C209</f>
        <v>1</v>
      </c>
      <c r="D208" s="3">
        <v>80.0</v>
      </c>
      <c r="E208" s="3">
        <v>120.0</v>
      </c>
      <c r="F208" s="3">
        <v>112.0</v>
      </c>
      <c r="G208" s="52">
        <v>45.0</v>
      </c>
    </row>
    <row r="209" ht="15.75" customHeight="1">
      <c r="A209" s="11">
        <f>'TN-Liste'!A210</f>
        <v>44338</v>
      </c>
      <c r="B209" s="65" t="str">
        <f>'TN-Liste'!B210</f>
        <v>MBI20</v>
      </c>
      <c r="C209" s="65">
        <f>'TN-Liste'!C210</f>
        <v>2</v>
      </c>
      <c r="D209" s="3">
        <v>88.0</v>
      </c>
      <c r="E209" s="3">
        <v>124.0</v>
      </c>
      <c r="F209" s="3">
        <v>104.0</v>
      </c>
      <c r="G209" s="52">
        <v>45.0</v>
      </c>
    </row>
    <row r="210" ht="15.75" customHeight="1">
      <c r="A210" s="11">
        <f>'TN-Liste'!A211</f>
        <v>44338</v>
      </c>
      <c r="B210" s="65" t="str">
        <f>'TN-Liste'!B211</f>
        <v>MBI20</v>
      </c>
      <c r="C210" s="65">
        <f>'TN-Liste'!C211</f>
        <v>3</v>
      </c>
      <c r="D210" s="3">
        <v>96.0</v>
      </c>
      <c r="E210" s="3">
        <v>116.0</v>
      </c>
      <c r="F210" s="3">
        <v>100.0</v>
      </c>
      <c r="G210" s="52">
        <v>36.0</v>
      </c>
    </row>
    <row r="211" ht="15.75" customHeight="1">
      <c r="A211" s="11">
        <f>'TN-Liste'!A212</f>
        <v>44338</v>
      </c>
      <c r="B211" s="65" t="str">
        <f>'TN-Liste'!B212</f>
        <v>MBI20</v>
      </c>
      <c r="C211" s="65">
        <f>'TN-Liste'!C212</f>
        <v>4</v>
      </c>
      <c r="D211" s="3">
        <v>56.0</v>
      </c>
      <c r="E211" s="3">
        <v>120.0</v>
      </c>
      <c r="F211" s="3">
        <v>96.0</v>
      </c>
      <c r="G211" s="52">
        <v>45.0</v>
      </c>
    </row>
    <row r="212" ht="15.75" customHeight="1">
      <c r="A212" s="11">
        <f>'TN-Liste'!A213</f>
        <v>44338</v>
      </c>
      <c r="B212" s="65" t="str">
        <f>'TN-Liste'!B213</f>
        <v>MBI20</v>
      </c>
      <c r="C212" s="65">
        <f>'TN-Liste'!C213</f>
        <v>5</v>
      </c>
      <c r="D212" s="3">
        <v>72.0</v>
      </c>
      <c r="E212" s="3">
        <v>110.0</v>
      </c>
      <c r="F212" s="3">
        <v>100.0</v>
      </c>
      <c r="G212" s="52">
        <v>40.0</v>
      </c>
    </row>
    <row r="213" ht="15.75" customHeight="1">
      <c r="A213" s="11">
        <f>'TN-Liste'!A214</f>
        <v>44338</v>
      </c>
      <c r="B213" s="65" t="str">
        <f>'TN-Liste'!B214</f>
        <v>MBI20</v>
      </c>
      <c r="C213" s="65">
        <f>'TN-Liste'!C214</f>
        <v>6</v>
      </c>
      <c r="D213" s="3">
        <v>60.0</v>
      </c>
      <c r="E213" s="3">
        <v>104.0</v>
      </c>
      <c r="F213" s="3">
        <v>70.0</v>
      </c>
      <c r="G213" s="52">
        <v>38.0</v>
      </c>
    </row>
    <row r="214" ht="15.75" customHeight="1">
      <c r="A214" s="11">
        <f>'TN-Liste'!A215</f>
        <v>44338</v>
      </c>
      <c r="B214" s="65" t="str">
        <f>'TN-Liste'!B215</f>
        <v>MBI20</v>
      </c>
      <c r="C214" s="65">
        <f>'TN-Liste'!C215</f>
        <v>7</v>
      </c>
      <c r="D214" s="3">
        <v>80.0</v>
      </c>
      <c r="E214" s="3">
        <v>120.0</v>
      </c>
      <c r="F214" s="3">
        <v>108.0</v>
      </c>
      <c r="G214" s="52">
        <v>36.0</v>
      </c>
    </row>
    <row r="215" ht="15.75" customHeight="1">
      <c r="A215" s="11">
        <f>'TN-Liste'!A216</f>
        <v>44338</v>
      </c>
      <c r="B215" s="65" t="str">
        <f>'TN-Liste'!B216</f>
        <v>MBI20</v>
      </c>
      <c r="C215" s="65">
        <f>'TN-Liste'!C216</f>
        <v>8</v>
      </c>
      <c r="D215" s="3">
        <v>76.0</v>
      </c>
      <c r="E215" s="3">
        <v>96.0</v>
      </c>
      <c r="F215" s="3">
        <v>80.0</v>
      </c>
      <c r="G215" s="52">
        <v>41.0</v>
      </c>
    </row>
    <row r="216" ht="15.75" customHeight="1">
      <c r="A216" s="11">
        <f>'TN-Liste'!A217</f>
        <v>44338</v>
      </c>
      <c r="B216" s="65" t="str">
        <f>'TN-Liste'!B217</f>
        <v>MBI20</v>
      </c>
      <c r="C216" s="65">
        <f>'TN-Liste'!C217</f>
        <v>9</v>
      </c>
      <c r="G216" s="52"/>
    </row>
    <row r="217" ht="15.75" customHeight="1">
      <c r="A217" s="11">
        <f>'TN-Liste'!A218</f>
        <v>44338</v>
      </c>
      <c r="B217" s="65" t="str">
        <f>'TN-Liste'!B218</f>
        <v>MBI20</v>
      </c>
      <c r="C217" s="65">
        <f>'TN-Liste'!C218</f>
        <v>10</v>
      </c>
      <c r="G217" s="52"/>
    </row>
    <row r="218" ht="15.75" customHeight="1">
      <c r="A218" s="11">
        <f>'TN-Liste'!A219</f>
        <v>44338</v>
      </c>
      <c r="B218" s="65" t="str">
        <f>'TN-Liste'!B219</f>
        <v>MBI20</v>
      </c>
      <c r="C218" s="65">
        <f>'TN-Liste'!C219</f>
        <v>11</v>
      </c>
      <c r="D218" s="3">
        <v>67.0</v>
      </c>
      <c r="E218" s="3">
        <v>126.0</v>
      </c>
      <c r="F218" s="3">
        <v>72.0</v>
      </c>
      <c r="G218" s="52"/>
    </row>
    <row r="219" ht="15.75" customHeight="1">
      <c r="A219" s="11">
        <f>'TN-Liste'!A220</f>
        <v>44338</v>
      </c>
      <c r="B219" s="65" t="str">
        <f>'TN-Liste'!B220</f>
        <v>MBI20</v>
      </c>
      <c r="C219" s="65">
        <f>'TN-Liste'!C220</f>
        <v>12</v>
      </c>
      <c r="D219" s="3">
        <v>65.0</v>
      </c>
      <c r="E219" s="3">
        <v>105.0</v>
      </c>
      <c r="F219" s="3">
        <v>75.0</v>
      </c>
      <c r="G219" s="52"/>
    </row>
    <row r="220" ht="15.75" customHeight="1">
      <c r="A220" s="11">
        <f>'TN-Liste'!A221</f>
        <v>44338</v>
      </c>
      <c r="B220" s="65" t="str">
        <f>'TN-Liste'!B221</f>
        <v>MBI20</v>
      </c>
      <c r="C220" s="65">
        <f>'TN-Liste'!C221</f>
        <v>13</v>
      </c>
      <c r="D220" s="3">
        <v>72.0</v>
      </c>
      <c r="E220" s="3">
        <v>120.0</v>
      </c>
      <c r="F220" s="3">
        <v>80.0</v>
      </c>
      <c r="G220" s="52">
        <v>42.0</v>
      </c>
    </row>
    <row r="221" ht="15.75" customHeight="1">
      <c r="A221" s="66">
        <f>'TN-Liste'!A222</f>
        <v>44338</v>
      </c>
      <c r="B221" s="9" t="str">
        <f>'TN-Liste'!B222</f>
        <v>MBI20</v>
      </c>
      <c r="C221" s="9">
        <f>'TN-Liste'!C222</f>
        <v>14</v>
      </c>
      <c r="D221" s="9">
        <v>80.0</v>
      </c>
      <c r="E221" s="9">
        <v>120.0</v>
      </c>
      <c r="F221" s="9">
        <v>80.0</v>
      </c>
      <c r="G221" s="54">
        <v>42.0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5.75" customHeight="1">
      <c r="A222" s="65" t="str">
        <f t="shared" ref="A222:C222" si="8">#REF!</f>
        <v>#REF!</v>
      </c>
      <c r="B222" s="65" t="str">
        <f t="shared" si="8"/>
        <v>#REF!</v>
      </c>
      <c r="C222" s="65" t="str">
        <f t="shared" si="8"/>
        <v>#REF!</v>
      </c>
      <c r="G222" s="52"/>
    </row>
    <row r="223" ht="15.75" customHeight="1">
      <c r="A223" s="65" t="str">
        <f t="shared" ref="A223:C223" si="9">#REF!</f>
        <v>#REF!</v>
      </c>
      <c r="B223" s="65" t="str">
        <f t="shared" si="9"/>
        <v>#REF!</v>
      </c>
      <c r="C223" s="65" t="str">
        <f t="shared" si="9"/>
        <v>#REF!</v>
      </c>
      <c r="G223" s="52"/>
    </row>
    <row r="224" ht="15.75" customHeight="1">
      <c r="A224" s="65" t="str">
        <f t="shared" ref="A224:C224" si="10">#REF!</f>
        <v>#REF!</v>
      </c>
      <c r="B224" s="65" t="str">
        <f t="shared" si="10"/>
        <v>#REF!</v>
      </c>
      <c r="C224" s="65" t="str">
        <f t="shared" si="10"/>
        <v>#REF!</v>
      </c>
      <c r="G224" s="52"/>
    </row>
    <row r="225" ht="15.75" customHeight="1">
      <c r="A225" s="65" t="str">
        <f t="shared" ref="A225:C225" si="11">#REF!</f>
        <v>#REF!</v>
      </c>
      <c r="B225" s="65" t="str">
        <f t="shared" si="11"/>
        <v>#REF!</v>
      </c>
      <c r="C225" s="65" t="str">
        <f t="shared" si="11"/>
        <v>#REF!</v>
      </c>
      <c r="G225" s="52"/>
    </row>
    <row r="226" ht="15.75" customHeight="1">
      <c r="A226" s="65" t="str">
        <f t="shared" ref="A226:C226" si="12">#REF!</f>
        <v>#REF!</v>
      </c>
      <c r="B226" s="65" t="str">
        <f t="shared" si="12"/>
        <v>#REF!</v>
      </c>
      <c r="C226" s="65" t="str">
        <f t="shared" si="12"/>
        <v>#REF!</v>
      </c>
      <c r="G226" s="52"/>
    </row>
    <row r="227" ht="15.75" customHeight="1">
      <c r="A227" s="65" t="str">
        <f t="shared" ref="A227:C227" si="13">#REF!</f>
        <v>#REF!</v>
      </c>
      <c r="B227" s="65" t="str">
        <f t="shared" si="13"/>
        <v>#REF!</v>
      </c>
      <c r="C227" s="65" t="str">
        <f t="shared" si="13"/>
        <v>#REF!</v>
      </c>
      <c r="G227" s="52"/>
    </row>
    <row r="228" ht="15.75" customHeight="1">
      <c r="A228" s="65" t="str">
        <f t="shared" ref="A228:C228" si="14">#REF!</f>
        <v>#REF!</v>
      </c>
      <c r="B228" s="65" t="str">
        <f t="shared" si="14"/>
        <v>#REF!</v>
      </c>
      <c r="C228" s="65" t="str">
        <f t="shared" si="14"/>
        <v>#REF!</v>
      </c>
      <c r="G228" s="52"/>
    </row>
    <row r="229" ht="15.75" customHeight="1">
      <c r="A229" s="65" t="str">
        <f t="shared" ref="A229:C229" si="15">#REF!</f>
        <v>#REF!</v>
      </c>
      <c r="B229" s="65" t="str">
        <f t="shared" si="15"/>
        <v>#REF!</v>
      </c>
      <c r="C229" s="65" t="str">
        <f t="shared" si="15"/>
        <v>#REF!</v>
      </c>
      <c r="G229" s="52"/>
    </row>
    <row r="230" ht="15.75" customHeight="1">
      <c r="A230" s="65" t="str">
        <f t="shared" ref="A230:C230" si="16">#REF!</f>
        <v>#REF!</v>
      </c>
      <c r="B230" s="65" t="str">
        <f t="shared" si="16"/>
        <v>#REF!</v>
      </c>
      <c r="C230" s="65" t="str">
        <f t="shared" si="16"/>
        <v>#REF!</v>
      </c>
      <c r="G230" s="52"/>
    </row>
    <row r="231" ht="15.75" customHeight="1">
      <c r="A231" s="65" t="str">
        <f t="shared" ref="A231:C231" si="17">#REF!</f>
        <v>#REF!</v>
      </c>
      <c r="B231" s="65" t="str">
        <f t="shared" si="17"/>
        <v>#REF!</v>
      </c>
      <c r="C231" s="65" t="str">
        <f t="shared" si="17"/>
        <v>#REF!</v>
      </c>
      <c r="G231" s="52"/>
    </row>
    <row r="232" ht="15.75" customHeight="1">
      <c r="A232" s="65" t="str">
        <f t="shared" ref="A232:C232" si="18">#REF!</f>
        <v>#REF!</v>
      </c>
      <c r="B232" s="65" t="str">
        <f t="shared" si="18"/>
        <v>#REF!</v>
      </c>
      <c r="C232" s="65" t="str">
        <f t="shared" si="18"/>
        <v>#REF!</v>
      </c>
      <c r="G232" s="52"/>
    </row>
    <row r="233" ht="15.75" customHeight="1">
      <c r="A233" s="65" t="str">
        <f t="shared" ref="A233:C233" si="19">#REF!</f>
        <v>#REF!</v>
      </c>
      <c r="B233" s="65" t="str">
        <f t="shared" si="19"/>
        <v>#REF!</v>
      </c>
      <c r="C233" s="65" t="str">
        <f t="shared" si="19"/>
        <v>#REF!</v>
      </c>
      <c r="G233" s="52"/>
    </row>
    <row r="234" ht="15.75" customHeight="1">
      <c r="A234" s="65" t="str">
        <f t="shared" ref="A234:C234" si="20">#REF!</f>
        <v>#REF!</v>
      </c>
      <c r="B234" s="65" t="str">
        <f t="shared" si="20"/>
        <v>#REF!</v>
      </c>
      <c r="C234" s="65" t="str">
        <f t="shared" si="20"/>
        <v>#REF!</v>
      </c>
      <c r="G234" s="52"/>
    </row>
    <row r="235" ht="15.75" customHeight="1">
      <c r="A235" s="65" t="str">
        <f t="shared" ref="A235:C235" si="21">#REF!</f>
        <v>#REF!</v>
      </c>
      <c r="B235" s="65" t="str">
        <f t="shared" si="21"/>
        <v>#REF!</v>
      </c>
      <c r="C235" s="65" t="str">
        <f t="shared" si="21"/>
        <v>#REF!</v>
      </c>
      <c r="G235" s="52"/>
    </row>
    <row r="236" ht="15.75" customHeight="1">
      <c r="A236" s="11">
        <f>'TN-Liste'!A223</f>
        <v>44722</v>
      </c>
      <c r="B236" s="65" t="str">
        <f>'TN-Liste'!B223</f>
        <v>MBI21_Gr1</v>
      </c>
      <c r="C236" s="65">
        <f>'TN-Liste'!C223</f>
        <v>1</v>
      </c>
      <c r="G236" s="52"/>
    </row>
    <row r="237" ht="15.75" customHeight="1">
      <c r="A237" s="11">
        <f>'TN-Liste'!A224</f>
        <v>44722</v>
      </c>
      <c r="B237" s="65" t="str">
        <f>'TN-Liste'!B224</f>
        <v>MBI21_Gr1</v>
      </c>
      <c r="C237" s="65">
        <f>'TN-Liste'!C224</f>
        <v>2</v>
      </c>
      <c r="G237" s="52"/>
    </row>
    <row r="238" ht="15.75" customHeight="1">
      <c r="A238" s="11">
        <f>'TN-Liste'!A225</f>
        <v>44722</v>
      </c>
      <c r="B238" s="65" t="str">
        <f>'TN-Liste'!B225</f>
        <v>MBI21_Gr1</v>
      </c>
      <c r="C238" s="65">
        <f>'TN-Liste'!C225</f>
        <v>3</v>
      </c>
      <c r="G238" s="52"/>
    </row>
    <row r="239" ht="15.75" customHeight="1">
      <c r="A239" s="11">
        <f>'TN-Liste'!A226</f>
        <v>44722</v>
      </c>
      <c r="B239" s="65" t="str">
        <f>'TN-Liste'!B226</f>
        <v>MBI21_Gr1</v>
      </c>
      <c r="C239" s="65">
        <f>'TN-Liste'!C226</f>
        <v>4</v>
      </c>
      <c r="G239" s="52"/>
    </row>
    <row r="240" ht="15.75" customHeight="1">
      <c r="A240" s="11">
        <f>'TN-Liste'!A227</f>
        <v>44722</v>
      </c>
      <c r="B240" s="65" t="str">
        <f>'TN-Liste'!B227</f>
        <v>MBI21_Gr1</v>
      </c>
      <c r="C240" s="65">
        <f>'TN-Liste'!C227</f>
        <v>5</v>
      </c>
      <c r="G240" s="52"/>
    </row>
    <row r="241" ht="15.75" customHeight="1">
      <c r="A241" s="11">
        <f>'TN-Liste'!A228</f>
        <v>44722</v>
      </c>
      <c r="B241" s="65" t="str">
        <f>'TN-Liste'!B228</f>
        <v>MBI21_Gr1</v>
      </c>
      <c r="C241" s="65">
        <f>'TN-Liste'!C228</f>
        <v>6</v>
      </c>
      <c r="G241" s="52"/>
    </row>
    <row r="242" ht="15.75" customHeight="1">
      <c r="A242" s="11">
        <f>'TN-Liste'!A229</f>
        <v>44722</v>
      </c>
      <c r="B242" s="65" t="str">
        <f>'TN-Liste'!B229</f>
        <v>MBI21_Gr1</v>
      </c>
      <c r="C242" s="65">
        <f>'TN-Liste'!C229</f>
        <v>7</v>
      </c>
      <c r="G242" s="52"/>
    </row>
    <row r="243" ht="15.75" customHeight="1">
      <c r="A243" s="11">
        <f>'TN-Liste'!A230</f>
        <v>44722</v>
      </c>
      <c r="B243" s="65" t="str">
        <f>'TN-Liste'!B230</f>
        <v>MBI21_Gr1</v>
      </c>
      <c r="C243" s="65">
        <f>'TN-Liste'!C230</f>
        <v>8</v>
      </c>
      <c r="G243" s="52"/>
    </row>
    <row r="244" ht="15.75" customHeight="1">
      <c r="A244" s="11">
        <f>'TN-Liste'!A231</f>
        <v>44722</v>
      </c>
      <c r="B244" s="65" t="str">
        <f>'TN-Liste'!B231</f>
        <v>MBI21_Gr1</v>
      </c>
      <c r="C244" s="65">
        <f>'TN-Liste'!C231</f>
        <v>9</v>
      </c>
      <c r="G244" s="52"/>
    </row>
    <row r="245" ht="15.75" customHeight="1">
      <c r="A245" s="11">
        <f>'TN-Liste'!A232</f>
        <v>44722</v>
      </c>
      <c r="B245" s="65" t="str">
        <f>'TN-Liste'!B232</f>
        <v>MBI21_Gr1</v>
      </c>
      <c r="C245" s="65">
        <f>'TN-Liste'!C232</f>
        <v>10</v>
      </c>
      <c r="G245" s="52"/>
    </row>
    <row r="246" ht="15.75" customHeight="1">
      <c r="A246" s="11">
        <f>'TN-Liste'!A233</f>
        <v>44722</v>
      </c>
      <c r="B246" s="65" t="str">
        <f>'TN-Liste'!B233</f>
        <v>MBI21_Gr1</v>
      </c>
      <c r="C246" s="65">
        <f>'TN-Liste'!C233</f>
        <v>11</v>
      </c>
      <c r="G246" s="52"/>
    </row>
    <row r="247" ht="15.75" customHeight="1">
      <c r="A247" s="11">
        <f>'TN-Liste'!A234</f>
        <v>44722</v>
      </c>
      <c r="B247" s="65" t="str">
        <f>'TN-Liste'!B234</f>
        <v>MBI21_Gr1</v>
      </c>
      <c r="C247" s="65">
        <f>'TN-Liste'!C234</f>
        <v>12</v>
      </c>
      <c r="G247" s="52"/>
    </row>
    <row r="248" ht="15.75" customHeight="1">
      <c r="A248" s="11">
        <f>'TN-Liste'!A235</f>
        <v>44722</v>
      </c>
      <c r="B248" s="65" t="str">
        <f>'TN-Liste'!B235</f>
        <v>MBI21_Gr1</v>
      </c>
      <c r="C248" s="65">
        <f>'TN-Liste'!C235</f>
        <v>13</v>
      </c>
      <c r="G248" s="52"/>
    </row>
    <row r="249" ht="15.75" customHeight="1">
      <c r="A249" s="11">
        <f>'TN-Liste'!A236</f>
        <v>44721</v>
      </c>
      <c r="B249" s="65" t="str">
        <f>'TN-Liste'!B236</f>
        <v>MBI21_Gr2</v>
      </c>
      <c r="C249" s="65">
        <f>'TN-Liste'!C236</f>
        <v>1</v>
      </c>
      <c r="G249" s="52"/>
    </row>
    <row r="250" ht="15.75" customHeight="1">
      <c r="A250" s="11">
        <f>'TN-Liste'!A237</f>
        <v>44721</v>
      </c>
      <c r="B250" s="65" t="str">
        <f>'TN-Liste'!B237</f>
        <v>MBI21_Gr2</v>
      </c>
      <c r="C250" s="65">
        <f>'TN-Liste'!C237</f>
        <v>2</v>
      </c>
      <c r="G250" s="52"/>
    </row>
    <row r="251" ht="15.75" customHeight="1">
      <c r="A251" s="11">
        <f>'TN-Liste'!A238</f>
        <v>44721</v>
      </c>
      <c r="B251" s="65" t="str">
        <f>'TN-Liste'!B238</f>
        <v>MBI21_Gr2</v>
      </c>
      <c r="C251" s="65">
        <f>'TN-Liste'!C238</f>
        <v>3</v>
      </c>
      <c r="G251" s="52"/>
    </row>
    <row r="252" ht="15.75" customHeight="1">
      <c r="A252" s="11">
        <f>'TN-Liste'!A239</f>
        <v>44721</v>
      </c>
      <c r="B252" s="65" t="str">
        <f>'TN-Liste'!B239</f>
        <v>MBI21_Gr2</v>
      </c>
      <c r="C252" s="65">
        <f>'TN-Liste'!C239</f>
        <v>4</v>
      </c>
      <c r="G252" s="52"/>
    </row>
    <row r="253" ht="15.75" customHeight="1">
      <c r="A253" s="11">
        <f>'TN-Liste'!A240</f>
        <v>44721</v>
      </c>
      <c r="B253" s="65" t="str">
        <f>'TN-Liste'!B240</f>
        <v>MBI21_Gr2</v>
      </c>
      <c r="C253" s="65">
        <f>'TN-Liste'!C240</f>
        <v>5</v>
      </c>
      <c r="G253" s="52"/>
    </row>
    <row r="254" ht="15.75" customHeight="1">
      <c r="A254" s="11">
        <f>'TN-Liste'!A241</f>
        <v>44721</v>
      </c>
      <c r="B254" s="65" t="str">
        <f>'TN-Liste'!B241</f>
        <v>MBI21_Gr2</v>
      </c>
      <c r="C254" s="65">
        <f>'TN-Liste'!C241</f>
        <v>6</v>
      </c>
      <c r="G254" s="52"/>
    </row>
    <row r="255" ht="15.75" customHeight="1">
      <c r="A255" s="11">
        <f>'TN-Liste'!A242</f>
        <v>44721</v>
      </c>
      <c r="B255" s="65" t="str">
        <f>'TN-Liste'!B242</f>
        <v>MBI21_Gr2</v>
      </c>
      <c r="C255" s="65">
        <f>'TN-Liste'!C242</f>
        <v>7</v>
      </c>
      <c r="G255" s="52"/>
    </row>
    <row r="256" ht="15.75" customHeight="1">
      <c r="A256" s="11">
        <f>'TN-Liste'!A243</f>
        <v>44721</v>
      </c>
      <c r="B256" s="65" t="str">
        <f>'TN-Liste'!B243</f>
        <v>MBI21_Gr2</v>
      </c>
      <c r="C256" s="65">
        <f>'TN-Liste'!C243</f>
        <v>8</v>
      </c>
      <c r="G256" s="52"/>
    </row>
    <row r="257" ht="15.75" customHeight="1">
      <c r="A257" s="11">
        <f>'TN-Liste'!A244</f>
        <v>44721</v>
      </c>
      <c r="B257" s="65" t="str">
        <f>'TN-Liste'!B244</f>
        <v>MBI21_Gr2</v>
      </c>
      <c r="C257" s="65">
        <f>'TN-Liste'!C244</f>
        <v>9</v>
      </c>
      <c r="G257" s="52"/>
    </row>
    <row r="258" ht="15.75" customHeight="1">
      <c r="A258" s="11">
        <f>'TN-Liste'!A245</f>
        <v>44721</v>
      </c>
      <c r="B258" s="65" t="str">
        <f>'TN-Liste'!B245</f>
        <v>MBI21_Gr2</v>
      </c>
      <c r="C258" s="65">
        <f>'TN-Liste'!C245</f>
        <v>10</v>
      </c>
      <c r="G258" s="52"/>
    </row>
    <row r="259" ht="15.75" customHeight="1">
      <c r="A259" s="11">
        <f>'TN-Liste'!A246</f>
        <v>44721</v>
      </c>
      <c r="B259" s="65" t="str">
        <f>'TN-Liste'!B246</f>
        <v>MBI21_Gr2</v>
      </c>
      <c r="C259" s="65">
        <f>'TN-Liste'!C246</f>
        <v>11</v>
      </c>
      <c r="G259" s="52"/>
    </row>
    <row r="260" ht="15.75" customHeight="1">
      <c r="A260" s="11">
        <f>'TN-Liste'!A247</f>
        <v>44721</v>
      </c>
      <c r="B260" s="65" t="str">
        <f>'TN-Liste'!B247</f>
        <v>MBI21_Gr2</v>
      </c>
      <c r="C260" s="65">
        <f>'TN-Liste'!C247</f>
        <v>12</v>
      </c>
      <c r="G260" s="52"/>
    </row>
    <row r="261" ht="15.75" customHeight="1">
      <c r="A261" s="11">
        <f>'TN-Liste'!A248</f>
        <v>44721</v>
      </c>
      <c r="B261" s="65" t="str">
        <f>'TN-Liste'!B248</f>
        <v>MBI21_Gr2</v>
      </c>
      <c r="C261" s="65">
        <f>'TN-Liste'!C248</f>
        <v>13</v>
      </c>
      <c r="G261" s="52"/>
    </row>
    <row r="262" ht="15.75" customHeight="1">
      <c r="A262" s="11">
        <f>'TN-Liste'!A249</f>
        <v>44729</v>
      </c>
      <c r="B262" s="65" t="str">
        <f>'TN-Liste'!B249</f>
        <v>MBI21_Gr3</v>
      </c>
      <c r="C262" s="65">
        <f>'TN-Liste'!C249</f>
        <v>1</v>
      </c>
      <c r="G262" s="52"/>
    </row>
    <row r="263" ht="15.75" customHeight="1">
      <c r="A263" s="11">
        <f>'TN-Liste'!A250</f>
        <v>44729</v>
      </c>
      <c r="B263" s="65" t="str">
        <f>'TN-Liste'!B250</f>
        <v>MBI21_Gr3</v>
      </c>
      <c r="C263" s="65">
        <f>'TN-Liste'!C250</f>
        <v>2</v>
      </c>
      <c r="G263" s="52"/>
    </row>
    <row r="264" ht="15.75" customHeight="1">
      <c r="A264" s="11">
        <f>'TN-Liste'!A251</f>
        <v>44729</v>
      </c>
      <c r="B264" s="65" t="str">
        <f>'TN-Liste'!B251</f>
        <v>MBI21_Gr3</v>
      </c>
      <c r="C264" s="65">
        <f>'TN-Liste'!C251</f>
        <v>3</v>
      </c>
      <c r="G264" s="52"/>
    </row>
    <row r="265" ht="15.75" customHeight="1">
      <c r="A265" s="11">
        <f>'TN-Liste'!A252</f>
        <v>44729</v>
      </c>
      <c r="B265" s="65" t="str">
        <f>'TN-Liste'!B252</f>
        <v>MBI21_Gr3</v>
      </c>
      <c r="C265" s="65">
        <f>'TN-Liste'!C252</f>
        <v>4</v>
      </c>
      <c r="G265" s="52"/>
    </row>
    <row r="266" ht="15.75" customHeight="1">
      <c r="A266" s="11">
        <f>'TN-Liste'!A253</f>
        <v>44729</v>
      </c>
      <c r="B266" s="65" t="str">
        <f>'TN-Liste'!B253</f>
        <v>MBI21_Gr3</v>
      </c>
      <c r="C266" s="65">
        <f>'TN-Liste'!C253</f>
        <v>5</v>
      </c>
      <c r="G266" s="52"/>
    </row>
    <row r="267" ht="15.75" customHeight="1">
      <c r="A267" s="11">
        <f>'TN-Liste'!A254</f>
        <v>44729</v>
      </c>
      <c r="B267" s="65" t="str">
        <f>'TN-Liste'!B254</f>
        <v>MBI21_Gr3</v>
      </c>
      <c r="C267" s="65">
        <f>'TN-Liste'!C254</f>
        <v>6</v>
      </c>
      <c r="G267" s="52"/>
    </row>
    <row r="268" ht="15.75" customHeight="1">
      <c r="A268" s="11">
        <f>'TN-Liste'!A255</f>
        <v>44729</v>
      </c>
      <c r="B268" s="65" t="str">
        <f>'TN-Liste'!B255</f>
        <v>MBI21_Gr3</v>
      </c>
      <c r="C268" s="65">
        <f>'TN-Liste'!C255</f>
        <v>7</v>
      </c>
      <c r="G268" s="52"/>
    </row>
    <row r="269" ht="15.75" customHeight="1">
      <c r="A269" s="11">
        <f>'TN-Liste'!A256</f>
        <v>44729</v>
      </c>
      <c r="B269" s="65" t="str">
        <f>'TN-Liste'!B256</f>
        <v>MBI21_Gr3</v>
      </c>
      <c r="C269" s="65">
        <f>'TN-Liste'!C256</f>
        <v>8</v>
      </c>
      <c r="G269" s="52"/>
    </row>
    <row r="270" ht="15.75" customHeight="1">
      <c r="A270" s="11">
        <f>'TN-Liste'!A257</f>
        <v>44729</v>
      </c>
      <c r="B270" s="65" t="str">
        <f>'TN-Liste'!B257</f>
        <v>MBI21_Gr3</v>
      </c>
      <c r="C270" s="65">
        <f>'TN-Liste'!C257</f>
        <v>9</v>
      </c>
      <c r="G270" s="52"/>
    </row>
    <row r="271" ht="15.75" customHeight="1">
      <c r="A271" s="66">
        <f>'TN-Liste'!A258</f>
        <v>44729</v>
      </c>
      <c r="B271" s="9" t="str">
        <f>'TN-Liste'!B258</f>
        <v>MBI21_Gr3</v>
      </c>
      <c r="C271" s="9">
        <f>'TN-Liste'!C258</f>
        <v>10</v>
      </c>
      <c r="D271" s="9"/>
      <c r="E271" s="9"/>
      <c r="F271" s="9"/>
      <c r="G271" s="54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5.75" customHeight="1">
      <c r="A272" s="78">
        <v>44722.0</v>
      </c>
      <c r="B272" s="13" t="s">
        <v>42</v>
      </c>
      <c r="C272" s="16">
        <v>1.0</v>
      </c>
      <c r="D272" s="16">
        <v>98.0</v>
      </c>
      <c r="E272" s="16">
        <v>129.0</v>
      </c>
      <c r="F272" s="16">
        <v>106.0</v>
      </c>
      <c r="G272" s="128"/>
      <c r="H272" s="16">
        <f>IFERROR(__xludf.DUMMYFUNCTION("SUM(D272:F272,-200)/10"),13.3)</f>
        <v>13.3</v>
      </c>
      <c r="I272" s="16">
        <f t="shared" ref="I272:I351" si="22">((E272-70)+2*(F272-D272))/10</f>
        <v>7.5</v>
      </c>
    </row>
    <row r="273" ht="15.75" customHeight="1">
      <c r="A273" s="78">
        <v>44722.0</v>
      </c>
      <c r="B273" s="13" t="s">
        <v>42</v>
      </c>
      <c r="C273" s="16">
        <v>2.0</v>
      </c>
      <c r="D273" s="16">
        <v>92.0</v>
      </c>
      <c r="E273" s="16">
        <v>128.0</v>
      </c>
      <c r="F273" s="16">
        <v>88.0</v>
      </c>
      <c r="G273" s="128"/>
      <c r="H273" s="16">
        <f>IFERROR(__xludf.DUMMYFUNCTION("SUM(D273:F273,-200)/10"),10.8)</f>
        <v>10.8</v>
      </c>
      <c r="I273" s="16">
        <f t="shared" si="22"/>
        <v>5</v>
      </c>
    </row>
    <row r="274" ht="15.75" customHeight="1">
      <c r="A274" s="78">
        <v>44722.0</v>
      </c>
      <c r="B274" s="13" t="s">
        <v>42</v>
      </c>
      <c r="C274" s="16">
        <v>3.0</v>
      </c>
      <c r="D274" s="13"/>
      <c r="E274" s="13"/>
      <c r="F274" s="13"/>
      <c r="G274" s="128"/>
      <c r="H274" s="16">
        <f>IFERROR(__xludf.DUMMYFUNCTION("SUM(D274:F274,-200)/10"),-20.0)</f>
        <v>-20</v>
      </c>
      <c r="I274" s="16">
        <f t="shared" si="22"/>
        <v>-7</v>
      </c>
    </row>
    <row r="275" ht="15.75" customHeight="1">
      <c r="A275" s="78">
        <v>44722.0</v>
      </c>
      <c r="B275" s="13" t="s">
        <v>42</v>
      </c>
      <c r="C275" s="16">
        <v>4.0</v>
      </c>
      <c r="D275" s="13"/>
      <c r="E275" s="13"/>
      <c r="F275" s="13"/>
      <c r="G275" s="128"/>
      <c r="H275" s="16">
        <f>IFERROR(__xludf.DUMMYFUNCTION("SUM(D275:F275,-200)/10"),-20.0)</f>
        <v>-20</v>
      </c>
      <c r="I275" s="16">
        <f t="shared" si="22"/>
        <v>-7</v>
      </c>
    </row>
    <row r="276" ht="15.75" customHeight="1">
      <c r="A276" s="78">
        <v>44722.0</v>
      </c>
      <c r="B276" s="13" t="s">
        <v>42</v>
      </c>
      <c r="C276" s="16">
        <v>5.0</v>
      </c>
      <c r="D276" s="13"/>
      <c r="E276" s="13"/>
      <c r="F276" s="13"/>
      <c r="G276" s="128"/>
      <c r="H276" s="16">
        <f>IFERROR(__xludf.DUMMYFUNCTION("SUM(D276:F276,-200)/10"),-20.0)</f>
        <v>-20</v>
      </c>
      <c r="I276" s="16">
        <f t="shared" si="22"/>
        <v>-7</v>
      </c>
    </row>
    <row r="277" ht="15.75" customHeight="1">
      <c r="A277" s="78">
        <v>44722.0</v>
      </c>
      <c r="B277" s="13" t="s">
        <v>42</v>
      </c>
      <c r="C277" s="16">
        <v>6.0</v>
      </c>
      <c r="D277" s="16">
        <v>68.0</v>
      </c>
      <c r="E277" s="16">
        <v>86.0</v>
      </c>
      <c r="F277" s="16">
        <v>84.0</v>
      </c>
      <c r="G277" s="128"/>
      <c r="H277" s="16">
        <f>IFERROR(__xludf.DUMMYFUNCTION("SUM(D277:F277,-200)/10"),3.8)</f>
        <v>3.8</v>
      </c>
      <c r="I277" s="16">
        <f t="shared" si="22"/>
        <v>4.8</v>
      </c>
    </row>
    <row r="278" ht="15.75" customHeight="1">
      <c r="A278" s="78">
        <v>44722.0</v>
      </c>
      <c r="B278" s="13" t="s">
        <v>42</v>
      </c>
      <c r="C278" s="16">
        <v>7.0</v>
      </c>
      <c r="D278" s="13"/>
      <c r="E278" s="13"/>
      <c r="F278" s="13"/>
      <c r="G278" s="128"/>
      <c r="H278" s="16">
        <f>IFERROR(__xludf.DUMMYFUNCTION("SUM(D278:F278,-200)/10"),-20.0)</f>
        <v>-20</v>
      </c>
      <c r="I278" s="16">
        <f t="shared" si="22"/>
        <v>-7</v>
      </c>
    </row>
    <row r="279" ht="15.75" customHeight="1">
      <c r="A279" s="78">
        <v>44722.0</v>
      </c>
      <c r="B279" s="13" t="s">
        <v>42</v>
      </c>
      <c r="C279" s="16">
        <v>8.0</v>
      </c>
      <c r="D279" s="13"/>
      <c r="E279" s="13"/>
      <c r="F279" s="13"/>
      <c r="G279" s="128"/>
      <c r="H279" s="16">
        <f>IFERROR(__xludf.DUMMYFUNCTION("SUM(D279:F279,-200)/10"),-20.0)</f>
        <v>-20</v>
      </c>
      <c r="I279" s="16">
        <f t="shared" si="22"/>
        <v>-7</v>
      </c>
    </row>
    <row r="280" ht="15.75" customHeight="1">
      <c r="A280" s="78">
        <v>44722.0</v>
      </c>
      <c r="B280" s="13" t="s">
        <v>42</v>
      </c>
      <c r="C280" s="16">
        <v>9.0</v>
      </c>
      <c r="D280" s="13"/>
      <c r="E280" s="13"/>
      <c r="F280" s="13"/>
      <c r="G280" s="128"/>
      <c r="H280" s="16">
        <f>IFERROR(__xludf.DUMMYFUNCTION("SUM(D280:F280,-200)/10"),-20.0)</f>
        <v>-20</v>
      </c>
      <c r="I280" s="16">
        <f t="shared" si="22"/>
        <v>-7</v>
      </c>
    </row>
    <row r="281" ht="15.75" customHeight="1">
      <c r="A281" s="78">
        <v>44722.0</v>
      </c>
      <c r="B281" s="13" t="s">
        <v>42</v>
      </c>
      <c r="C281" s="16">
        <v>10.0</v>
      </c>
      <c r="D281" s="16">
        <v>80.0</v>
      </c>
      <c r="E281" s="16">
        <v>96.0</v>
      </c>
      <c r="F281" s="16">
        <v>84.0</v>
      </c>
      <c r="G281" s="128"/>
      <c r="H281" s="16">
        <f>IFERROR(__xludf.DUMMYFUNCTION("SUM(D281:F281,-200)/10"),6.0)</f>
        <v>6</v>
      </c>
      <c r="I281" s="16">
        <f t="shared" si="22"/>
        <v>3.4</v>
      </c>
    </row>
    <row r="282" ht="15.75" customHeight="1">
      <c r="A282" s="78">
        <v>44722.0</v>
      </c>
      <c r="B282" s="13" t="s">
        <v>42</v>
      </c>
      <c r="C282" s="16">
        <v>11.0</v>
      </c>
      <c r="D282" s="16">
        <v>60.0</v>
      </c>
      <c r="E282" s="16">
        <v>96.0</v>
      </c>
      <c r="F282" s="16">
        <v>84.0</v>
      </c>
      <c r="G282" s="128"/>
      <c r="H282" s="16">
        <f>IFERROR(__xludf.DUMMYFUNCTION("SUM(D282:F282,-200)/10"),4.0)</f>
        <v>4</v>
      </c>
      <c r="I282" s="16">
        <f t="shared" si="22"/>
        <v>7.4</v>
      </c>
    </row>
    <row r="283" ht="15.75" customHeight="1">
      <c r="A283" s="78">
        <v>44722.0</v>
      </c>
      <c r="B283" s="13" t="s">
        <v>42</v>
      </c>
      <c r="C283" s="16">
        <v>12.0</v>
      </c>
      <c r="D283" s="16">
        <v>96.0</v>
      </c>
      <c r="E283" s="16">
        <v>140.0</v>
      </c>
      <c r="F283" s="16">
        <v>86.0</v>
      </c>
      <c r="G283" s="128"/>
      <c r="H283" s="16">
        <f>IFERROR(__xludf.DUMMYFUNCTION("SUM(D283:F283,-200)/10"),12.2)</f>
        <v>12.2</v>
      </c>
      <c r="I283" s="16">
        <f t="shared" si="22"/>
        <v>5</v>
      </c>
    </row>
    <row r="284" ht="15.75" customHeight="1">
      <c r="A284" s="182">
        <v>44722.0</v>
      </c>
      <c r="B284" s="32" t="s">
        <v>42</v>
      </c>
      <c r="C284" s="33">
        <v>13.0</v>
      </c>
      <c r="D284" s="33">
        <v>80.0</v>
      </c>
      <c r="E284" s="33">
        <v>108.0</v>
      </c>
      <c r="F284" s="33">
        <v>85.0</v>
      </c>
      <c r="G284" s="172"/>
      <c r="H284" s="33">
        <f>IFERROR(__xludf.DUMMYFUNCTION("SUM(D284:F284,-200)/10"),7.3)</f>
        <v>7.3</v>
      </c>
      <c r="I284" s="33">
        <f t="shared" si="22"/>
        <v>4.8</v>
      </c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5.75" customHeight="1">
      <c r="A285" s="74">
        <v>44721.0</v>
      </c>
      <c r="B285" s="75" t="s">
        <v>43</v>
      </c>
      <c r="C285" s="76">
        <v>1.0</v>
      </c>
      <c r="D285" s="76">
        <v>92.0</v>
      </c>
      <c r="E285" s="76">
        <v>100.0</v>
      </c>
      <c r="F285" s="76">
        <v>100.0</v>
      </c>
      <c r="G285" s="126">
        <v>3.0</v>
      </c>
      <c r="H285" s="16">
        <f>IFERROR(__xludf.DUMMYFUNCTION("SUM(D285:F285,-200)/10"),9.2)</f>
        <v>9.2</v>
      </c>
      <c r="I285" s="16">
        <f t="shared" si="22"/>
        <v>4.6</v>
      </c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</row>
    <row r="286" ht="15.75" customHeight="1">
      <c r="A286" s="78">
        <v>44721.0</v>
      </c>
      <c r="B286" s="13" t="s">
        <v>43</v>
      </c>
      <c r="C286" s="16">
        <v>2.0</v>
      </c>
      <c r="D286" s="16">
        <v>80.0</v>
      </c>
      <c r="E286" s="16">
        <v>112.0</v>
      </c>
      <c r="F286" s="16">
        <v>98.0</v>
      </c>
      <c r="G286" s="122">
        <v>2.0</v>
      </c>
      <c r="H286" s="16">
        <f>IFERROR(__xludf.DUMMYFUNCTION("SUM(D286:F286,-200)/10"),9.0)</f>
        <v>9</v>
      </c>
      <c r="I286" s="16">
        <f t="shared" si="22"/>
        <v>7.8</v>
      </c>
    </row>
    <row r="287" ht="15.75" customHeight="1">
      <c r="A287" s="78">
        <v>44721.0</v>
      </c>
      <c r="B287" s="13" t="s">
        <v>43</v>
      </c>
      <c r="C287" s="16">
        <v>3.0</v>
      </c>
      <c r="D287" s="16">
        <v>76.0</v>
      </c>
      <c r="E287" s="16">
        <v>122.0</v>
      </c>
      <c r="F287" s="16">
        <v>88.0</v>
      </c>
      <c r="G287" s="122">
        <v>3.0</v>
      </c>
      <c r="H287" s="16">
        <f>IFERROR(__xludf.DUMMYFUNCTION("SUM(D287:F287,-200)/10"),8.6)</f>
        <v>8.6</v>
      </c>
      <c r="I287" s="16">
        <f t="shared" si="22"/>
        <v>7.6</v>
      </c>
    </row>
    <row r="288" ht="15.75" customHeight="1">
      <c r="A288" s="78">
        <v>44721.0</v>
      </c>
      <c r="B288" s="13" t="s">
        <v>43</v>
      </c>
      <c r="C288" s="16">
        <v>4.0</v>
      </c>
      <c r="D288" s="16">
        <v>74.0</v>
      </c>
      <c r="E288" s="16">
        <v>114.0</v>
      </c>
      <c r="F288" s="16">
        <v>102.0</v>
      </c>
      <c r="G288" s="122">
        <v>3.0</v>
      </c>
      <c r="H288" s="16">
        <f>IFERROR(__xludf.DUMMYFUNCTION("SUM(D288:F288,-200)/10"),9.0)</f>
        <v>9</v>
      </c>
      <c r="I288" s="16">
        <f t="shared" si="22"/>
        <v>10</v>
      </c>
    </row>
    <row r="289" ht="15.75" customHeight="1">
      <c r="A289" s="78">
        <v>44721.0</v>
      </c>
      <c r="B289" s="13" t="s">
        <v>43</v>
      </c>
      <c r="C289" s="16">
        <v>5.0</v>
      </c>
      <c r="D289" s="16">
        <v>70.0</v>
      </c>
      <c r="E289" s="16">
        <v>104.0</v>
      </c>
      <c r="F289" s="16">
        <v>84.0</v>
      </c>
      <c r="G289" s="122">
        <v>2.0</v>
      </c>
      <c r="H289" s="16">
        <f>IFERROR(__xludf.DUMMYFUNCTION("SUM(D289:F289,-200)/10"),5.8)</f>
        <v>5.8</v>
      </c>
      <c r="I289" s="16">
        <f t="shared" si="22"/>
        <v>6.2</v>
      </c>
    </row>
    <row r="290" ht="15.75" customHeight="1">
      <c r="A290" s="78">
        <v>44721.0</v>
      </c>
      <c r="B290" s="13" t="s">
        <v>43</v>
      </c>
      <c r="C290" s="16">
        <v>6.0</v>
      </c>
      <c r="D290" s="16">
        <v>100.0</v>
      </c>
      <c r="E290" s="16">
        <v>139.0</v>
      </c>
      <c r="F290" s="16">
        <v>126.0</v>
      </c>
      <c r="G290" s="122">
        <v>3.0</v>
      </c>
      <c r="H290" s="16">
        <f>IFERROR(__xludf.DUMMYFUNCTION("SUM(D290:F290,-200)/10"),16.5)</f>
        <v>16.5</v>
      </c>
      <c r="I290" s="16">
        <f t="shared" si="22"/>
        <v>12.1</v>
      </c>
    </row>
    <row r="291" ht="15.75" customHeight="1">
      <c r="A291" s="78">
        <v>44721.0</v>
      </c>
      <c r="B291" s="13" t="s">
        <v>43</v>
      </c>
      <c r="C291" s="16">
        <v>7.0</v>
      </c>
      <c r="D291" s="16">
        <v>72.0</v>
      </c>
      <c r="E291" s="16">
        <v>100.0</v>
      </c>
      <c r="F291" s="16">
        <v>72.0</v>
      </c>
      <c r="G291" s="122">
        <v>1.0</v>
      </c>
      <c r="H291" s="16">
        <f>IFERROR(__xludf.DUMMYFUNCTION("SUM(D291:F291,-200)/10"),4.4)</f>
        <v>4.4</v>
      </c>
      <c r="I291" s="16">
        <f t="shared" si="22"/>
        <v>3</v>
      </c>
    </row>
    <row r="292" ht="15.75" customHeight="1">
      <c r="A292" s="78">
        <v>44721.0</v>
      </c>
      <c r="B292" s="13" t="s">
        <v>43</v>
      </c>
      <c r="C292" s="16">
        <v>8.0</v>
      </c>
      <c r="D292" s="13"/>
      <c r="E292" s="13"/>
      <c r="F292" s="13"/>
      <c r="G292" s="128"/>
      <c r="H292" s="16">
        <f>IFERROR(__xludf.DUMMYFUNCTION("SUM(D292:F292,-200)/10"),-20.0)</f>
        <v>-20</v>
      </c>
      <c r="I292" s="16">
        <f t="shared" si="22"/>
        <v>-7</v>
      </c>
    </row>
    <row r="293" ht="15.75" customHeight="1">
      <c r="A293" s="78">
        <v>44721.0</v>
      </c>
      <c r="B293" s="13" t="s">
        <v>43</v>
      </c>
      <c r="C293" s="16">
        <v>9.0</v>
      </c>
      <c r="D293" s="16">
        <v>73.0</v>
      </c>
      <c r="E293" s="16">
        <v>107.0</v>
      </c>
      <c r="F293" s="16">
        <v>69.0</v>
      </c>
      <c r="G293" s="122">
        <v>1.0</v>
      </c>
      <c r="H293" s="16">
        <f>IFERROR(__xludf.DUMMYFUNCTION("SUM(D293:F293,-200)/10"),4.9)</f>
        <v>4.9</v>
      </c>
      <c r="I293" s="16">
        <f t="shared" si="22"/>
        <v>2.9</v>
      </c>
    </row>
    <row r="294" ht="15.75" customHeight="1">
      <c r="A294" s="78">
        <v>44721.0</v>
      </c>
      <c r="B294" s="13" t="s">
        <v>43</v>
      </c>
      <c r="C294" s="16">
        <v>10.0</v>
      </c>
      <c r="D294" s="13"/>
      <c r="E294" s="13"/>
      <c r="F294" s="13"/>
      <c r="G294" s="128"/>
      <c r="H294" s="16">
        <f>IFERROR(__xludf.DUMMYFUNCTION("SUM(D294:F294,-200)/10"),-20.0)</f>
        <v>-20</v>
      </c>
      <c r="I294" s="16">
        <f t="shared" si="22"/>
        <v>-7</v>
      </c>
    </row>
    <row r="295" ht="15.75" customHeight="1">
      <c r="A295" s="78">
        <v>44721.0</v>
      </c>
      <c r="B295" s="13" t="s">
        <v>43</v>
      </c>
      <c r="C295" s="16">
        <v>11.0</v>
      </c>
      <c r="D295" s="16">
        <v>96.0</v>
      </c>
      <c r="E295" s="16">
        <v>148.0</v>
      </c>
      <c r="F295" s="16">
        <v>96.0</v>
      </c>
      <c r="G295" s="122">
        <v>1.0</v>
      </c>
      <c r="H295" s="16">
        <f>IFERROR(__xludf.DUMMYFUNCTION("SUM(D295:F295,-200)/10"),14.0)</f>
        <v>14</v>
      </c>
      <c r="I295" s="16">
        <f t="shared" si="22"/>
        <v>7.8</v>
      </c>
    </row>
    <row r="296" ht="15.75" customHeight="1">
      <c r="A296" s="78">
        <v>44721.0</v>
      </c>
      <c r="B296" s="13" t="s">
        <v>43</v>
      </c>
      <c r="C296" s="16">
        <v>12.0</v>
      </c>
      <c r="D296" s="16">
        <v>68.0</v>
      </c>
      <c r="E296" s="16">
        <v>92.0</v>
      </c>
      <c r="F296" s="16">
        <v>72.0</v>
      </c>
      <c r="G296" s="122">
        <v>1.5</v>
      </c>
      <c r="H296" s="16">
        <f>IFERROR(__xludf.DUMMYFUNCTION("SUM(D296:F296,-200)/10"),3.2)</f>
        <v>3.2</v>
      </c>
      <c r="I296" s="16">
        <f t="shared" si="22"/>
        <v>3</v>
      </c>
    </row>
    <row r="297" ht="15.75" customHeight="1">
      <c r="A297" s="182">
        <v>44721.0</v>
      </c>
      <c r="B297" s="32" t="s">
        <v>43</v>
      </c>
      <c r="C297" s="33">
        <v>13.0</v>
      </c>
      <c r="D297" s="32"/>
      <c r="E297" s="32"/>
      <c r="F297" s="32"/>
      <c r="G297" s="172"/>
      <c r="H297" s="33">
        <f>IFERROR(__xludf.DUMMYFUNCTION("SUM(D297:F297,-200)/10"),-20.0)</f>
        <v>-20</v>
      </c>
      <c r="I297" s="33">
        <f t="shared" si="22"/>
        <v>-7</v>
      </c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5.75" customHeight="1">
      <c r="A298" s="74">
        <v>44729.0</v>
      </c>
      <c r="B298" s="75" t="s">
        <v>44</v>
      </c>
      <c r="C298" s="76">
        <v>1.0</v>
      </c>
      <c r="D298" s="75"/>
      <c r="E298" s="75"/>
      <c r="F298" s="75"/>
      <c r="G298" s="127"/>
      <c r="H298" s="16">
        <f>IFERROR(__xludf.DUMMYFUNCTION("SUM(D298:F298,-200)/10"),-20.0)</f>
        <v>-20</v>
      </c>
      <c r="I298" s="16">
        <f t="shared" si="22"/>
        <v>-7</v>
      </c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</row>
    <row r="299" ht="15.75" customHeight="1">
      <c r="A299" s="78">
        <v>44729.0</v>
      </c>
      <c r="B299" s="13" t="s">
        <v>44</v>
      </c>
      <c r="C299" s="16">
        <v>2.0</v>
      </c>
      <c r="D299" s="13"/>
      <c r="E299" s="13"/>
      <c r="F299" s="13"/>
      <c r="G299" s="128"/>
      <c r="H299" s="16">
        <f>IFERROR(__xludf.DUMMYFUNCTION("SUM(D299:F299,-200)/10"),-20.0)</f>
        <v>-20</v>
      </c>
      <c r="I299" s="16">
        <f t="shared" si="22"/>
        <v>-7</v>
      </c>
    </row>
    <row r="300" ht="15.75" customHeight="1">
      <c r="A300" s="78">
        <v>44729.0</v>
      </c>
      <c r="B300" s="13" t="s">
        <v>44</v>
      </c>
      <c r="C300" s="16">
        <v>3.0</v>
      </c>
      <c r="D300" s="16">
        <v>72.0</v>
      </c>
      <c r="E300" s="16">
        <v>119.0</v>
      </c>
      <c r="F300" s="16">
        <v>95.0</v>
      </c>
      <c r="G300" s="122">
        <v>0.63333333</v>
      </c>
      <c r="H300" s="16">
        <f>IFERROR(__xludf.DUMMYFUNCTION("SUM(D300:F300,-200)/10"),8.6)</f>
        <v>8.6</v>
      </c>
      <c r="I300" s="16">
        <f t="shared" si="22"/>
        <v>9.5</v>
      </c>
    </row>
    <row r="301" ht="15.75" customHeight="1">
      <c r="A301" s="78">
        <v>44729.0</v>
      </c>
      <c r="B301" s="13" t="s">
        <v>44</v>
      </c>
      <c r="C301" s="16">
        <v>4.0</v>
      </c>
      <c r="D301" s="13"/>
      <c r="E301" s="13"/>
      <c r="F301" s="13"/>
      <c r="G301" s="128"/>
      <c r="H301" s="16">
        <f>IFERROR(__xludf.DUMMYFUNCTION("SUM(D301:F301,-200)/10"),-20.0)</f>
        <v>-20</v>
      </c>
      <c r="I301" s="16">
        <f t="shared" si="22"/>
        <v>-7</v>
      </c>
    </row>
    <row r="302" ht="15.75" customHeight="1">
      <c r="A302" s="78">
        <v>44729.0</v>
      </c>
      <c r="B302" s="13" t="s">
        <v>44</v>
      </c>
      <c r="C302" s="16">
        <v>5.0</v>
      </c>
      <c r="D302" s="13"/>
      <c r="E302" s="13"/>
      <c r="F302" s="13"/>
      <c r="G302" s="128"/>
      <c r="H302" s="16">
        <f>IFERROR(__xludf.DUMMYFUNCTION("SUM(D302:F302,-200)/10"),-20.0)</f>
        <v>-20</v>
      </c>
      <c r="I302" s="16">
        <f t="shared" si="22"/>
        <v>-7</v>
      </c>
    </row>
    <row r="303" ht="15.75" customHeight="1">
      <c r="A303" s="78">
        <v>44729.0</v>
      </c>
      <c r="B303" s="13" t="s">
        <v>44</v>
      </c>
      <c r="C303" s="16">
        <v>6.0</v>
      </c>
      <c r="D303" s="13"/>
      <c r="E303" s="13"/>
      <c r="F303" s="13"/>
      <c r="G303" s="128"/>
      <c r="H303" s="16">
        <f>IFERROR(__xludf.DUMMYFUNCTION("SUM(D303:F303,-200)/10"),-20.0)</f>
        <v>-20</v>
      </c>
      <c r="I303" s="16">
        <f t="shared" si="22"/>
        <v>-7</v>
      </c>
    </row>
    <row r="304" ht="15.75" customHeight="1">
      <c r="A304" s="78">
        <v>44729.0</v>
      </c>
      <c r="B304" s="13" t="s">
        <v>44</v>
      </c>
      <c r="C304" s="16">
        <v>7.0</v>
      </c>
      <c r="D304" s="13"/>
      <c r="E304" s="13"/>
      <c r="F304" s="13"/>
      <c r="G304" s="128"/>
      <c r="H304" s="16">
        <f>IFERROR(__xludf.DUMMYFUNCTION("SUM(D304:F304,-200)/10"),-20.0)</f>
        <v>-20</v>
      </c>
      <c r="I304" s="16">
        <f t="shared" si="22"/>
        <v>-7</v>
      </c>
    </row>
    <row r="305" ht="15.75" customHeight="1">
      <c r="A305" s="78">
        <v>44729.0</v>
      </c>
      <c r="B305" s="13" t="s">
        <v>44</v>
      </c>
      <c r="C305" s="16">
        <v>8.0</v>
      </c>
      <c r="D305" s="13"/>
      <c r="E305" s="13"/>
      <c r="F305" s="13"/>
      <c r="G305" s="128"/>
      <c r="H305" s="16">
        <f>IFERROR(__xludf.DUMMYFUNCTION("SUM(D305:F305,-200)/10"),-20.0)</f>
        <v>-20</v>
      </c>
      <c r="I305" s="16">
        <f t="shared" si="22"/>
        <v>-7</v>
      </c>
    </row>
    <row r="306" ht="15.75" customHeight="1">
      <c r="A306" s="78">
        <v>44729.0</v>
      </c>
      <c r="B306" s="13" t="s">
        <v>44</v>
      </c>
      <c r="C306" s="16">
        <v>9.0</v>
      </c>
      <c r="D306" s="16">
        <v>78.0</v>
      </c>
      <c r="E306" s="16">
        <v>115.0</v>
      </c>
      <c r="F306" s="16">
        <v>74.0</v>
      </c>
      <c r="G306" s="122">
        <v>0.65</v>
      </c>
      <c r="H306" s="16">
        <f>IFERROR(__xludf.DUMMYFUNCTION("SUM(D306:F306,-200)/10"),6.7)</f>
        <v>6.7</v>
      </c>
      <c r="I306" s="16">
        <f t="shared" si="22"/>
        <v>3.7</v>
      </c>
    </row>
    <row r="307" ht="15.75" customHeight="1">
      <c r="A307" s="78">
        <v>44729.0</v>
      </c>
      <c r="B307" s="13" t="s">
        <v>44</v>
      </c>
      <c r="C307" s="16">
        <v>10.0</v>
      </c>
      <c r="D307" s="13"/>
      <c r="E307" s="13"/>
      <c r="F307" s="13"/>
      <c r="G307" s="128"/>
      <c r="H307" s="16">
        <f>IFERROR(__xludf.DUMMYFUNCTION("SUM(D307:F307,-200)/10"),-20.0)</f>
        <v>-20</v>
      </c>
      <c r="I307" s="16">
        <f t="shared" si="22"/>
        <v>-7</v>
      </c>
    </row>
    <row r="308" ht="15.75" customHeight="1">
      <c r="A308" s="188">
        <f>'TN-Liste'!A270</f>
        <v>45455</v>
      </c>
      <c r="B308" s="43" t="str">
        <f>'TN-Liste'!B270</f>
        <v>MBI23_Gr1</v>
      </c>
      <c r="C308" s="43">
        <f>'TN-Liste'!C270</f>
        <v>1</v>
      </c>
      <c r="D308" s="41">
        <v>75.0</v>
      </c>
      <c r="E308" s="41">
        <v>110.0</v>
      </c>
      <c r="F308" s="41">
        <v>84.0</v>
      </c>
      <c r="G308" s="190">
        <v>1.0</v>
      </c>
      <c r="H308" s="76">
        <f>IFERROR(__xludf.DUMMYFUNCTION("SUM(D308:F308,-200)/10"),6.9)</f>
        <v>6.9</v>
      </c>
      <c r="I308" s="76">
        <f t="shared" si="22"/>
        <v>5.8</v>
      </c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185">
        <f>'TN-Liste'!A271</f>
        <v>45455</v>
      </c>
      <c r="B309" s="65" t="str">
        <f>'TN-Liste'!B271</f>
        <v>MBI23_Gr1</v>
      </c>
      <c r="C309" s="65">
        <f>'TN-Liste'!C271</f>
        <v>2</v>
      </c>
      <c r="D309" s="38">
        <v>83.0</v>
      </c>
      <c r="E309" s="38">
        <v>117.0</v>
      </c>
      <c r="F309" s="38">
        <v>91.0</v>
      </c>
      <c r="G309" s="153">
        <v>1.0</v>
      </c>
      <c r="H309" s="16">
        <f>IFERROR(__xludf.DUMMYFUNCTION("SUM(D309:F309,-200)/10"),9.1)</f>
        <v>9.1</v>
      </c>
      <c r="I309" s="16">
        <f t="shared" si="22"/>
        <v>6.3</v>
      </c>
    </row>
    <row r="310" ht="15.75" customHeight="1">
      <c r="A310" s="185">
        <f>'TN-Liste'!A272</f>
        <v>45455</v>
      </c>
      <c r="B310" s="65" t="str">
        <f>'TN-Liste'!B272</f>
        <v>MBI23_Gr1</v>
      </c>
      <c r="C310" s="65">
        <f>'TN-Liste'!C272</f>
        <v>3</v>
      </c>
      <c r="D310" s="38">
        <v>84.0</v>
      </c>
      <c r="E310" s="38">
        <v>112.0</v>
      </c>
      <c r="F310" s="38">
        <v>96.0</v>
      </c>
      <c r="G310" s="153">
        <v>0.5</v>
      </c>
      <c r="H310" s="16">
        <f>IFERROR(__xludf.DUMMYFUNCTION("SUM(D310:F310,-200)/10"),9.2)</f>
        <v>9.2</v>
      </c>
      <c r="I310" s="16">
        <f t="shared" si="22"/>
        <v>6.6</v>
      </c>
    </row>
    <row r="311" ht="15.75" customHeight="1">
      <c r="A311" s="185">
        <f>'TN-Liste'!A273</f>
        <v>45455</v>
      </c>
      <c r="B311" s="65" t="str">
        <f>'TN-Liste'!B273</f>
        <v>MBI23_Gr1</v>
      </c>
      <c r="C311" s="65">
        <f>'TN-Liste'!C273</f>
        <v>4</v>
      </c>
      <c r="D311" s="38">
        <v>90.0</v>
      </c>
      <c r="E311" s="38">
        <v>162.0</v>
      </c>
      <c r="F311" s="38">
        <v>120.0</v>
      </c>
      <c r="G311" s="153">
        <v>1.0</v>
      </c>
      <c r="H311" s="16">
        <f>IFERROR(__xludf.DUMMYFUNCTION("SUM(D311:F311,-200)/10"),17.2)</f>
        <v>17.2</v>
      </c>
      <c r="I311" s="16">
        <f t="shared" si="22"/>
        <v>15.2</v>
      </c>
    </row>
    <row r="312" ht="15.75" customHeight="1">
      <c r="A312" s="185">
        <f>'TN-Liste'!A274</f>
        <v>45455</v>
      </c>
      <c r="B312" s="65" t="str">
        <f>'TN-Liste'!B274</f>
        <v>MBI23_Gr1</v>
      </c>
      <c r="C312" s="65">
        <f>'TN-Liste'!C274</f>
        <v>5</v>
      </c>
      <c r="D312" s="38">
        <v>84.0</v>
      </c>
      <c r="E312" s="38">
        <v>144.0</v>
      </c>
      <c r="F312" s="38">
        <v>108.0</v>
      </c>
      <c r="G312" s="153">
        <v>0.5</v>
      </c>
      <c r="H312" s="16">
        <f>IFERROR(__xludf.DUMMYFUNCTION("SUM(D312:F312,-200)/10"),13.6)</f>
        <v>13.6</v>
      </c>
      <c r="I312" s="16">
        <f t="shared" si="22"/>
        <v>12.2</v>
      </c>
    </row>
    <row r="313" ht="15.75" customHeight="1">
      <c r="A313" s="185">
        <f>'TN-Liste'!A275</f>
        <v>45455</v>
      </c>
      <c r="B313" s="65" t="str">
        <f>'TN-Liste'!B275</f>
        <v>MBI23_Gr1</v>
      </c>
      <c r="C313" s="65">
        <f>'TN-Liste'!C275</f>
        <v>6</v>
      </c>
      <c r="D313" s="38">
        <v>68.0</v>
      </c>
      <c r="E313" s="38">
        <v>82.0</v>
      </c>
      <c r="F313" s="38">
        <v>72.0</v>
      </c>
      <c r="G313" s="153">
        <v>0.5</v>
      </c>
      <c r="H313" s="16">
        <f>IFERROR(__xludf.DUMMYFUNCTION("SUM(D313:F313,-200)/10"),2.2)</f>
        <v>2.2</v>
      </c>
      <c r="I313" s="16">
        <f t="shared" si="22"/>
        <v>2</v>
      </c>
    </row>
    <row r="314" ht="15.75" customHeight="1">
      <c r="A314" s="185">
        <f>'TN-Liste'!A276</f>
        <v>45455</v>
      </c>
      <c r="B314" s="65" t="str">
        <f>'TN-Liste'!B276</f>
        <v>MBI23_Gr1</v>
      </c>
      <c r="C314" s="65">
        <f>'TN-Liste'!C276</f>
        <v>7</v>
      </c>
      <c r="D314" s="38">
        <v>80.0</v>
      </c>
      <c r="E314" s="38">
        <v>132.0</v>
      </c>
      <c r="F314" s="38">
        <v>85.0</v>
      </c>
      <c r="G314" s="153">
        <v>1.0</v>
      </c>
      <c r="H314" s="16">
        <f>IFERROR(__xludf.DUMMYFUNCTION("SUM(D314:F314,-200)/10"),9.7)</f>
        <v>9.7</v>
      </c>
      <c r="I314" s="16">
        <f t="shared" si="22"/>
        <v>7.2</v>
      </c>
    </row>
    <row r="315" ht="15.75" customHeight="1">
      <c r="A315" s="185">
        <f>'TN-Liste'!A277</f>
        <v>45455</v>
      </c>
      <c r="B315" s="65" t="str">
        <f>'TN-Liste'!B277</f>
        <v>MBI23_Gr1</v>
      </c>
      <c r="C315" s="65">
        <f>'TN-Liste'!C277</f>
        <v>8</v>
      </c>
      <c r="D315" s="38">
        <v>76.0</v>
      </c>
      <c r="E315" s="38">
        <v>110.0</v>
      </c>
      <c r="F315" s="38">
        <v>81.0</v>
      </c>
      <c r="G315" s="153"/>
      <c r="H315" s="16">
        <f>IFERROR(__xludf.DUMMYFUNCTION("SUM(D315:F315,-200)/10"),6.7)</f>
        <v>6.7</v>
      </c>
      <c r="I315" s="16">
        <f t="shared" si="22"/>
        <v>5</v>
      </c>
    </row>
    <row r="316" ht="15.75" customHeight="1">
      <c r="A316" s="185">
        <f>'TN-Liste'!A278</f>
        <v>45455</v>
      </c>
      <c r="B316" s="65" t="str">
        <f>'TN-Liste'!B278</f>
        <v>MBI23_Gr1</v>
      </c>
      <c r="C316" s="65">
        <f>'TN-Liste'!C278</f>
        <v>9</v>
      </c>
      <c r="D316" s="38">
        <v>82.0</v>
      </c>
      <c r="E316" s="38">
        <v>95.0</v>
      </c>
      <c r="F316" s="38">
        <v>103.0</v>
      </c>
      <c r="G316" s="153">
        <v>0.15</v>
      </c>
      <c r="H316" s="16">
        <f>IFERROR(__xludf.DUMMYFUNCTION("SUM(D316:F316,-200)/10"),8.0)</f>
        <v>8</v>
      </c>
      <c r="I316" s="16">
        <f t="shared" si="22"/>
        <v>6.7</v>
      </c>
    </row>
    <row r="317" ht="15.75" customHeight="1">
      <c r="A317" s="185">
        <f>'TN-Liste'!A279</f>
        <v>45455</v>
      </c>
      <c r="B317" s="65" t="str">
        <f>'TN-Liste'!B279</f>
        <v>MBI23_Gr1</v>
      </c>
      <c r="C317" s="65">
        <f>'TN-Liste'!C279</f>
        <v>10</v>
      </c>
      <c r="D317" s="38">
        <v>80.0</v>
      </c>
      <c r="E317" s="38">
        <v>92.0</v>
      </c>
      <c r="F317" s="38">
        <v>85.0</v>
      </c>
      <c r="G317" s="153">
        <v>0.1</v>
      </c>
      <c r="H317" s="16">
        <f>IFERROR(__xludf.DUMMYFUNCTION("SUM(D317:F317,-200)/10"),5.7)</f>
        <v>5.7</v>
      </c>
      <c r="I317" s="16">
        <f t="shared" si="22"/>
        <v>3.2</v>
      </c>
    </row>
    <row r="318" ht="15.75" customHeight="1">
      <c r="A318" s="185">
        <f>'TN-Liste'!A280</f>
        <v>45455</v>
      </c>
      <c r="B318" s="65" t="str">
        <f>'TN-Liste'!B280</f>
        <v>MBI23_Gr1</v>
      </c>
      <c r="C318" s="65">
        <f>'TN-Liste'!C280</f>
        <v>11</v>
      </c>
      <c r="D318" s="38">
        <v>72.0</v>
      </c>
      <c r="E318" s="38">
        <v>96.0</v>
      </c>
      <c r="F318" s="38">
        <v>81.0</v>
      </c>
      <c r="G318" s="153">
        <v>0.25</v>
      </c>
      <c r="H318" s="16">
        <f>IFERROR(__xludf.DUMMYFUNCTION("SUM(D318:F318,-200)/10"),4.9)</f>
        <v>4.9</v>
      </c>
      <c r="I318" s="16">
        <f t="shared" si="22"/>
        <v>4.4</v>
      </c>
    </row>
    <row r="319" ht="15.75" customHeight="1">
      <c r="A319" s="185">
        <f>'TN-Liste'!A281</f>
        <v>45455</v>
      </c>
      <c r="B319" s="65" t="str">
        <f>'TN-Liste'!B281</f>
        <v>MBI23_Gr1</v>
      </c>
      <c r="C319" s="65">
        <f>'TN-Liste'!C281</f>
        <v>12</v>
      </c>
      <c r="D319" s="38">
        <v>72.0</v>
      </c>
      <c r="E319" s="38">
        <v>126.0</v>
      </c>
      <c r="F319" s="38">
        <v>78.0</v>
      </c>
      <c r="G319" s="153">
        <v>0.0</v>
      </c>
      <c r="H319" s="16">
        <f>IFERROR(__xludf.DUMMYFUNCTION("SUM(D319:F319,-200)/10"),7.6)</f>
        <v>7.6</v>
      </c>
      <c r="I319" s="16">
        <f t="shared" si="22"/>
        <v>6.8</v>
      </c>
    </row>
    <row r="320" ht="15.75" customHeight="1">
      <c r="A320" s="188">
        <f>'TN-Liste'!A282</f>
        <v>45456</v>
      </c>
      <c r="B320" s="43" t="str">
        <f>'TN-Liste'!B282</f>
        <v>MBI23_Gr2</v>
      </c>
      <c r="C320" s="43">
        <f>'TN-Liste'!C282</f>
        <v>1</v>
      </c>
      <c r="D320" s="41">
        <v>78.0</v>
      </c>
      <c r="E320" s="41">
        <v>99.0</v>
      </c>
      <c r="F320" s="41">
        <v>111.0</v>
      </c>
      <c r="G320" s="190">
        <v>1.0</v>
      </c>
      <c r="H320" s="76">
        <f>IFERROR(__xludf.DUMMYFUNCTION("SUM(D320:F320,-200)/10"),8.8)</f>
        <v>8.8</v>
      </c>
      <c r="I320" s="76">
        <f t="shared" si="22"/>
        <v>9.5</v>
      </c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185">
        <f>'TN-Liste'!A283</f>
        <v>45456</v>
      </c>
      <c r="B321" s="65" t="str">
        <f>'TN-Liste'!B283</f>
        <v>MBI23_Gr2</v>
      </c>
      <c r="C321" s="65">
        <f>'TN-Liste'!C283</f>
        <v>2</v>
      </c>
      <c r="G321" s="52"/>
      <c r="H321" s="16">
        <f>IFERROR(__xludf.DUMMYFUNCTION("SUM(D321:F321,-200)/10"),-20.0)</f>
        <v>-20</v>
      </c>
      <c r="I321" s="16">
        <f t="shared" si="22"/>
        <v>-7</v>
      </c>
    </row>
    <row r="322" ht="15.75" customHeight="1">
      <c r="A322" s="185">
        <f>'TN-Liste'!A284</f>
        <v>45456</v>
      </c>
      <c r="B322" s="65" t="str">
        <f>'TN-Liste'!B284</f>
        <v>MBI23_Gr2</v>
      </c>
      <c r="C322" s="65">
        <f>'TN-Liste'!C284</f>
        <v>3</v>
      </c>
      <c r="D322" s="38">
        <v>65.0</v>
      </c>
      <c r="E322" s="38">
        <v>114.0</v>
      </c>
      <c r="F322" s="38">
        <v>89.0</v>
      </c>
      <c r="G322" s="153">
        <v>1.0</v>
      </c>
      <c r="H322" s="16">
        <f>IFERROR(__xludf.DUMMYFUNCTION("SUM(D322:F322,-200)/10"),6.8)</f>
        <v>6.8</v>
      </c>
      <c r="I322" s="16">
        <f t="shared" si="22"/>
        <v>9.2</v>
      </c>
    </row>
    <row r="323" ht="15.75" customHeight="1">
      <c r="A323" s="185">
        <f>'TN-Liste'!A285</f>
        <v>45456</v>
      </c>
      <c r="B323" s="65" t="str">
        <f>'TN-Liste'!B285</f>
        <v>MBI23_Gr2</v>
      </c>
      <c r="C323" s="65">
        <f>'TN-Liste'!C285</f>
        <v>4</v>
      </c>
      <c r="G323" s="52"/>
      <c r="H323" s="16">
        <f>IFERROR(__xludf.DUMMYFUNCTION("SUM(D323:F323,-200)/10"),-20.0)</f>
        <v>-20</v>
      </c>
      <c r="I323" s="16">
        <f t="shared" si="22"/>
        <v>-7</v>
      </c>
    </row>
    <row r="324" ht="15.75" customHeight="1">
      <c r="A324" s="185">
        <f>'TN-Liste'!A286</f>
        <v>45456</v>
      </c>
      <c r="B324" s="65" t="str">
        <f>'TN-Liste'!B286</f>
        <v>MBI23_Gr2</v>
      </c>
      <c r="C324" s="65">
        <f>'TN-Liste'!C286</f>
        <v>5</v>
      </c>
      <c r="D324" s="38">
        <v>76.0</v>
      </c>
      <c r="E324" s="38">
        <v>144.0</v>
      </c>
      <c r="F324" s="38">
        <v>96.0</v>
      </c>
      <c r="G324" s="153">
        <v>0.5</v>
      </c>
      <c r="H324" s="16">
        <f>IFERROR(__xludf.DUMMYFUNCTION("SUM(D324:F324,-200)/10"),11.6)</f>
        <v>11.6</v>
      </c>
      <c r="I324" s="16">
        <f t="shared" si="22"/>
        <v>11.4</v>
      </c>
    </row>
    <row r="325" ht="15.75" customHeight="1">
      <c r="A325" s="185">
        <f>'TN-Liste'!A287</f>
        <v>45456</v>
      </c>
      <c r="B325" s="65" t="str">
        <f>'TN-Liste'!B287</f>
        <v>MBI23_Gr2</v>
      </c>
      <c r="C325" s="65">
        <f>'TN-Liste'!C287</f>
        <v>6</v>
      </c>
      <c r="D325" s="38">
        <v>105.0</v>
      </c>
      <c r="E325" s="38">
        <v>162.0</v>
      </c>
      <c r="F325" s="38">
        <v>130.0</v>
      </c>
      <c r="G325" s="153">
        <v>2.75</v>
      </c>
      <c r="H325" s="16">
        <f>IFERROR(__xludf.DUMMYFUNCTION("SUM(D325:F325,-200)/10"),19.7)</f>
        <v>19.7</v>
      </c>
      <c r="I325" s="16">
        <f t="shared" si="22"/>
        <v>14.2</v>
      </c>
    </row>
    <row r="326" ht="15.75" customHeight="1">
      <c r="A326" s="185">
        <f>'TN-Liste'!A288</f>
        <v>45456</v>
      </c>
      <c r="B326" s="65" t="str">
        <f>'TN-Liste'!B288</f>
        <v>MBI23_Gr2</v>
      </c>
      <c r="C326" s="65">
        <f>'TN-Liste'!C288</f>
        <v>7</v>
      </c>
      <c r="G326" s="52"/>
      <c r="H326" s="16">
        <f>IFERROR(__xludf.DUMMYFUNCTION("SUM(D326:F326,-200)/10"),-20.0)</f>
        <v>-20</v>
      </c>
      <c r="I326" s="16">
        <f t="shared" si="22"/>
        <v>-7</v>
      </c>
    </row>
    <row r="327" ht="15.75" customHeight="1">
      <c r="A327" s="191">
        <f>'TN-Liste'!A289</f>
        <v>45456</v>
      </c>
      <c r="B327" s="47" t="str">
        <f>'TN-Liste'!B289</f>
        <v>MBI23_Gr2</v>
      </c>
      <c r="C327" s="47">
        <f>'TN-Liste'!C289</f>
        <v>8</v>
      </c>
      <c r="D327" s="45">
        <v>100.0</v>
      </c>
      <c r="E327" s="45">
        <v>160.0</v>
      </c>
      <c r="F327" s="45">
        <v>68.0</v>
      </c>
      <c r="G327" s="157">
        <v>0.0</v>
      </c>
      <c r="H327" s="33">
        <f>IFERROR(__xludf.DUMMYFUNCTION("SUM(D327:F327,-200)/10"),12.8)</f>
        <v>12.8</v>
      </c>
      <c r="I327" s="33">
        <f t="shared" si="22"/>
        <v>2.6</v>
      </c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11">
        <f>'TN-Liste'!A290</f>
        <v>45781</v>
      </c>
      <c r="B328" s="65" t="str">
        <f>'TN-Liste'!B290</f>
        <v>MBI24_Gr1</v>
      </c>
      <c r="C328" s="65">
        <f>'TN-Liste'!C290</f>
        <v>1</v>
      </c>
      <c r="G328" s="52"/>
      <c r="H328" s="16">
        <f>IFERROR(__xludf.DUMMYFUNCTION("SUM(D328:F328,-200)/10"),-20.0)</f>
        <v>-20</v>
      </c>
      <c r="I328" s="16">
        <f t="shared" si="22"/>
        <v>-7</v>
      </c>
    </row>
    <row r="329" ht="15.75" customHeight="1">
      <c r="A329" s="11">
        <f>'TN-Liste'!A291</f>
        <v>45781</v>
      </c>
      <c r="B329" s="65" t="str">
        <f>'TN-Liste'!B291</f>
        <v>MBI24_Gr1</v>
      </c>
      <c r="C329" s="65">
        <f>'TN-Liste'!C291</f>
        <v>2</v>
      </c>
      <c r="D329" s="38">
        <v>96.0</v>
      </c>
      <c r="E329" s="38">
        <v>128.0</v>
      </c>
      <c r="F329" s="38">
        <v>100.0</v>
      </c>
      <c r="G329" s="153">
        <v>3.0</v>
      </c>
      <c r="H329" s="16">
        <f>IFERROR(__xludf.DUMMYFUNCTION("SUM(D329:F329,-200)/10"),12.4)</f>
        <v>12.4</v>
      </c>
      <c r="I329" s="16">
        <f t="shared" si="22"/>
        <v>6.6</v>
      </c>
    </row>
    <row r="330" ht="15.75" customHeight="1">
      <c r="A330" s="11">
        <f>'TN-Liste'!A292</f>
        <v>45781</v>
      </c>
      <c r="B330" s="65" t="str">
        <f>'TN-Liste'!B292</f>
        <v>MBI24_Gr1</v>
      </c>
      <c r="C330" s="65">
        <f>'TN-Liste'!C292</f>
        <v>3</v>
      </c>
      <c r="G330" s="52"/>
      <c r="H330" s="16">
        <f>IFERROR(__xludf.DUMMYFUNCTION("SUM(D330:F330,-200)/10"),-20.0)</f>
        <v>-20</v>
      </c>
      <c r="I330" s="16">
        <f t="shared" si="22"/>
        <v>-7</v>
      </c>
    </row>
    <row r="331" ht="15.75" customHeight="1">
      <c r="A331" s="11">
        <f>'TN-Liste'!A293</f>
        <v>45781</v>
      </c>
      <c r="B331" s="65" t="str">
        <f>'TN-Liste'!B293</f>
        <v>MBI24_Gr1</v>
      </c>
      <c r="C331" s="65">
        <f>'TN-Liste'!C293</f>
        <v>4</v>
      </c>
      <c r="G331" s="52"/>
      <c r="H331" s="16">
        <f>IFERROR(__xludf.DUMMYFUNCTION("SUM(D331:F331,-200)/10"),-20.0)</f>
        <v>-20</v>
      </c>
      <c r="I331" s="16">
        <f t="shared" si="22"/>
        <v>-7</v>
      </c>
    </row>
    <row r="332" ht="15.75" customHeight="1">
      <c r="A332" s="11">
        <f>'TN-Liste'!A294</f>
        <v>45781</v>
      </c>
      <c r="B332" s="65" t="str">
        <f>'TN-Liste'!B294</f>
        <v>MBI24_Gr1</v>
      </c>
      <c r="C332" s="65">
        <f>'TN-Liste'!C294</f>
        <v>5</v>
      </c>
      <c r="D332" s="38">
        <v>76.0</v>
      </c>
      <c r="E332" s="38">
        <v>104.0</v>
      </c>
      <c r="F332" s="38">
        <v>84.0</v>
      </c>
      <c r="G332" s="153">
        <v>4.0</v>
      </c>
      <c r="H332" s="16">
        <f>IFERROR(__xludf.DUMMYFUNCTION("SUM(D332:F332,-200)/10"),6.4)</f>
        <v>6.4</v>
      </c>
      <c r="I332" s="16">
        <f t="shared" si="22"/>
        <v>5</v>
      </c>
    </row>
    <row r="333" ht="15.75" customHeight="1">
      <c r="A333" s="11">
        <f>'TN-Liste'!A295</f>
        <v>45781</v>
      </c>
      <c r="B333" s="65" t="str">
        <f>'TN-Liste'!B295</f>
        <v>MBI24_Gr1</v>
      </c>
      <c r="C333" s="65">
        <f>'TN-Liste'!C295</f>
        <v>6</v>
      </c>
      <c r="D333" s="38">
        <v>72.0</v>
      </c>
      <c r="E333" s="38">
        <v>132.0</v>
      </c>
      <c r="F333" s="38">
        <v>104.0</v>
      </c>
      <c r="G333" s="153">
        <v>2.0</v>
      </c>
      <c r="H333" s="16">
        <f>IFERROR(__xludf.DUMMYFUNCTION("SUM(D333:F333,-200)/10"),10.8)</f>
        <v>10.8</v>
      </c>
      <c r="I333" s="16">
        <f t="shared" si="22"/>
        <v>12.6</v>
      </c>
    </row>
    <row r="334" ht="15.75" customHeight="1">
      <c r="A334" s="11">
        <f>'TN-Liste'!A296</f>
        <v>45781</v>
      </c>
      <c r="B334" s="65" t="str">
        <f>'TN-Liste'!B296</f>
        <v>MBI24_Gr1</v>
      </c>
      <c r="C334" s="65">
        <f>'TN-Liste'!C296</f>
        <v>7</v>
      </c>
      <c r="G334" s="52"/>
      <c r="H334" s="16">
        <f>IFERROR(__xludf.DUMMYFUNCTION("SUM(D334:F334,-200)/10"),-20.0)</f>
        <v>-20</v>
      </c>
      <c r="I334" s="16">
        <f t="shared" si="22"/>
        <v>-7</v>
      </c>
    </row>
    <row r="335" ht="15.75" customHeight="1">
      <c r="A335" s="11">
        <f>'TN-Liste'!A297</f>
        <v>45781</v>
      </c>
      <c r="B335" s="65" t="str">
        <f>'TN-Liste'!B297</f>
        <v>MBI24_Gr1</v>
      </c>
      <c r="C335" s="65">
        <f>'TN-Liste'!C297</f>
        <v>8</v>
      </c>
      <c r="G335" s="52"/>
      <c r="H335" s="16">
        <f>IFERROR(__xludf.DUMMYFUNCTION("SUM(D335:F335,-200)/10"),-20.0)</f>
        <v>-20</v>
      </c>
      <c r="I335" s="16">
        <f t="shared" si="22"/>
        <v>-7</v>
      </c>
    </row>
    <row r="336" ht="15.75" customHeight="1">
      <c r="A336" s="11">
        <f>'TN-Liste'!A298</f>
        <v>45781</v>
      </c>
      <c r="B336" s="65" t="str">
        <f>'TN-Liste'!B298</f>
        <v>MBI24_Gr1</v>
      </c>
      <c r="C336" s="65">
        <f>'TN-Liste'!C298</f>
        <v>9</v>
      </c>
      <c r="G336" s="52"/>
      <c r="H336" s="16">
        <f>IFERROR(__xludf.DUMMYFUNCTION("SUM(D336:F336,-200)/10"),-20.0)</f>
        <v>-20</v>
      </c>
      <c r="I336" s="16">
        <f t="shared" si="22"/>
        <v>-7</v>
      </c>
    </row>
    <row r="337" ht="15.75" customHeight="1">
      <c r="A337" s="11">
        <f>'TN-Liste'!A299</f>
        <v>45781</v>
      </c>
      <c r="B337" s="65" t="str">
        <f>'TN-Liste'!B299</f>
        <v>MBI24_Gr1</v>
      </c>
      <c r="C337" s="65">
        <f>'TN-Liste'!C299</f>
        <v>10</v>
      </c>
      <c r="D337" s="38">
        <v>70.0</v>
      </c>
      <c r="E337" s="38">
        <v>100.0</v>
      </c>
      <c r="F337" s="38">
        <v>100.0</v>
      </c>
      <c r="G337" s="153">
        <v>3.0</v>
      </c>
      <c r="H337" s="16">
        <f>IFERROR(__xludf.DUMMYFUNCTION("SUM(D337:F337,-200)/10"),7.0)</f>
        <v>7</v>
      </c>
      <c r="I337" s="16">
        <f t="shared" si="22"/>
        <v>9</v>
      </c>
    </row>
    <row r="338" ht="15.75" customHeight="1">
      <c r="A338" s="66">
        <f>'TN-Liste'!A300</f>
        <v>45781</v>
      </c>
      <c r="B338" s="47" t="str">
        <f>'TN-Liste'!B300</f>
        <v>MBI24_Gr1</v>
      </c>
      <c r="C338" s="47">
        <f>'TN-Liste'!C300</f>
        <v>11</v>
      </c>
      <c r="D338" s="45">
        <v>60.0</v>
      </c>
      <c r="E338" s="45">
        <v>110.0</v>
      </c>
      <c r="F338" s="45">
        <v>90.0</v>
      </c>
      <c r="G338" s="157">
        <v>3.0</v>
      </c>
      <c r="H338" s="33">
        <f>IFERROR(__xludf.DUMMYFUNCTION("SUM(D338:F338,-200)/10"),6.0)</f>
        <v>6</v>
      </c>
      <c r="I338" s="33">
        <f t="shared" si="22"/>
        <v>10</v>
      </c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11">
        <f>'TN-Liste'!A301</f>
        <v>45813</v>
      </c>
      <c r="B339" s="65" t="str">
        <f>'TN-Liste'!B301</f>
        <v>MBI24_Gr2</v>
      </c>
      <c r="C339" s="65">
        <f>'TN-Liste'!C301</f>
        <v>1</v>
      </c>
      <c r="D339" s="38">
        <v>86.0</v>
      </c>
      <c r="E339" s="38">
        <v>108.0</v>
      </c>
      <c r="F339" s="38">
        <v>88.0</v>
      </c>
      <c r="G339" s="153">
        <v>3.0</v>
      </c>
      <c r="H339" s="16">
        <f>IFERROR(__xludf.DUMMYFUNCTION("SUM(D339:F339,-200)/10"),8.2)</f>
        <v>8.2</v>
      </c>
      <c r="I339" s="16">
        <f t="shared" si="22"/>
        <v>4.2</v>
      </c>
    </row>
    <row r="340" ht="15.75" customHeight="1">
      <c r="A340" s="11">
        <f>'TN-Liste'!A302</f>
        <v>45813</v>
      </c>
      <c r="B340" s="65" t="str">
        <f>'TN-Liste'!B302</f>
        <v>MBI24_Gr2</v>
      </c>
      <c r="C340" s="65">
        <f>'TN-Liste'!C302</f>
        <v>2</v>
      </c>
      <c r="D340" s="38">
        <v>90.0</v>
      </c>
      <c r="E340" s="38">
        <v>128.0</v>
      </c>
      <c r="F340" s="38">
        <v>88.0</v>
      </c>
      <c r="G340" s="153">
        <v>3.0</v>
      </c>
      <c r="H340" s="16">
        <f>IFERROR(__xludf.DUMMYFUNCTION("SUM(D340:F340,-200)/10"),10.6)</f>
        <v>10.6</v>
      </c>
      <c r="I340" s="16">
        <f t="shared" si="22"/>
        <v>5.4</v>
      </c>
    </row>
    <row r="341" ht="15.75" customHeight="1">
      <c r="A341" s="11">
        <f>'TN-Liste'!A303</f>
        <v>45813</v>
      </c>
      <c r="B341" s="65" t="str">
        <f>'TN-Liste'!B303</f>
        <v>MBI24_Gr2</v>
      </c>
      <c r="C341" s="65">
        <f>'TN-Liste'!C303</f>
        <v>3</v>
      </c>
      <c r="G341" s="52"/>
      <c r="H341" s="16">
        <f>IFERROR(__xludf.DUMMYFUNCTION("SUM(D341:F341,-200)/10"),-20.0)</f>
        <v>-20</v>
      </c>
      <c r="I341" s="16">
        <f t="shared" si="22"/>
        <v>-7</v>
      </c>
    </row>
    <row r="342" ht="15.75" customHeight="1">
      <c r="A342" s="11">
        <f>'TN-Liste'!A304</f>
        <v>45813</v>
      </c>
      <c r="B342" s="65" t="str">
        <f>'TN-Liste'!B304</f>
        <v>MBI24_Gr2</v>
      </c>
      <c r="C342" s="65">
        <f>'TN-Liste'!C304</f>
        <v>4</v>
      </c>
      <c r="D342" s="38">
        <v>89.0</v>
      </c>
      <c r="E342" s="38">
        <v>114.0</v>
      </c>
      <c r="F342" s="38">
        <v>120.0</v>
      </c>
      <c r="G342" s="153">
        <v>3.0</v>
      </c>
      <c r="H342" s="16">
        <f>IFERROR(__xludf.DUMMYFUNCTION("SUM(D342:F342,-200)/10"),12.3)</f>
        <v>12.3</v>
      </c>
      <c r="I342" s="16">
        <f t="shared" si="22"/>
        <v>10.6</v>
      </c>
    </row>
    <row r="343" ht="15.75" customHeight="1">
      <c r="A343" s="11">
        <f>'TN-Liste'!A305</f>
        <v>45813</v>
      </c>
      <c r="B343" s="65" t="str">
        <f>'TN-Liste'!B305</f>
        <v>MBI24_Gr2</v>
      </c>
      <c r="C343" s="65">
        <f>'TN-Liste'!C305</f>
        <v>5</v>
      </c>
      <c r="G343" s="52"/>
      <c r="H343" s="16">
        <f>IFERROR(__xludf.DUMMYFUNCTION("SUM(D343:F343,-200)/10"),-20.0)</f>
        <v>-20</v>
      </c>
      <c r="I343" s="16">
        <f t="shared" si="22"/>
        <v>-7</v>
      </c>
    </row>
    <row r="344" ht="15.75" customHeight="1">
      <c r="A344" s="11">
        <f>'TN-Liste'!A306</f>
        <v>45813</v>
      </c>
      <c r="B344" s="65" t="str">
        <f>'TN-Liste'!B306</f>
        <v>MBI24_Gr2</v>
      </c>
      <c r="C344" s="65">
        <f>'TN-Liste'!C306</f>
        <v>6</v>
      </c>
      <c r="G344" s="52"/>
      <c r="H344" s="16">
        <f>IFERROR(__xludf.DUMMYFUNCTION("SUM(D344:F344,-200)/10"),-20.0)</f>
        <v>-20</v>
      </c>
      <c r="I344" s="16">
        <f t="shared" si="22"/>
        <v>-7</v>
      </c>
    </row>
    <row r="345" ht="15.75" customHeight="1">
      <c r="A345" s="11">
        <f>'TN-Liste'!A307</f>
        <v>45813</v>
      </c>
      <c r="B345" s="65" t="str">
        <f>'TN-Liste'!B307</f>
        <v>MBI24_Gr2</v>
      </c>
      <c r="C345" s="65">
        <f>'TN-Liste'!C307</f>
        <v>7</v>
      </c>
      <c r="G345" s="52"/>
      <c r="H345" s="16">
        <f>IFERROR(__xludf.DUMMYFUNCTION("SUM(D345:F345,-200)/10"),-20.0)</f>
        <v>-20</v>
      </c>
      <c r="I345" s="16">
        <f t="shared" si="22"/>
        <v>-7</v>
      </c>
    </row>
    <row r="346" ht="15.75" customHeight="1">
      <c r="A346" s="11">
        <f>'TN-Liste'!A308</f>
        <v>45813</v>
      </c>
      <c r="B346" s="65" t="str">
        <f>'TN-Liste'!B308</f>
        <v>MBI24_Gr2</v>
      </c>
      <c r="C346" s="65">
        <f>'TN-Liste'!C308</f>
        <v>8</v>
      </c>
      <c r="G346" s="52"/>
      <c r="H346" s="16">
        <f>IFERROR(__xludf.DUMMYFUNCTION("SUM(D346:F346,-200)/10"),-20.0)</f>
        <v>-20</v>
      </c>
      <c r="I346" s="16">
        <f t="shared" si="22"/>
        <v>-7</v>
      </c>
    </row>
    <row r="347" ht="15.75" customHeight="1">
      <c r="A347" s="11">
        <f>'TN-Liste'!A309</f>
        <v>45813</v>
      </c>
      <c r="B347" s="65" t="str">
        <f>'TN-Liste'!B309</f>
        <v>MBI24_Gr2</v>
      </c>
      <c r="C347" s="65">
        <f>'TN-Liste'!C309</f>
        <v>9</v>
      </c>
      <c r="G347" s="52"/>
      <c r="H347" s="16">
        <f>IFERROR(__xludf.DUMMYFUNCTION("SUM(D347:F347,-200)/10"),-20.0)</f>
        <v>-20</v>
      </c>
      <c r="I347" s="16">
        <f t="shared" si="22"/>
        <v>-7</v>
      </c>
    </row>
    <row r="348" ht="15.75" customHeight="1">
      <c r="A348" s="11">
        <f>'TN-Liste'!A310</f>
        <v>45813</v>
      </c>
      <c r="B348" s="65" t="str">
        <f>'TN-Liste'!B310</f>
        <v>MBI24_Gr2</v>
      </c>
      <c r="C348" s="65">
        <f>'TN-Liste'!C310</f>
        <v>10</v>
      </c>
      <c r="G348" s="52"/>
      <c r="H348" s="16">
        <f>IFERROR(__xludf.DUMMYFUNCTION("SUM(D348:F348,-200)/10"),-20.0)</f>
        <v>-20</v>
      </c>
      <c r="I348" s="16">
        <f t="shared" si="22"/>
        <v>-7</v>
      </c>
    </row>
    <row r="349" ht="15.75" customHeight="1">
      <c r="A349" s="11">
        <f>'TN-Liste'!A311</f>
        <v>45813</v>
      </c>
      <c r="B349" s="65" t="str">
        <f>'TN-Liste'!B311</f>
        <v>MBI24_Gr2</v>
      </c>
      <c r="C349" s="65">
        <f>'TN-Liste'!C311</f>
        <v>11</v>
      </c>
      <c r="D349" s="38">
        <v>68.0</v>
      </c>
      <c r="E349" s="38">
        <v>84.0</v>
      </c>
      <c r="F349" s="38">
        <v>80.0</v>
      </c>
      <c r="G349" s="153">
        <v>3.0</v>
      </c>
      <c r="H349" s="16">
        <f>IFERROR(__xludf.DUMMYFUNCTION("SUM(D349:F349,-200)/10"),3.2)</f>
        <v>3.2</v>
      </c>
      <c r="I349" s="16">
        <f t="shared" si="22"/>
        <v>3.8</v>
      </c>
    </row>
    <row r="350" ht="15.75" customHeight="1">
      <c r="A350" s="66">
        <f>'TN-Liste'!A312</f>
        <v>45813</v>
      </c>
      <c r="B350" s="47" t="str">
        <f>'TN-Liste'!B312</f>
        <v>MBI24_Gr2</v>
      </c>
      <c r="C350" s="47">
        <f>'TN-Liste'!C312</f>
        <v>12</v>
      </c>
      <c r="D350" s="45">
        <v>68.0</v>
      </c>
      <c r="E350" s="45">
        <v>132.0</v>
      </c>
      <c r="F350" s="45">
        <v>120.0</v>
      </c>
      <c r="G350" s="157">
        <v>3.0</v>
      </c>
      <c r="H350" s="33">
        <f>IFERROR(__xludf.DUMMYFUNCTION("SUM(D350:F350,-200)/10"),12.0)</f>
        <v>12</v>
      </c>
      <c r="I350" s="33">
        <f t="shared" si="22"/>
        <v>16.6</v>
      </c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11" t="str">
        <f>'TN-Liste'!A313</f>
        <v/>
      </c>
      <c r="B351" s="65" t="str">
        <f>'TN-Liste'!B313</f>
        <v/>
      </c>
      <c r="C351" s="65" t="str">
        <f>'TN-Liste'!C313</f>
        <v/>
      </c>
      <c r="G351" s="52"/>
      <c r="H351" s="16">
        <f>IFERROR(__xludf.DUMMYFUNCTION("SUM(D351:F351,-200)/10"),-20.0)</f>
        <v>-20</v>
      </c>
      <c r="I351" s="16">
        <f t="shared" si="22"/>
        <v>-7</v>
      </c>
    </row>
    <row r="352" ht="15.75" customHeight="1">
      <c r="A352" s="11" t="str">
        <f>'TN-Liste'!A314</f>
        <v/>
      </c>
      <c r="B352" s="65" t="str">
        <f>'TN-Liste'!B314</f>
        <v/>
      </c>
      <c r="C352" s="65" t="str">
        <f>'TN-Liste'!C314</f>
        <v/>
      </c>
      <c r="G352" s="52"/>
    </row>
    <row r="353" ht="15.75" customHeight="1">
      <c r="A353" s="11" t="str">
        <f>'TN-Liste'!A315</f>
        <v/>
      </c>
      <c r="B353" s="65" t="str">
        <f>'TN-Liste'!B315</f>
        <v/>
      </c>
      <c r="C353" s="65" t="str">
        <f>'TN-Liste'!C315</f>
        <v/>
      </c>
      <c r="G353" s="52"/>
    </row>
    <row r="354" ht="15.75" customHeight="1">
      <c r="A354" s="11" t="str">
        <f>'TN-Liste'!A316</f>
        <v/>
      </c>
      <c r="B354" s="65" t="str">
        <f>'TN-Liste'!B316</f>
        <v/>
      </c>
      <c r="C354" s="65" t="str">
        <f>'TN-Liste'!C316</f>
        <v/>
      </c>
      <c r="G354" s="52"/>
    </row>
    <row r="355" ht="15.75" customHeight="1">
      <c r="A355" s="11" t="str">
        <f>'TN-Liste'!A317</f>
        <v/>
      </c>
      <c r="B355" s="65" t="str">
        <f>'TN-Liste'!B317</f>
        <v/>
      </c>
      <c r="C355" s="65" t="str">
        <f>'TN-Liste'!C317</f>
        <v/>
      </c>
      <c r="G355" s="52"/>
    </row>
    <row r="356" ht="15.75" customHeight="1">
      <c r="A356" s="11" t="str">
        <f>'TN-Liste'!A318</f>
        <v/>
      </c>
      <c r="B356" s="65" t="str">
        <f>'TN-Liste'!B318</f>
        <v/>
      </c>
      <c r="C356" s="65" t="str">
        <f>'TN-Liste'!C318</f>
        <v/>
      </c>
      <c r="G356" s="52"/>
    </row>
    <row r="357" ht="15.75" customHeight="1">
      <c r="A357" s="11" t="str">
        <f>'TN-Liste'!A319</f>
        <v/>
      </c>
      <c r="B357" s="65" t="str">
        <f>'TN-Liste'!B319</f>
        <v/>
      </c>
      <c r="C357" s="65" t="str">
        <f>'TN-Liste'!C319</f>
        <v/>
      </c>
      <c r="G357" s="52"/>
    </row>
    <row r="358" ht="15.75" customHeight="1">
      <c r="A358" s="11" t="str">
        <f>'TN-Liste'!A320</f>
        <v/>
      </c>
      <c r="B358" s="65" t="str">
        <f>'TN-Liste'!B320</f>
        <v/>
      </c>
      <c r="C358" s="65" t="str">
        <f>'TN-Liste'!C320</f>
        <v/>
      </c>
      <c r="G358" s="52"/>
    </row>
    <row r="359" ht="15.75" customHeight="1">
      <c r="A359" s="11" t="str">
        <f>'TN-Liste'!A321</f>
        <v/>
      </c>
      <c r="B359" s="65" t="str">
        <f>'TN-Liste'!B321</f>
        <v/>
      </c>
      <c r="C359" s="65" t="str">
        <f>'TN-Liste'!C321</f>
        <v/>
      </c>
      <c r="G359" s="52"/>
    </row>
    <row r="360" ht="15.75" customHeight="1">
      <c r="A360" s="11" t="str">
        <f>'TN-Liste'!A322</f>
        <v/>
      </c>
      <c r="B360" s="65" t="str">
        <f>'TN-Liste'!B322</f>
        <v/>
      </c>
      <c r="C360" s="65" t="str">
        <f>'TN-Liste'!C322</f>
        <v/>
      </c>
      <c r="G360" s="52"/>
    </row>
    <row r="361" ht="15.75" customHeight="1">
      <c r="A361" s="11" t="str">
        <f>'TN-Liste'!A323</f>
        <v/>
      </c>
      <c r="B361" s="65" t="str">
        <f>'TN-Liste'!B323</f>
        <v/>
      </c>
      <c r="C361" s="65" t="str">
        <f>'TN-Liste'!C323</f>
        <v/>
      </c>
      <c r="G361" s="52"/>
    </row>
    <row r="362" ht="15.75" customHeight="1">
      <c r="A362" s="11" t="str">
        <f>'TN-Liste'!A324</f>
        <v/>
      </c>
      <c r="B362" s="65" t="str">
        <f>'TN-Liste'!B324</f>
        <v/>
      </c>
      <c r="C362" s="65" t="str">
        <f>'TN-Liste'!C324</f>
        <v/>
      </c>
      <c r="G362" s="52"/>
    </row>
    <row r="363" ht="15.75" customHeight="1">
      <c r="G363" s="52"/>
    </row>
    <row r="364" ht="15.75" customHeight="1">
      <c r="G364" s="52"/>
    </row>
    <row r="365" ht="15.75" customHeight="1">
      <c r="G365" s="52"/>
    </row>
    <row r="366" ht="15.75" customHeight="1">
      <c r="G366" s="52"/>
    </row>
    <row r="367" ht="15.75" customHeight="1">
      <c r="G367" s="52"/>
    </row>
    <row r="368" ht="15.75" customHeight="1">
      <c r="G368" s="52"/>
    </row>
    <row r="369" ht="15.75" customHeight="1">
      <c r="G369" s="52"/>
    </row>
    <row r="370" ht="15.75" customHeight="1">
      <c r="G370" s="52"/>
    </row>
    <row r="371" ht="15.75" customHeight="1">
      <c r="G371" s="52"/>
    </row>
    <row r="372" ht="15.75" customHeight="1">
      <c r="G372" s="52"/>
    </row>
    <row r="373" ht="15.75" customHeight="1">
      <c r="G373" s="52"/>
    </row>
    <row r="374" ht="15.75" customHeight="1">
      <c r="G374" s="52"/>
    </row>
    <row r="375" ht="15.75" customHeight="1">
      <c r="G375" s="52"/>
    </row>
    <row r="376" ht="15.75" customHeight="1">
      <c r="G376" s="52"/>
    </row>
    <row r="377" ht="15.75" customHeight="1">
      <c r="G377" s="52"/>
    </row>
    <row r="378" ht="15.75" customHeight="1">
      <c r="G378" s="52"/>
    </row>
    <row r="379" ht="15.75" customHeight="1">
      <c r="G379" s="52"/>
    </row>
    <row r="380" ht="15.75" customHeight="1">
      <c r="G380" s="52"/>
    </row>
    <row r="381" ht="15.75" customHeight="1">
      <c r="G381" s="52"/>
    </row>
    <row r="382" ht="15.75" customHeight="1">
      <c r="G382" s="52"/>
    </row>
    <row r="383" ht="15.75" customHeight="1">
      <c r="G383" s="52"/>
    </row>
    <row r="384" ht="15.75" customHeight="1">
      <c r="G384" s="52"/>
    </row>
    <row r="385" ht="15.75" customHeight="1">
      <c r="G385" s="52"/>
    </row>
    <row r="386" ht="15.75" customHeight="1">
      <c r="G386" s="52"/>
    </row>
    <row r="387" ht="15.75" customHeight="1">
      <c r="G387" s="52"/>
    </row>
    <row r="388" ht="15.75" customHeight="1">
      <c r="G388" s="52"/>
    </row>
    <row r="389" ht="15.75" customHeight="1">
      <c r="G389" s="52"/>
    </row>
    <row r="390" ht="15.75" customHeight="1">
      <c r="G390" s="52"/>
    </row>
    <row r="391" ht="15.75" customHeight="1">
      <c r="G391" s="52"/>
    </row>
    <row r="392" ht="15.75" customHeight="1">
      <c r="G392" s="52"/>
    </row>
    <row r="393" ht="15.75" customHeight="1">
      <c r="G393" s="52"/>
    </row>
    <row r="394" ht="15.75" customHeight="1">
      <c r="G394" s="52"/>
    </row>
    <row r="395" ht="15.75" customHeight="1">
      <c r="G395" s="52"/>
    </row>
    <row r="396" ht="15.75" customHeight="1">
      <c r="G396" s="52"/>
    </row>
    <row r="397" ht="15.75" customHeight="1">
      <c r="G397" s="52"/>
    </row>
    <row r="398" ht="15.75" customHeight="1">
      <c r="G398" s="52"/>
    </row>
    <row r="399" ht="15.75" customHeight="1">
      <c r="G399" s="52"/>
    </row>
    <row r="400" ht="15.75" customHeight="1">
      <c r="G400" s="52"/>
    </row>
    <row r="401" ht="15.75" customHeight="1">
      <c r="G401" s="52"/>
    </row>
    <row r="402" ht="15.75" customHeight="1">
      <c r="G402" s="52"/>
    </row>
    <row r="403" ht="15.75" customHeight="1">
      <c r="G403" s="52"/>
    </row>
    <row r="404" ht="15.75" customHeight="1">
      <c r="G404" s="52"/>
    </row>
    <row r="405" ht="15.75" customHeight="1">
      <c r="G405" s="52"/>
    </row>
    <row r="406" ht="15.75" customHeight="1">
      <c r="G406" s="52"/>
    </row>
    <row r="407" ht="15.75" customHeight="1">
      <c r="G407" s="52"/>
    </row>
    <row r="408" ht="15.75" customHeight="1">
      <c r="G408" s="52"/>
    </row>
    <row r="409" ht="15.75" customHeight="1">
      <c r="G409" s="52"/>
    </row>
    <row r="410" ht="15.75" customHeight="1">
      <c r="G410" s="52"/>
    </row>
    <row r="411" ht="15.75" customHeight="1">
      <c r="G411" s="52"/>
    </row>
    <row r="412" ht="15.75" customHeight="1">
      <c r="G412" s="52"/>
    </row>
    <row r="413" ht="15.75" customHeight="1">
      <c r="G413" s="52"/>
    </row>
    <row r="414" ht="15.75" customHeight="1">
      <c r="G414" s="52"/>
    </row>
    <row r="415" ht="15.75" customHeight="1">
      <c r="G415" s="52"/>
    </row>
    <row r="416" ht="15.75" customHeight="1">
      <c r="G416" s="52"/>
    </row>
    <row r="417" ht="15.75" customHeight="1">
      <c r="G417" s="52"/>
    </row>
    <row r="418" ht="15.75" customHeight="1">
      <c r="G418" s="52"/>
    </row>
    <row r="419" ht="15.75" customHeight="1">
      <c r="G419" s="52"/>
    </row>
    <row r="420" ht="15.75" customHeight="1">
      <c r="G420" s="52"/>
    </row>
    <row r="421" ht="15.75" customHeight="1">
      <c r="G421" s="52"/>
    </row>
    <row r="422" ht="15.75" customHeight="1">
      <c r="G422" s="52"/>
    </row>
    <row r="423" ht="15.75" customHeight="1">
      <c r="G423" s="52"/>
    </row>
    <row r="424" ht="15.75" customHeight="1">
      <c r="G424" s="52"/>
    </row>
    <row r="425" ht="15.75" customHeight="1">
      <c r="G425" s="52"/>
    </row>
    <row r="426" ht="15.75" customHeight="1">
      <c r="G426" s="52"/>
    </row>
    <row r="427" ht="15.75" customHeight="1">
      <c r="G427" s="52"/>
    </row>
    <row r="428" ht="15.75" customHeight="1">
      <c r="G428" s="52"/>
    </row>
    <row r="429" ht="15.75" customHeight="1">
      <c r="G429" s="52"/>
    </row>
    <row r="430" ht="15.75" customHeight="1">
      <c r="G430" s="52"/>
    </row>
    <row r="431" ht="15.75" customHeight="1">
      <c r="G431" s="52"/>
    </row>
    <row r="432" ht="15.75" customHeight="1">
      <c r="G432" s="52"/>
    </row>
    <row r="433" ht="15.75" customHeight="1">
      <c r="G433" s="52"/>
    </row>
    <row r="434" ht="15.75" customHeight="1">
      <c r="G434" s="52"/>
    </row>
    <row r="435" ht="15.75" customHeight="1">
      <c r="G435" s="52"/>
    </row>
    <row r="436" ht="15.75" customHeight="1">
      <c r="G436" s="52"/>
    </row>
    <row r="437" ht="15.75" customHeight="1">
      <c r="G437" s="52"/>
    </row>
    <row r="438" ht="15.75" customHeight="1">
      <c r="G438" s="52"/>
    </row>
    <row r="439" ht="15.75" customHeight="1">
      <c r="G439" s="52"/>
    </row>
    <row r="440" ht="15.75" customHeight="1">
      <c r="G440" s="52"/>
    </row>
    <row r="441" ht="15.75" customHeight="1">
      <c r="G441" s="52"/>
    </row>
    <row r="442" ht="15.75" customHeight="1">
      <c r="G442" s="52"/>
    </row>
    <row r="443" ht="15.75" customHeight="1">
      <c r="G443" s="52"/>
    </row>
    <row r="444" ht="15.75" customHeight="1">
      <c r="G444" s="52"/>
    </row>
    <row r="445" ht="15.75" customHeight="1">
      <c r="G445" s="52"/>
    </row>
    <row r="446" ht="15.75" customHeight="1">
      <c r="G446" s="52"/>
    </row>
    <row r="447" ht="15.75" customHeight="1">
      <c r="G447" s="52"/>
    </row>
    <row r="448" ht="15.75" customHeight="1">
      <c r="G448" s="52"/>
    </row>
    <row r="449" ht="15.75" customHeight="1">
      <c r="G449" s="52"/>
    </row>
    <row r="450" ht="15.75" customHeight="1">
      <c r="G450" s="52"/>
    </row>
    <row r="451" ht="15.75" customHeight="1">
      <c r="G451" s="52"/>
    </row>
    <row r="452" ht="15.75" customHeight="1">
      <c r="G452" s="52"/>
    </row>
    <row r="453" ht="15.75" customHeight="1">
      <c r="G453" s="52"/>
    </row>
    <row r="454" ht="15.75" customHeight="1">
      <c r="G454" s="52"/>
    </row>
    <row r="455" ht="15.75" customHeight="1">
      <c r="G455" s="52"/>
    </row>
    <row r="456" ht="15.75" customHeight="1">
      <c r="G456" s="52"/>
    </row>
    <row r="457" ht="15.75" customHeight="1">
      <c r="G457" s="52"/>
    </row>
    <row r="458" ht="15.75" customHeight="1">
      <c r="G458" s="52"/>
    </row>
    <row r="459" ht="15.75" customHeight="1">
      <c r="G459" s="52"/>
    </row>
    <row r="460" ht="15.75" customHeight="1">
      <c r="G460" s="52"/>
    </row>
    <row r="461" ht="15.75" customHeight="1">
      <c r="G461" s="52"/>
    </row>
    <row r="462" ht="15.75" customHeight="1">
      <c r="G462" s="52"/>
    </row>
    <row r="463" ht="15.75" customHeight="1">
      <c r="G463" s="52"/>
    </row>
    <row r="464" ht="15.75" customHeight="1">
      <c r="G464" s="52"/>
    </row>
    <row r="465" ht="15.75" customHeight="1">
      <c r="G465" s="52"/>
    </row>
    <row r="466" ht="15.75" customHeight="1">
      <c r="G466" s="52"/>
    </row>
    <row r="467" ht="15.75" customHeight="1">
      <c r="G467" s="52"/>
    </row>
    <row r="468" ht="15.75" customHeight="1">
      <c r="G468" s="52"/>
    </row>
    <row r="469" ht="15.75" customHeight="1">
      <c r="G469" s="52"/>
    </row>
    <row r="470" ht="15.75" customHeight="1">
      <c r="G470" s="52"/>
    </row>
    <row r="471" ht="15.75" customHeight="1">
      <c r="G471" s="52"/>
    </row>
    <row r="472" ht="15.75" customHeight="1">
      <c r="G472" s="52"/>
    </row>
    <row r="473" ht="15.75" customHeight="1">
      <c r="G473" s="52"/>
    </row>
    <row r="474" ht="15.75" customHeight="1">
      <c r="G474" s="52"/>
    </row>
    <row r="475" ht="15.75" customHeight="1">
      <c r="G475" s="52"/>
    </row>
    <row r="476" ht="15.75" customHeight="1">
      <c r="G476" s="52"/>
    </row>
    <row r="477" ht="15.75" customHeight="1">
      <c r="G477" s="52"/>
    </row>
    <row r="478" ht="15.75" customHeight="1">
      <c r="G478" s="52"/>
    </row>
    <row r="479" ht="15.75" customHeight="1">
      <c r="G479" s="52"/>
    </row>
    <row r="480" ht="15.75" customHeight="1">
      <c r="G480" s="52"/>
    </row>
    <row r="481" ht="15.75" customHeight="1">
      <c r="G481" s="52"/>
    </row>
    <row r="482" ht="15.75" customHeight="1">
      <c r="G482" s="52"/>
    </row>
    <row r="483" ht="15.75" customHeight="1">
      <c r="G483" s="52"/>
    </row>
    <row r="484" ht="15.75" customHeight="1">
      <c r="G484" s="52"/>
    </row>
    <row r="485" ht="15.75" customHeight="1">
      <c r="G485" s="52"/>
    </row>
    <row r="486" ht="15.75" customHeight="1">
      <c r="G486" s="52"/>
    </row>
    <row r="487" ht="15.75" customHeight="1">
      <c r="G487" s="52"/>
    </row>
    <row r="488" ht="15.75" customHeight="1">
      <c r="G488" s="52"/>
    </row>
    <row r="489" ht="15.75" customHeight="1">
      <c r="G489" s="52"/>
    </row>
    <row r="490" ht="15.75" customHeight="1">
      <c r="G490" s="52"/>
    </row>
    <row r="491" ht="15.75" customHeight="1">
      <c r="G491" s="52"/>
    </row>
    <row r="492" ht="15.75" customHeight="1">
      <c r="G492" s="52"/>
    </row>
    <row r="493" ht="15.75" customHeight="1">
      <c r="G493" s="52"/>
    </row>
    <row r="494" ht="15.75" customHeight="1">
      <c r="G494" s="52"/>
    </row>
    <row r="495" ht="15.75" customHeight="1">
      <c r="G495" s="52"/>
    </row>
    <row r="496" ht="15.75" customHeight="1">
      <c r="G496" s="52"/>
    </row>
    <row r="497" ht="15.75" customHeight="1">
      <c r="G497" s="52"/>
    </row>
    <row r="498" ht="15.75" customHeight="1">
      <c r="G498" s="52"/>
    </row>
    <row r="499" ht="15.75" customHeight="1">
      <c r="G499" s="52"/>
    </row>
    <row r="500" ht="15.75" customHeight="1">
      <c r="G500" s="52"/>
    </row>
    <row r="501" ht="15.75" customHeight="1">
      <c r="G501" s="52"/>
    </row>
    <row r="502" ht="15.75" customHeight="1">
      <c r="G502" s="52"/>
    </row>
    <row r="503" ht="15.75" customHeight="1">
      <c r="G503" s="52"/>
    </row>
    <row r="504" ht="15.75" customHeight="1">
      <c r="G504" s="52"/>
    </row>
    <row r="505" ht="15.75" customHeight="1">
      <c r="G505" s="52"/>
    </row>
    <row r="506" ht="15.75" customHeight="1">
      <c r="G506" s="52"/>
    </row>
    <row r="507" ht="15.75" customHeight="1">
      <c r="G507" s="52"/>
    </row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57"/>
    <col customWidth="1" min="3" max="3" width="11.43"/>
    <col customWidth="1" min="4" max="4" width="5.71"/>
    <col customWidth="1" min="5" max="5" width="7.57"/>
    <col customWidth="1" min="6" max="6" width="5.71"/>
    <col customWidth="1" min="7" max="7" width="7.57"/>
    <col customWidth="1" min="8" max="8" width="5.71"/>
    <col customWidth="1" min="9" max="9" width="7.57"/>
    <col customWidth="1" min="10" max="10" width="5.71"/>
    <col customWidth="1" min="11" max="11" width="7.57"/>
    <col customWidth="1" min="12" max="14" width="5.71"/>
    <col customWidth="1" min="15" max="15" width="7.57"/>
    <col customWidth="1" min="16" max="16" width="5.71"/>
    <col customWidth="1" min="17" max="17" width="7.57"/>
    <col customWidth="1" min="18" max="18" width="27.57"/>
    <col customWidth="1" min="19" max="28" width="11.43"/>
  </cols>
  <sheetData>
    <row r="1">
      <c r="B1" s="5"/>
      <c r="C1" s="52"/>
      <c r="D1" s="84" t="s">
        <v>259</v>
      </c>
      <c r="F1" s="53" t="s">
        <v>240</v>
      </c>
      <c r="H1" s="53" t="s">
        <v>260</v>
      </c>
      <c r="J1" s="53" t="s">
        <v>261</v>
      </c>
      <c r="L1" s="53" t="s">
        <v>262</v>
      </c>
      <c r="N1" s="53" t="s">
        <v>263</v>
      </c>
      <c r="P1" s="53" t="s">
        <v>264</v>
      </c>
      <c r="R1" s="5"/>
    </row>
    <row r="2">
      <c r="A2" s="2" t="s">
        <v>53</v>
      </c>
      <c r="B2" s="2" t="s">
        <v>0</v>
      </c>
      <c r="C2" s="54" t="s">
        <v>2</v>
      </c>
      <c r="D2" s="2" t="s">
        <v>153</v>
      </c>
      <c r="E2" s="54" t="s">
        <v>154</v>
      </c>
      <c r="F2" s="2" t="s">
        <v>153</v>
      </c>
      <c r="G2" s="54" t="s">
        <v>154</v>
      </c>
      <c r="H2" s="2" t="s">
        <v>153</v>
      </c>
      <c r="I2" s="54" t="s">
        <v>154</v>
      </c>
      <c r="J2" s="2" t="s">
        <v>153</v>
      </c>
      <c r="K2" s="54" t="s">
        <v>154</v>
      </c>
      <c r="L2" s="2" t="s">
        <v>153</v>
      </c>
      <c r="M2" s="54" t="s">
        <v>154</v>
      </c>
      <c r="N2" s="2" t="s">
        <v>153</v>
      </c>
      <c r="O2" s="54" t="s">
        <v>154</v>
      </c>
      <c r="P2" s="2" t="s">
        <v>153</v>
      </c>
      <c r="Q2" s="54" t="s">
        <v>154</v>
      </c>
      <c r="R2" s="2" t="s">
        <v>84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ht="30.0" customHeight="1">
      <c r="A3" s="57">
        <v>42531.0</v>
      </c>
      <c r="B3" s="5" t="s">
        <v>66</v>
      </c>
      <c r="C3" s="52" t="s">
        <v>14</v>
      </c>
      <c r="D3" s="5" t="s">
        <v>175</v>
      </c>
      <c r="E3" s="52" t="s">
        <v>265</v>
      </c>
      <c r="F3" s="5" t="s">
        <v>265</v>
      </c>
      <c r="G3" s="52" t="s">
        <v>175</v>
      </c>
      <c r="H3" s="5" t="s">
        <v>265</v>
      </c>
      <c r="I3" s="52" t="s">
        <v>175</v>
      </c>
      <c r="J3" s="5" t="s">
        <v>265</v>
      </c>
      <c r="K3" s="52" t="s">
        <v>265</v>
      </c>
      <c r="L3" s="5"/>
      <c r="M3" s="52"/>
      <c r="N3" s="5" t="s">
        <v>265</v>
      </c>
      <c r="O3" s="52" t="s">
        <v>265</v>
      </c>
      <c r="P3" s="5" t="s">
        <v>265</v>
      </c>
      <c r="Q3" s="52" t="s">
        <v>175</v>
      </c>
      <c r="R3" s="206" t="s">
        <v>266</v>
      </c>
    </row>
    <row r="4">
      <c r="A4" s="57">
        <v>42531.0</v>
      </c>
      <c r="B4" s="5" t="s">
        <v>66</v>
      </c>
      <c r="C4" s="52" t="s">
        <v>16</v>
      </c>
      <c r="D4" s="5" t="s">
        <v>175</v>
      </c>
      <c r="E4" s="52" t="s">
        <v>265</v>
      </c>
      <c r="F4" s="5" t="s">
        <v>265</v>
      </c>
      <c r="G4" s="52" t="s">
        <v>175</v>
      </c>
      <c r="H4" s="5" t="s">
        <v>265</v>
      </c>
      <c r="I4" s="52" t="s">
        <v>175</v>
      </c>
      <c r="J4" s="5" t="s">
        <v>265</v>
      </c>
      <c r="K4" s="52" t="s">
        <v>265</v>
      </c>
      <c r="L4" s="5"/>
      <c r="M4" s="52"/>
      <c r="N4" s="5" t="s">
        <v>265</v>
      </c>
      <c r="O4" s="52" t="s">
        <v>265</v>
      </c>
      <c r="P4" s="5" t="s">
        <v>265</v>
      </c>
      <c r="Q4" s="52" t="s">
        <v>175</v>
      </c>
      <c r="R4" s="5"/>
    </row>
    <row r="5">
      <c r="A5" s="93">
        <v>42531.0</v>
      </c>
      <c r="B5" s="2" t="s">
        <v>66</v>
      </c>
      <c r="C5" s="54" t="s">
        <v>17</v>
      </c>
      <c r="D5" s="2" t="s">
        <v>175</v>
      </c>
      <c r="E5" s="54" t="s">
        <v>265</v>
      </c>
      <c r="F5" s="2" t="s">
        <v>265</v>
      </c>
      <c r="G5" s="54" t="s">
        <v>175</v>
      </c>
      <c r="H5" s="2" t="s">
        <v>265</v>
      </c>
      <c r="I5" s="54" t="s">
        <v>175</v>
      </c>
      <c r="J5" s="2" t="s">
        <v>265</v>
      </c>
      <c r="K5" s="54" t="s">
        <v>265</v>
      </c>
      <c r="L5" s="2"/>
      <c r="M5" s="54"/>
      <c r="N5" s="2" t="s">
        <v>265</v>
      </c>
      <c r="O5" s="54" t="s">
        <v>265</v>
      </c>
      <c r="P5" s="2" t="s">
        <v>265</v>
      </c>
      <c r="Q5" s="54" t="s">
        <v>175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30.0" customHeight="1">
      <c r="A6" s="207"/>
      <c r="B6" s="207" t="s">
        <v>67</v>
      </c>
      <c r="C6" s="208" t="s">
        <v>11</v>
      </c>
      <c r="D6" s="207" t="s">
        <v>175</v>
      </c>
      <c r="E6" s="208" t="s">
        <v>265</v>
      </c>
      <c r="F6" s="207" t="s">
        <v>265</v>
      </c>
      <c r="G6" s="208" t="s">
        <v>175</v>
      </c>
      <c r="H6" s="207" t="s">
        <v>265</v>
      </c>
      <c r="I6" s="208" t="s">
        <v>175</v>
      </c>
      <c r="J6" s="207" t="s">
        <v>265</v>
      </c>
      <c r="K6" s="208" t="s">
        <v>265</v>
      </c>
      <c r="L6" s="207"/>
      <c r="M6" s="208"/>
      <c r="N6" s="207" t="s">
        <v>265</v>
      </c>
      <c r="O6" s="208" t="s">
        <v>265</v>
      </c>
      <c r="P6" s="207" t="s">
        <v>265</v>
      </c>
      <c r="Q6" s="208" t="s">
        <v>175</v>
      </c>
      <c r="R6" s="206" t="s">
        <v>266</v>
      </c>
      <c r="S6" s="207"/>
      <c r="T6" s="207"/>
      <c r="U6" s="207"/>
      <c r="V6" s="207"/>
      <c r="W6" s="207"/>
      <c r="X6" s="207"/>
      <c r="Y6" s="207"/>
      <c r="Z6" s="207"/>
      <c r="AA6" s="207"/>
      <c r="AB6" s="207"/>
    </row>
    <row r="7">
      <c r="A7" s="11">
        <f>'TN-Liste'!A93</f>
        <v>43259</v>
      </c>
      <c r="B7" s="65" t="str">
        <f>'TN-Liste'!B93</f>
        <v>MBI17_Grp1</v>
      </c>
      <c r="C7" s="52" t="s">
        <v>14</v>
      </c>
      <c r="D7" s="5" t="s">
        <v>175</v>
      </c>
      <c r="E7" s="52" t="s">
        <v>175</v>
      </c>
      <c r="F7" s="5" t="s">
        <v>265</v>
      </c>
      <c r="G7" s="52" t="s">
        <v>265</v>
      </c>
      <c r="H7" s="5" t="s">
        <v>265</v>
      </c>
      <c r="I7" s="52" t="s">
        <v>175</v>
      </c>
      <c r="J7" s="5" t="s">
        <v>265</v>
      </c>
      <c r="K7" s="52" t="s">
        <v>175</v>
      </c>
      <c r="L7" s="5" t="s">
        <v>265</v>
      </c>
      <c r="M7" s="52" t="s">
        <v>175</v>
      </c>
      <c r="N7" s="5" t="s">
        <v>265</v>
      </c>
      <c r="O7" s="52" t="s">
        <v>265</v>
      </c>
      <c r="P7" s="5" t="s">
        <v>265</v>
      </c>
      <c r="Q7" s="52" t="s">
        <v>265</v>
      </c>
      <c r="R7" s="5"/>
    </row>
    <row r="8">
      <c r="A8" s="11">
        <f>'TN-Liste'!A94</f>
        <v>43259</v>
      </c>
      <c r="B8" s="65" t="str">
        <f>'TN-Liste'!B94</f>
        <v>MBI17_Grp1</v>
      </c>
      <c r="C8" s="52" t="s">
        <v>16</v>
      </c>
      <c r="D8" s="5"/>
      <c r="E8" s="52"/>
      <c r="F8" s="5"/>
      <c r="G8" s="73" t="s">
        <v>175</v>
      </c>
      <c r="H8" s="5"/>
      <c r="I8" s="52" t="s">
        <v>175</v>
      </c>
      <c r="J8" s="5"/>
      <c r="K8" s="52" t="s">
        <v>265</v>
      </c>
      <c r="L8" s="5"/>
      <c r="M8" s="52" t="s">
        <v>175</v>
      </c>
      <c r="N8" s="5"/>
      <c r="O8" s="52" t="s">
        <v>175</v>
      </c>
      <c r="P8" s="5"/>
      <c r="Q8" s="52"/>
      <c r="R8" s="5"/>
    </row>
    <row r="9">
      <c r="A9" s="11">
        <f>'TN-Liste'!A95</f>
        <v>43259</v>
      </c>
      <c r="B9" s="65" t="str">
        <f>'TN-Liste'!B95</f>
        <v>MBI17_Grp1</v>
      </c>
      <c r="C9" s="52" t="s">
        <v>17</v>
      </c>
      <c r="D9" s="5"/>
      <c r="E9" s="52"/>
      <c r="F9" s="5"/>
      <c r="G9" s="52" t="s">
        <v>175</v>
      </c>
      <c r="H9" s="5"/>
      <c r="I9" s="73" t="s">
        <v>175</v>
      </c>
      <c r="J9" s="5"/>
      <c r="K9" s="73" t="s">
        <v>175</v>
      </c>
      <c r="L9" s="5"/>
      <c r="M9" s="52" t="s">
        <v>175</v>
      </c>
      <c r="N9" s="5"/>
      <c r="O9" s="52"/>
      <c r="P9" s="5"/>
      <c r="Q9" s="52"/>
      <c r="R9" s="5"/>
    </row>
    <row r="10">
      <c r="A10" s="11">
        <f>'TN-Liste'!A96</f>
        <v>43259</v>
      </c>
      <c r="B10" s="65" t="str">
        <f>'TN-Liste'!B96</f>
        <v>MBI17_Grp1</v>
      </c>
      <c r="C10" s="52" t="s">
        <v>15</v>
      </c>
      <c r="D10" s="5"/>
      <c r="E10" s="52"/>
      <c r="F10" s="5"/>
      <c r="G10" s="73" t="s">
        <v>175</v>
      </c>
      <c r="H10" s="5"/>
      <c r="I10" s="73" t="s">
        <v>175</v>
      </c>
      <c r="J10" s="5"/>
      <c r="K10" s="52" t="s">
        <v>265</v>
      </c>
      <c r="L10" s="5"/>
      <c r="M10" s="52" t="s">
        <v>175</v>
      </c>
      <c r="N10" s="5"/>
      <c r="O10" s="52"/>
      <c r="P10" s="5"/>
      <c r="Q10" s="52"/>
      <c r="R10" s="5"/>
    </row>
    <row r="11">
      <c r="A11" s="11">
        <f>'TN-Liste'!A97</f>
        <v>43259</v>
      </c>
      <c r="B11" s="65" t="str">
        <f>'TN-Liste'!B97</f>
        <v>MBI17_Grp1</v>
      </c>
      <c r="C11" s="52" t="s">
        <v>11</v>
      </c>
      <c r="D11" s="5"/>
      <c r="E11" s="52"/>
      <c r="F11" s="5"/>
      <c r="G11" s="73" t="s">
        <v>175</v>
      </c>
      <c r="H11" s="5"/>
      <c r="I11" s="73" t="s">
        <v>175</v>
      </c>
      <c r="J11" s="5"/>
      <c r="K11" s="52" t="s">
        <v>265</v>
      </c>
      <c r="L11" s="5"/>
      <c r="M11" s="52" t="s">
        <v>175</v>
      </c>
      <c r="N11" s="5"/>
      <c r="O11" s="52"/>
      <c r="P11" s="5"/>
      <c r="Q11" s="52"/>
      <c r="R11" s="5"/>
    </row>
    <row r="12">
      <c r="A12" s="66">
        <f>'TN-Liste'!A98</f>
        <v>43259</v>
      </c>
      <c r="B12" s="9" t="str">
        <f>'TN-Liste'!B98</f>
        <v>MBI17_Grp1</v>
      </c>
      <c r="C12" s="54" t="s">
        <v>267</v>
      </c>
      <c r="D12" s="2"/>
      <c r="E12" s="54" t="s">
        <v>265</v>
      </c>
      <c r="F12" s="2"/>
      <c r="G12" s="54" t="s">
        <v>175</v>
      </c>
      <c r="H12" s="2"/>
      <c r="I12" s="54" t="s">
        <v>175</v>
      </c>
      <c r="J12" s="2"/>
      <c r="K12" s="54" t="s">
        <v>265</v>
      </c>
      <c r="L12" s="2"/>
      <c r="M12" s="54" t="s">
        <v>175</v>
      </c>
      <c r="N12" s="2"/>
      <c r="O12" s="54"/>
      <c r="P12" s="2"/>
      <c r="Q12" s="54"/>
      <c r="R12" s="2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209">
        <v>43644.0</v>
      </c>
      <c r="B13" s="5" t="s">
        <v>36</v>
      </c>
      <c r="C13" s="52" t="s">
        <v>14</v>
      </c>
      <c r="D13" s="5" t="s">
        <v>175</v>
      </c>
      <c r="E13" s="52" t="s">
        <v>265</v>
      </c>
      <c r="F13" s="5" t="s">
        <v>265</v>
      </c>
      <c r="G13" s="52" t="s">
        <v>265</v>
      </c>
      <c r="H13" s="5" t="s">
        <v>265</v>
      </c>
      <c r="I13" s="52" t="s">
        <v>175</v>
      </c>
      <c r="J13" s="5" t="s">
        <v>265</v>
      </c>
      <c r="K13" s="52" t="s">
        <v>265</v>
      </c>
      <c r="L13" s="5" t="s">
        <v>265</v>
      </c>
      <c r="M13" s="52" t="s">
        <v>265</v>
      </c>
      <c r="N13" s="5"/>
      <c r="O13" s="52"/>
      <c r="P13" s="5"/>
      <c r="Q13" s="52"/>
      <c r="R13" s="5"/>
    </row>
    <row r="14">
      <c r="B14" s="5"/>
      <c r="C14" s="52"/>
      <c r="D14" s="5"/>
      <c r="E14" s="52"/>
      <c r="F14" s="5"/>
      <c r="G14" s="52"/>
      <c r="H14" s="5"/>
      <c r="I14" s="52"/>
      <c r="J14" s="5"/>
      <c r="K14" s="52"/>
      <c r="L14" s="5"/>
      <c r="M14" s="52"/>
      <c r="N14" s="5"/>
      <c r="O14" s="52"/>
      <c r="P14" s="5"/>
      <c r="Q14" s="52"/>
      <c r="R14" s="5"/>
    </row>
    <row r="15">
      <c r="B15" s="5"/>
      <c r="C15" s="52" t="s">
        <v>17</v>
      </c>
      <c r="D15" s="5" t="s">
        <v>175</v>
      </c>
      <c r="E15" s="52" t="s">
        <v>265</v>
      </c>
      <c r="F15" s="5" t="s">
        <v>265</v>
      </c>
      <c r="G15" s="52" t="s">
        <v>265</v>
      </c>
      <c r="H15" s="5" t="s">
        <v>265</v>
      </c>
      <c r="I15" s="52" t="s">
        <v>175</v>
      </c>
      <c r="J15" s="5" t="s">
        <v>265</v>
      </c>
      <c r="K15" s="52" t="s">
        <v>265</v>
      </c>
      <c r="L15" s="5" t="s">
        <v>265</v>
      </c>
      <c r="M15" s="52" t="s">
        <v>265</v>
      </c>
      <c r="N15" s="5"/>
      <c r="O15" s="52"/>
      <c r="P15" s="5"/>
      <c r="Q15" s="52"/>
      <c r="R15" s="5"/>
    </row>
    <row r="16">
      <c r="B16" s="5"/>
      <c r="C16" s="52"/>
      <c r="D16" s="5"/>
      <c r="E16" s="52"/>
      <c r="F16" s="5"/>
      <c r="G16" s="52"/>
      <c r="H16" s="5"/>
      <c r="I16" s="52"/>
      <c r="J16" s="5"/>
      <c r="K16" s="52"/>
      <c r="L16" s="5"/>
      <c r="M16" s="52"/>
      <c r="N16" s="5"/>
      <c r="O16" s="52"/>
      <c r="P16" s="5"/>
      <c r="Q16" s="52"/>
      <c r="R16" s="5"/>
    </row>
    <row r="17">
      <c r="B17" s="5"/>
      <c r="C17" s="52" t="s">
        <v>11</v>
      </c>
      <c r="D17" s="5"/>
      <c r="E17" s="52"/>
      <c r="F17" s="5" t="s">
        <v>265</v>
      </c>
      <c r="G17" s="52" t="s">
        <v>175</v>
      </c>
      <c r="H17" s="5" t="s">
        <v>265</v>
      </c>
      <c r="I17" s="52" t="s">
        <v>175</v>
      </c>
      <c r="J17" s="5" t="s">
        <v>265</v>
      </c>
      <c r="K17" s="52" t="s">
        <v>175</v>
      </c>
      <c r="L17" s="5" t="s">
        <v>265</v>
      </c>
      <c r="M17" s="52" t="s">
        <v>175</v>
      </c>
      <c r="N17" s="5"/>
      <c r="O17" s="52"/>
      <c r="P17" s="5"/>
      <c r="Q17" s="52"/>
      <c r="R17" s="5"/>
    </row>
    <row r="18">
      <c r="A18" s="40">
        <v>45455.0</v>
      </c>
      <c r="B18" s="42" t="s">
        <v>268</v>
      </c>
      <c r="C18" s="190" t="s">
        <v>17</v>
      </c>
      <c r="D18" s="42" t="s">
        <v>175</v>
      </c>
      <c r="E18" s="190" t="s">
        <v>265</v>
      </c>
      <c r="F18" s="42" t="s">
        <v>265</v>
      </c>
      <c r="G18" s="190" t="s">
        <v>175</v>
      </c>
      <c r="H18" s="42" t="s">
        <v>265</v>
      </c>
      <c r="I18" s="190" t="s">
        <v>175</v>
      </c>
      <c r="J18" s="42" t="s">
        <v>265</v>
      </c>
      <c r="K18" s="190" t="s">
        <v>265</v>
      </c>
      <c r="L18" s="42"/>
      <c r="M18" s="120"/>
      <c r="N18" s="42" t="s">
        <v>265</v>
      </c>
      <c r="O18" s="190" t="s">
        <v>175</v>
      </c>
      <c r="P18" s="42" t="s">
        <v>265</v>
      </c>
      <c r="Q18" s="190" t="s">
        <v>175</v>
      </c>
      <c r="R18" s="42" t="s">
        <v>269</v>
      </c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40">
        <v>45456.0</v>
      </c>
      <c r="B19" s="42" t="s">
        <v>270</v>
      </c>
      <c r="C19" s="120"/>
      <c r="D19" s="42" t="s">
        <v>175</v>
      </c>
      <c r="E19" s="190" t="s">
        <v>265</v>
      </c>
      <c r="F19" s="42" t="s">
        <v>265</v>
      </c>
      <c r="G19" s="190" t="s">
        <v>175</v>
      </c>
      <c r="H19" s="42" t="s">
        <v>265</v>
      </c>
      <c r="I19" s="190" t="s">
        <v>175</v>
      </c>
      <c r="J19" s="42" t="s">
        <v>265</v>
      </c>
      <c r="K19" s="190" t="s">
        <v>265</v>
      </c>
      <c r="L19" s="7"/>
      <c r="M19" s="120"/>
      <c r="N19" s="42" t="s">
        <v>265</v>
      </c>
      <c r="O19" s="190" t="s">
        <v>175</v>
      </c>
      <c r="P19" s="42" t="s">
        <v>265</v>
      </c>
      <c r="Q19" s="190" t="s">
        <v>175</v>
      </c>
      <c r="R19" s="7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>
      <c r="A20" s="47"/>
      <c r="B20" s="2"/>
      <c r="C20" s="54"/>
      <c r="D20" s="2" t="s">
        <v>175</v>
      </c>
      <c r="E20" s="54" t="s">
        <v>265</v>
      </c>
      <c r="F20" s="2" t="s">
        <v>265</v>
      </c>
      <c r="G20" s="54" t="s">
        <v>265</v>
      </c>
      <c r="H20" s="2" t="s">
        <v>265</v>
      </c>
      <c r="I20" s="54" t="s">
        <v>175</v>
      </c>
      <c r="J20" s="2" t="s">
        <v>265</v>
      </c>
      <c r="K20" s="54" t="s">
        <v>265</v>
      </c>
      <c r="L20" s="2"/>
      <c r="M20" s="54"/>
      <c r="N20" s="46" t="s">
        <v>265</v>
      </c>
      <c r="O20" s="157" t="s">
        <v>175</v>
      </c>
      <c r="P20" s="46" t="s">
        <v>265</v>
      </c>
      <c r="Q20" s="157" t="s">
        <v>175</v>
      </c>
      <c r="R20" s="2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ht="15.75" customHeight="1">
      <c r="A21" s="37">
        <v>45812.0</v>
      </c>
      <c r="B21" s="39" t="s">
        <v>271</v>
      </c>
      <c r="C21" s="153" t="s">
        <v>11</v>
      </c>
      <c r="D21" s="5"/>
      <c r="E21" s="52"/>
      <c r="F21" s="5"/>
      <c r="G21" s="52"/>
      <c r="H21" s="5"/>
      <c r="I21" s="52"/>
      <c r="J21" s="5"/>
      <c r="K21" s="52"/>
      <c r="L21" s="5"/>
      <c r="M21" s="52"/>
      <c r="N21" s="5"/>
      <c r="O21" s="52"/>
      <c r="P21" s="5"/>
      <c r="Q21" s="52"/>
      <c r="R21" s="39" t="s">
        <v>272</v>
      </c>
    </row>
    <row r="22" ht="15.75" customHeight="1">
      <c r="A22" s="47"/>
      <c r="B22" s="2"/>
      <c r="C22" s="157" t="s">
        <v>33</v>
      </c>
      <c r="D22" s="46" t="s">
        <v>175</v>
      </c>
      <c r="E22" s="157" t="s">
        <v>265</v>
      </c>
      <c r="F22" s="46" t="s">
        <v>265</v>
      </c>
      <c r="G22" s="157" t="s">
        <v>175</v>
      </c>
      <c r="H22" s="46" t="s">
        <v>265</v>
      </c>
      <c r="I22" s="157" t="s">
        <v>175</v>
      </c>
      <c r="J22" s="46" t="s">
        <v>265</v>
      </c>
      <c r="K22" s="157" t="s">
        <v>265</v>
      </c>
      <c r="L22" s="2"/>
      <c r="M22" s="54"/>
      <c r="N22" s="46" t="s">
        <v>175</v>
      </c>
      <c r="O22" s="157" t="s">
        <v>175</v>
      </c>
      <c r="P22" s="46" t="s">
        <v>175</v>
      </c>
      <c r="Q22" s="157" t="s">
        <v>265</v>
      </c>
      <c r="R22" s="2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ht="15.75" customHeight="1">
      <c r="A23" s="37">
        <v>45813.0</v>
      </c>
      <c r="B23" s="39" t="s">
        <v>273</v>
      </c>
      <c r="C23" s="52"/>
      <c r="D23" s="5"/>
      <c r="E23" s="52"/>
      <c r="F23" s="5"/>
      <c r="G23" s="52"/>
      <c r="H23" s="5"/>
      <c r="I23" s="52"/>
      <c r="J23" s="5"/>
      <c r="K23" s="52"/>
      <c r="L23" s="5"/>
      <c r="M23" s="52"/>
      <c r="N23" s="5"/>
      <c r="O23" s="52"/>
      <c r="P23" s="5"/>
      <c r="Q23" s="52"/>
      <c r="R23" s="5"/>
    </row>
    <row r="24" ht="15.75" customHeight="1">
      <c r="B24" s="5"/>
      <c r="C24" s="52"/>
      <c r="D24" s="5"/>
      <c r="E24" s="52"/>
      <c r="F24" s="5"/>
      <c r="G24" s="52"/>
      <c r="H24" s="5"/>
      <c r="I24" s="52"/>
      <c r="J24" s="5"/>
      <c r="K24" s="52"/>
      <c r="L24" s="5"/>
      <c r="M24" s="52"/>
      <c r="N24" s="5"/>
      <c r="O24" s="52"/>
      <c r="P24" s="5"/>
      <c r="Q24" s="52"/>
      <c r="R24" s="5"/>
    </row>
    <row r="25" ht="15.75" customHeight="1">
      <c r="B25" s="5"/>
      <c r="C25" s="52"/>
      <c r="D25" s="5"/>
      <c r="E25" s="52"/>
      <c r="F25" s="5"/>
      <c r="G25" s="52"/>
      <c r="H25" s="5"/>
      <c r="I25" s="52"/>
      <c r="J25" s="5"/>
      <c r="K25" s="52"/>
      <c r="L25" s="5"/>
      <c r="M25" s="52"/>
      <c r="N25" s="5"/>
      <c r="O25" s="52"/>
      <c r="P25" s="5"/>
      <c r="Q25" s="52"/>
      <c r="R25" s="5"/>
    </row>
    <row r="26" ht="15.75" customHeight="1">
      <c r="B26" s="5"/>
      <c r="C26" s="52"/>
      <c r="D26" s="5"/>
      <c r="E26" s="52"/>
      <c r="F26" s="5"/>
      <c r="G26" s="52"/>
      <c r="H26" s="5"/>
      <c r="I26" s="52"/>
      <c r="J26" s="5"/>
      <c r="K26" s="52"/>
      <c r="L26" s="5"/>
      <c r="M26" s="52"/>
      <c r="N26" s="5"/>
      <c r="O26" s="52"/>
      <c r="P26" s="5"/>
      <c r="Q26" s="52"/>
      <c r="R26" s="5"/>
    </row>
    <row r="27" ht="15.75" customHeight="1">
      <c r="B27" s="5"/>
      <c r="C27" s="52"/>
      <c r="D27" s="5"/>
      <c r="E27" s="52"/>
      <c r="F27" s="5"/>
      <c r="G27" s="52"/>
      <c r="H27" s="5"/>
      <c r="I27" s="52"/>
      <c r="J27" s="5"/>
      <c r="K27" s="52"/>
      <c r="L27" s="5"/>
      <c r="M27" s="52"/>
      <c r="N27" s="5"/>
      <c r="O27" s="52"/>
      <c r="P27" s="5"/>
      <c r="Q27" s="52"/>
      <c r="R27" s="5"/>
    </row>
    <row r="28" ht="15.75" customHeight="1">
      <c r="B28" s="5"/>
      <c r="C28" s="52"/>
      <c r="D28" s="5"/>
      <c r="E28" s="52"/>
      <c r="F28" s="5"/>
      <c r="G28" s="52"/>
      <c r="H28" s="5"/>
      <c r="I28" s="52"/>
      <c r="J28" s="5"/>
      <c r="K28" s="52"/>
      <c r="L28" s="5"/>
      <c r="M28" s="52"/>
      <c r="N28" s="5"/>
      <c r="O28" s="52"/>
      <c r="P28" s="5"/>
      <c r="Q28" s="52"/>
      <c r="R28" s="5"/>
    </row>
    <row r="29" ht="15.75" customHeight="1">
      <c r="B29" s="5"/>
      <c r="C29" s="52"/>
      <c r="D29" s="5"/>
      <c r="E29" s="52"/>
      <c r="F29" s="5"/>
      <c r="G29" s="52"/>
      <c r="H29" s="5"/>
      <c r="I29" s="52"/>
      <c r="J29" s="5"/>
      <c r="K29" s="52"/>
      <c r="L29" s="5"/>
      <c r="M29" s="52"/>
      <c r="N29" s="5"/>
      <c r="O29" s="52"/>
      <c r="P29" s="5"/>
      <c r="Q29" s="52"/>
      <c r="R29" s="5"/>
    </row>
    <row r="30" ht="15.75" customHeight="1">
      <c r="B30" s="5"/>
      <c r="C30" s="52"/>
      <c r="D30" s="5"/>
      <c r="E30" s="52"/>
      <c r="F30" s="5"/>
      <c r="G30" s="52"/>
      <c r="H30" s="5"/>
      <c r="I30" s="52"/>
      <c r="J30" s="5"/>
      <c r="K30" s="52"/>
      <c r="L30" s="5"/>
      <c r="M30" s="52"/>
      <c r="N30" s="5"/>
      <c r="O30" s="52"/>
      <c r="P30" s="5"/>
      <c r="Q30" s="52"/>
      <c r="R30" s="5"/>
    </row>
    <row r="31" ht="15.75" customHeight="1">
      <c r="B31" s="5"/>
      <c r="C31" s="52"/>
      <c r="D31" s="5"/>
      <c r="E31" s="52"/>
      <c r="F31" s="5"/>
      <c r="G31" s="52"/>
      <c r="H31" s="5"/>
      <c r="I31" s="52"/>
      <c r="J31" s="5"/>
      <c r="K31" s="52"/>
      <c r="L31" s="5"/>
      <c r="M31" s="52"/>
      <c r="N31" s="5"/>
      <c r="O31" s="52"/>
      <c r="P31" s="5"/>
      <c r="Q31" s="52"/>
      <c r="R31" s="5"/>
    </row>
    <row r="32" ht="15.75" customHeight="1">
      <c r="B32" s="5"/>
      <c r="C32" s="52"/>
      <c r="D32" s="5"/>
      <c r="E32" s="52"/>
      <c r="F32" s="5"/>
      <c r="G32" s="52"/>
      <c r="H32" s="5"/>
      <c r="I32" s="52"/>
      <c r="J32" s="5"/>
      <c r="K32" s="52"/>
      <c r="L32" s="5"/>
      <c r="M32" s="52"/>
      <c r="N32" s="5"/>
      <c r="O32" s="52"/>
      <c r="P32" s="5"/>
      <c r="Q32" s="52"/>
      <c r="R32" s="5"/>
    </row>
    <row r="33" ht="15.75" customHeight="1">
      <c r="B33" s="5"/>
      <c r="C33" s="52"/>
      <c r="D33" s="5"/>
      <c r="E33" s="52"/>
      <c r="F33" s="5"/>
      <c r="G33" s="52"/>
      <c r="H33" s="5"/>
      <c r="I33" s="52"/>
      <c r="J33" s="5"/>
      <c r="K33" s="52"/>
      <c r="L33" s="5"/>
      <c r="M33" s="52"/>
      <c r="N33" s="5"/>
      <c r="O33" s="52"/>
      <c r="P33" s="5"/>
      <c r="Q33" s="52"/>
      <c r="R33" s="5"/>
    </row>
    <row r="34" ht="15.75" customHeight="1">
      <c r="B34" s="5"/>
      <c r="C34" s="52"/>
      <c r="D34" s="5"/>
      <c r="E34" s="52"/>
      <c r="F34" s="5"/>
      <c r="G34" s="52"/>
      <c r="H34" s="5"/>
      <c r="I34" s="52"/>
      <c r="J34" s="5"/>
      <c r="K34" s="52"/>
      <c r="L34" s="5"/>
      <c r="M34" s="52"/>
      <c r="N34" s="5"/>
      <c r="O34" s="52"/>
      <c r="P34" s="5"/>
      <c r="Q34" s="52"/>
      <c r="R34" s="5"/>
    </row>
    <row r="35" ht="15.75" customHeight="1">
      <c r="B35" s="5"/>
      <c r="C35" s="52"/>
      <c r="D35" s="5"/>
      <c r="E35" s="52"/>
      <c r="F35" s="5"/>
      <c r="G35" s="52"/>
      <c r="H35" s="5"/>
      <c r="I35" s="52"/>
      <c r="J35" s="5"/>
      <c r="K35" s="52"/>
      <c r="L35" s="5"/>
      <c r="M35" s="52"/>
      <c r="N35" s="5"/>
      <c r="O35" s="52"/>
      <c r="P35" s="5"/>
      <c r="Q35" s="52"/>
      <c r="R35" s="5"/>
    </row>
    <row r="36" ht="15.75" customHeight="1">
      <c r="B36" s="5"/>
      <c r="C36" s="52"/>
      <c r="D36" s="5"/>
      <c r="E36" s="52"/>
      <c r="F36" s="5"/>
      <c r="G36" s="52"/>
      <c r="H36" s="5"/>
      <c r="I36" s="52"/>
      <c r="J36" s="5"/>
      <c r="K36" s="52"/>
      <c r="L36" s="5"/>
      <c r="M36" s="52"/>
      <c r="N36" s="5"/>
      <c r="O36" s="52"/>
      <c r="P36" s="5"/>
      <c r="Q36" s="52"/>
      <c r="R36" s="5"/>
    </row>
    <row r="37" ht="15.75" customHeight="1">
      <c r="B37" s="5"/>
      <c r="C37" s="52"/>
      <c r="D37" s="5"/>
      <c r="E37" s="52"/>
      <c r="F37" s="5"/>
      <c r="G37" s="52"/>
      <c r="H37" s="5"/>
      <c r="I37" s="52"/>
      <c r="J37" s="5"/>
      <c r="K37" s="52"/>
      <c r="L37" s="5"/>
      <c r="M37" s="52"/>
      <c r="N37" s="5"/>
      <c r="O37" s="52"/>
      <c r="P37" s="5"/>
      <c r="Q37" s="52"/>
      <c r="R37" s="5"/>
    </row>
    <row r="38" ht="15.75" customHeight="1">
      <c r="B38" s="5"/>
      <c r="C38" s="52"/>
      <c r="D38" s="5"/>
      <c r="E38" s="52"/>
      <c r="F38" s="5"/>
      <c r="G38" s="52"/>
      <c r="H38" s="5"/>
      <c r="I38" s="52"/>
      <c r="J38" s="5"/>
      <c r="K38" s="52"/>
      <c r="L38" s="5"/>
      <c r="M38" s="52"/>
      <c r="N38" s="5"/>
      <c r="O38" s="52"/>
      <c r="P38" s="5"/>
      <c r="Q38" s="52"/>
      <c r="R38" s="5"/>
    </row>
    <row r="39" ht="15.75" customHeight="1">
      <c r="B39" s="5"/>
      <c r="C39" s="52"/>
      <c r="D39" s="5"/>
      <c r="E39" s="52"/>
      <c r="F39" s="5"/>
      <c r="G39" s="52"/>
      <c r="H39" s="5"/>
      <c r="I39" s="52"/>
      <c r="J39" s="5"/>
      <c r="K39" s="52"/>
      <c r="L39" s="5"/>
      <c r="M39" s="52"/>
      <c r="N39" s="5"/>
      <c r="O39" s="52"/>
      <c r="P39" s="5"/>
      <c r="Q39" s="52"/>
      <c r="R39" s="5"/>
    </row>
    <row r="40" ht="15.75" customHeight="1">
      <c r="B40" s="5"/>
      <c r="C40" s="52"/>
      <c r="D40" s="5"/>
      <c r="E40" s="52"/>
      <c r="F40" s="5"/>
      <c r="G40" s="52"/>
      <c r="H40" s="5"/>
      <c r="I40" s="52"/>
      <c r="J40" s="5"/>
      <c r="K40" s="52"/>
      <c r="L40" s="5"/>
      <c r="M40" s="52"/>
      <c r="N40" s="5"/>
      <c r="O40" s="52"/>
      <c r="P40" s="5"/>
      <c r="Q40" s="52"/>
      <c r="R40" s="5"/>
    </row>
    <row r="41" ht="15.75" customHeight="1">
      <c r="B41" s="5"/>
      <c r="C41" s="52"/>
      <c r="D41" s="5"/>
      <c r="E41" s="52"/>
      <c r="F41" s="5"/>
      <c r="G41" s="52"/>
      <c r="H41" s="5"/>
      <c r="I41" s="52"/>
      <c r="J41" s="5"/>
      <c r="K41" s="52"/>
      <c r="L41" s="5"/>
      <c r="M41" s="52"/>
      <c r="N41" s="5"/>
      <c r="O41" s="52"/>
      <c r="P41" s="5"/>
      <c r="Q41" s="52"/>
      <c r="R41" s="5"/>
    </row>
    <row r="42" ht="15.75" customHeight="1">
      <c r="B42" s="5"/>
      <c r="C42" s="52"/>
      <c r="D42" s="5"/>
      <c r="E42" s="52"/>
      <c r="F42" s="5"/>
      <c r="G42" s="52"/>
      <c r="H42" s="5"/>
      <c r="I42" s="52"/>
      <c r="J42" s="5"/>
      <c r="K42" s="52"/>
      <c r="L42" s="5"/>
      <c r="M42" s="52"/>
      <c r="N42" s="5"/>
      <c r="O42" s="52"/>
      <c r="P42" s="5"/>
      <c r="Q42" s="52"/>
      <c r="R42" s="5"/>
    </row>
    <row r="43" ht="15.75" customHeight="1">
      <c r="B43" s="5"/>
      <c r="C43" s="52"/>
      <c r="D43" s="5"/>
      <c r="E43" s="52"/>
      <c r="F43" s="5"/>
      <c r="G43" s="52"/>
      <c r="H43" s="5"/>
      <c r="I43" s="52"/>
      <c r="J43" s="5"/>
      <c r="K43" s="52"/>
      <c r="L43" s="5"/>
      <c r="M43" s="52"/>
      <c r="N43" s="5"/>
      <c r="O43" s="52"/>
      <c r="P43" s="5"/>
      <c r="Q43" s="52"/>
      <c r="R43" s="5"/>
    </row>
    <row r="44" ht="15.75" customHeight="1">
      <c r="B44" s="5"/>
      <c r="C44" s="52"/>
      <c r="D44" s="5"/>
      <c r="E44" s="52"/>
      <c r="F44" s="5"/>
      <c r="G44" s="52"/>
      <c r="H44" s="5"/>
      <c r="I44" s="52"/>
      <c r="J44" s="5"/>
      <c r="K44" s="52"/>
      <c r="L44" s="5"/>
      <c r="M44" s="52"/>
      <c r="N44" s="5"/>
      <c r="O44" s="52"/>
      <c r="P44" s="5"/>
      <c r="Q44" s="52"/>
      <c r="R44" s="5"/>
    </row>
    <row r="45" ht="15.75" customHeight="1">
      <c r="B45" s="5"/>
      <c r="C45" s="52"/>
      <c r="D45" s="5"/>
      <c r="E45" s="52"/>
      <c r="F45" s="5"/>
      <c r="G45" s="52"/>
      <c r="H45" s="5"/>
      <c r="I45" s="52"/>
      <c r="J45" s="5"/>
      <c r="K45" s="52"/>
      <c r="L45" s="5"/>
      <c r="M45" s="52"/>
      <c r="N45" s="5"/>
      <c r="O45" s="52"/>
      <c r="P45" s="5"/>
      <c r="Q45" s="52"/>
      <c r="R45" s="5"/>
    </row>
    <row r="46" ht="15.75" customHeight="1">
      <c r="B46" s="5"/>
      <c r="C46" s="52"/>
      <c r="D46" s="5"/>
      <c r="E46" s="52"/>
      <c r="F46" s="5"/>
      <c r="G46" s="52"/>
      <c r="H46" s="5"/>
      <c r="I46" s="52"/>
      <c r="J46" s="5"/>
      <c r="K46" s="52"/>
      <c r="L46" s="5"/>
      <c r="M46" s="52"/>
      <c r="N46" s="5"/>
      <c r="O46" s="52"/>
      <c r="P46" s="5"/>
      <c r="Q46" s="52"/>
      <c r="R46" s="5"/>
    </row>
    <row r="47" ht="15.75" customHeight="1">
      <c r="B47" s="5"/>
      <c r="C47" s="52"/>
      <c r="D47" s="5"/>
      <c r="E47" s="52"/>
      <c r="F47" s="5"/>
      <c r="G47" s="52"/>
      <c r="H47" s="5"/>
      <c r="I47" s="52"/>
      <c r="J47" s="5"/>
      <c r="K47" s="52"/>
      <c r="L47" s="5"/>
      <c r="M47" s="52"/>
      <c r="N47" s="5"/>
      <c r="O47" s="52"/>
      <c r="P47" s="5"/>
      <c r="Q47" s="52"/>
      <c r="R47" s="5"/>
    </row>
    <row r="48" ht="15.75" customHeight="1">
      <c r="B48" s="5"/>
      <c r="C48" s="52"/>
      <c r="D48" s="5"/>
      <c r="E48" s="52"/>
      <c r="F48" s="5"/>
      <c r="G48" s="52"/>
      <c r="H48" s="5"/>
      <c r="I48" s="52"/>
      <c r="J48" s="5"/>
      <c r="K48" s="52"/>
      <c r="L48" s="5"/>
      <c r="M48" s="52"/>
      <c r="N48" s="5"/>
      <c r="O48" s="52"/>
      <c r="P48" s="5"/>
      <c r="Q48" s="52"/>
      <c r="R48" s="5"/>
    </row>
    <row r="49" ht="15.75" customHeight="1">
      <c r="B49" s="5"/>
      <c r="C49" s="52"/>
      <c r="D49" s="5"/>
      <c r="E49" s="52"/>
      <c r="F49" s="5"/>
      <c r="G49" s="52"/>
      <c r="H49" s="5"/>
      <c r="I49" s="52"/>
      <c r="J49" s="5"/>
      <c r="K49" s="52"/>
      <c r="L49" s="5"/>
      <c r="M49" s="52"/>
      <c r="N49" s="5"/>
      <c r="O49" s="52"/>
      <c r="P49" s="5"/>
      <c r="Q49" s="52"/>
      <c r="R49" s="5"/>
    </row>
    <row r="50" ht="15.75" customHeight="1">
      <c r="B50" s="5"/>
      <c r="C50" s="52"/>
      <c r="D50" s="5"/>
      <c r="E50" s="52"/>
      <c r="F50" s="5"/>
      <c r="G50" s="52"/>
      <c r="H50" s="5"/>
      <c r="I50" s="52"/>
      <c r="J50" s="5"/>
      <c r="K50" s="52"/>
      <c r="L50" s="5"/>
      <c r="M50" s="52"/>
      <c r="N50" s="5"/>
      <c r="O50" s="52"/>
      <c r="P50" s="5"/>
      <c r="Q50" s="52"/>
      <c r="R50" s="5"/>
    </row>
    <row r="51" ht="15.75" customHeight="1">
      <c r="B51" s="5"/>
      <c r="C51" s="52"/>
      <c r="D51" s="5"/>
      <c r="E51" s="52"/>
      <c r="F51" s="5"/>
      <c r="G51" s="52"/>
      <c r="H51" s="5"/>
      <c r="I51" s="52"/>
      <c r="J51" s="5"/>
      <c r="K51" s="52"/>
      <c r="L51" s="5"/>
      <c r="M51" s="52"/>
      <c r="N51" s="5"/>
      <c r="O51" s="52"/>
      <c r="P51" s="5"/>
      <c r="Q51" s="52"/>
      <c r="R51" s="5"/>
    </row>
    <row r="52" ht="15.75" customHeight="1">
      <c r="B52" s="5"/>
      <c r="C52" s="52"/>
      <c r="D52" s="5"/>
      <c r="E52" s="52"/>
      <c r="F52" s="5"/>
      <c r="G52" s="52"/>
      <c r="H52" s="5"/>
      <c r="I52" s="52"/>
      <c r="J52" s="5"/>
      <c r="K52" s="52"/>
      <c r="L52" s="5"/>
      <c r="M52" s="52"/>
      <c r="N52" s="5"/>
      <c r="O52" s="52"/>
      <c r="P52" s="5"/>
      <c r="Q52" s="52"/>
      <c r="R52" s="5"/>
    </row>
    <row r="53" ht="15.75" customHeight="1">
      <c r="B53" s="5"/>
      <c r="C53" s="52"/>
      <c r="D53" s="5"/>
      <c r="E53" s="52"/>
      <c r="F53" s="5"/>
      <c r="G53" s="52"/>
      <c r="H53" s="5"/>
      <c r="I53" s="52"/>
      <c r="J53" s="5"/>
      <c r="K53" s="52"/>
      <c r="L53" s="5"/>
      <c r="M53" s="52"/>
      <c r="N53" s="5"/>
      <c r="O53" s="52"/>
      <c r="P53" s="5"/>
      <c r="Q53" s="52"/>
      <c r="R53" s="5"/>
    </row>
    <row r="54" ht="15.75" customHeight="1">
      <c r="B54" s="5"/>
      <c r="C54" s="52"/>
      <c r="D54" s="5"/>
      <c r="E54" s="52"/>
      <c r="F54" s="5"/>
      <c r="G54" s="52"/>
      <c r="H54" s="5"/>
      <c r="I54" s="52"/>
      <c r="J54" s="5"/>
      <c r="K54" s="52"/>
      <c r="L54" s="5"/>
      <c r="M54" s="52"/>
      <c r="N54" s="5"/>
      <c r="O54" s="52"/>
      <c r="P54" s="5"/>
      <c r="Q54" s="52"/>
      <c r="R54" s="5"/>
    </row>
    <row r="55" ht="15.75" customHeight="1">
      <c r="B55" s="5"/>
      <c r="C55" s="52"/>
      <c r="D55" s="5"/>
      <c r="E55" s="52"/>
      <c r="F55" s="5"/>
      <c r="G55" s="52"/>
      <c r="H55" s="5"/>
      <c r="I55" s="52"/>
      <c r="J55" s="5"/>
      <c r="K55" s="52"/>
      <c r="L55" s="5"/>
      <c r="M55" s="52"/>
      <c r="N55" s="5"/>
      <c r="O55" s="52"/>
      <c r="P55" s="5"/>
      <c r="Q55" s="52"/>
      <c r="R55" s="5"/>
    </row>
    <row r="56" ht="15.75" customHeight="1">
      <c r="B56" s="5"/>
      <c r="C56" s="52"/>
      <c r="D56" s="5"/>
      <c r="E56" s="52"/>
      <c r="F56" s="5"/>
      <c r="G56" s="52"/>
      <c r="H56" s="5"/>
      <c r="I56" s="52"/>
      <c r="J56" s="5"/>
      <c r="K56" s="52"/>
      <c r="L56" s="5"/>
      <c r="M56" s="52"/>
      <c r="N56" s="5"/>
      <c r="O56" s="52"/>
      <c r="P56" s="5"/>
      <c r="Q56" s="52"/>
      <c r="R56" s="5"/>
    </row>
    <row r="57" ht="15.75" customHeight="1">
      <c r="B57" s="5"/>
      <c r="C57" s="52"/>
      <c r="D57" s="5"/>
      <c r="E57" s="52"/>
      <c r="F57" s="5"/>
      <c r="G57" s="52"/>
      <c r="H57" s="5"/>
      <c r="I57" s="52"/>
      <c r="J57" s="5"/>
      <c r="K57" s="52"/>
      <c r="L57" s="5"/>
      <c r="M57" s="52"/>
      <c r="N57" s="5"/>
      <c r="O57" s="52"/>
      <c r="P57" s="5"/>
      <c r="Q57" s="52"/>
      <c r="R57" s="5"/>
    </row>
    <row r="58" ht="15.75" customHeight="1">
      <c r="B58" s="5"/>
      <c r="C58" s="52"/>
      <c r="D58" s="5"/>
      <c r="E58" s="52"/>
      <c r="F58" s="5"/>
      <c r="G58" s="52"/>
      <c r="H58" s="5"/>
      <c r="I58" s="52"/>
      <c r="J58" s="5"/>
      <c r="K58" s="52"/>
      <c r="L58" s="5"/>
      <c r="M58" s="52"/>
      <c r="N58" s="5"/>
      <c r="O58" s="52"/>
      <c r="P58" s="5"/>
      <c r="Q58" s="52"/>
      <c r="R58" s="5"/>
    </row>
    <row r="59" ht="15.75" customHeight="1">
      <c r="B59" s="5"/>
      <c r="C59" s="52"/>
      <c r="D59" s="5"/>
      <c r="E59" s="52"/>
      <c r="F59" s="5"/>
      <c r="G59" s="52"/>
      <c r="H59" s="5"/>
      <c r="I59" s="52"/>
      <c r="J59" s="5"/>
      <c r="K59" s="52"/>
      <c r="L59" s="5"/>
      <c r="M59" s="52"/>
      <c r="N59" s="5"/>
      <c r="O59" s="52"/>
      <c r="P59" s="5"/>
      <c r="Q59" s="52"/>
      <c r="R59" s="5"/>
    </row>
    <row r="60" ht="15.75" customHeight="1">
      <c r="B60" s="5"/>
      <c r="C60" s="52"/>
      <c r="D60" s="5"/>
      <c r="E60" s="52"/>
      <c r="F60" s="5"/>
      <c r="G60" s="52"/>
      <c r="H60" s="5"/>
      <c r="I60" s="52"/>
      <c r="J60" s="5"/>
      <c r="K60" s="52"/>
      <c r="L60" s="5"/>
      <c r="M60" s="52"/>
      <c r="N60" s="5"/>
      <c r="O60" s="52"/>
      <c r="P60" s="5"/>
      <c r="Q60" s="52"/>
      <c r="R60" s="5"/>
    </row>
    <row r="61" ht="15.75" customHeight="1">
      <c r="B61" s="5"/>
      <c r="C61" s="52"/>
      <c r="D61" s="5"/>
      <c r="E61" s="52"/>
      <c r="F61" s="5"/>
      <c r="G61" s="52"/>
      <c r="H61" s="5"/>
      <c r="I61" s="52"/>
      <c r="J61" s="5"/>
      <c r="K61" s="52"/>
      <c r="L61" s="5"/>
      <c r="M61" s="52"/>
      <c r="N61" s="5"/>
      <c r="O61" s="52"/>
      <c r="P61" s="5"/>
      <c r="Q61" s="52"/>
      <c r="R61" s="5"/>
    </row>
    <row r="62" ht="15.75" customHeight="1">
      <c r="B62" s="5"/>
      <c r="C62" s="52"/>
      <c r="D62" s="5"/>
      <c r="E62" s="52"/>
      <c r="F62" s="5"/>
      <c r="G62" s="52"/>
      <c r="H62" s="5"/>
      <c r="I62" s="52"/>
      <c r="J62" s="5"/>
      <c r="K62" s="52"/>
      <c r="L62" s="5"/>
      <c r="M62" s="52"/>
      <c r="N62" s="5"/>
      <c r="O62" s="52"/>
      <c r="P62" s="5"/>
      <c r="Q62" s="52"/>
      <c r="R62" s="5"/>
    </row>
    <row r="63" ht="15.75" customHeight="1">
      <c r="B63" s="5"/>
      <c r="C63" s="52"/>
      <c r="D63" s="5"/>
      <c r="E63" s="52"/>
      <c r="F63" s="5"/>
      <c r="G63" s="52"/>
      <c r="H63" s="5"/>
      <c r="I63" s="52"/>
      <c r="J63" s="5"/>
      <c r="K63" s="52"/>
      <c r="L63" s="5"/>
      <c r="M63" s="52"/>
      <c r="N63" s="5"/>
      <c r="O63" s="52"/>
      <c r="P63" s="5"/>
      <c r="Q63" s="52"/>
      <c r="R63" s="5"/>
    </row>
    <row r="64" ht="15.75" customHeight="1">
      <c r="B64" s="5"/>
      <c r="C64" s="52"/>
      <c r="D64" s="5"/>
      <c r="E64" s="52"/>
      <c r="F64" s="5"/>
      <c r="G64" s="52"/>
      <c r="H64" s="5"/>
      <c r="I64" s="52"/>
      <c r="J64" s="5"/>
      <c r="K64" s="52"/>
      <c r="L64" s="5"/>
      <c r="M64" s="52"/>
      <c r="N64" s="5"/>
      <c r="O64" s="52"/>
      <c r="P64" s="5"/>
      <c r="Q64" s="52"/>
      <c r="R64" s="5"/>
    </row>
    <row r="65" ht="15.75" customHeight="1">
      <c r="B65" s="5"/>
      <c r="C65" s="52"/>
      <c r="D65" s="5"/>
      <c r="E65" s="52"/>
      <c r="F65" s="5"/>
      <c r="G65" s="52"/>
      <c r="H65" s="5"/>
      <c r="I65" s="52"/>
      <c r="J65" s="5"/>
      <c r="K65" s="52"/>
      <c r="L65" s="5"/>
      <c r="M65" s="52"/>
      <c r="N65" s="5"/>
      <c r="O65" s="52"/>
      <c r="P65" s="5"/>
      <c r="Q65" s="52"/>
      <c r="R65" s="5"/>
    </row>
    <row r="66" ht="15.75" customHeight="1">
      <c r="B66" s="5"/>
      <c r="C66" s="52"/>
      <c r="D66" s="5"/>
      <c r="E66" s="52"/>
      <c r="F66" s="5"/>
      <c r="G66" s="52"/>
      <c r="H66" s="5"/>
      <c r="I66" s="52"/>
      <c r="J66" s="5"/>
      <c r="K66" s="52"/>
      <c r="L66" s="5"/>
      <c r="M66" s="52"/>
      <c r="N66" s="5"/>
      <c r="O66" s="52"/>
      <c r="P66" s="5"/>
      <c r="Q66" s="52"/>
      <c r="R66" s="5"/>
    </row>
    <row r="67" ht="15.75" customHeight="1">
      <c r="B67" s="5"/>
      <c r="C67" s="52"/>
      <c r="D67" s="5"/>
      <c r="E67" s="52"/>
      <c r="F67" s="5"/>
      <c r="G67" s="52"/>
      <c r="H67" s="5"/>
      <c r="I67" s="52"/>
      <c r="J67" s="5"/>
      <c r="K67" s="52"/>
      <c r="L67" s="5"/>
      <c r="M67" s="52"/>
      <c r="N67" s="5"/>
      <c r="O67" s="52"/>
      <c r="P67" s="5"/>
      <c r="Q67" s="52"/>
      <c r="R67" s="5"/>
    </row>
    <row r="68" ht="15.75" customHeight="1">
      <c r="B68" s="5"/>
      <c r="C68" s="52"/>
      <c r="D68" s="5"/>
      <c r="E68" s="52"/>
      <c r="F68" s="5"/>
      <c r="G68" s="52"/>
      <c r="H68" s="5"/>
      <c r="I68" s="52"/>
      <c r="J68" s="5"/>
      <c r="K68" s="52"/>
      <c r="L68" s="5"/>
      <c r="M68" s="52"/>
      <c r="N68" s="5"/>
      <c r="O68" s="52"/>
      <c r="P68" s="5"/>
      <c r="Q68" s="52"/>
      <c r="R68" s="5"/>
    </row>
    <row r="69" ht="15.75" customHeight="1">
      <c r="B69" s="5"/>
      <c r="C69" s="52"/>
      <c r="D69" s="5"/>
      <c r="E69" s="52"/>
      <c r="F69" s="5"/>
      <c r="G69" s="52"/>
      <c r="H69" s="5"/>
      <c r="I69" s="52"/>
      <c r="J69" s="5"/>
      <c r="K69" s="52"/>
      <c r="L69" s="5"/>
      <c r="M69" s="52"/>
      <c r="N69" s="5"/>
      <c r="O69" s="52"/>
      <c r="P69" s="5"/>
      <c r="Q69" s="52"/>
      <c r="R69" s="5"/>
    </row>
    <row r="70" ht="15.75" customHeight="1">
      <c r="B70" s="5"/>
      <c r="C70" s="52"/>
      <c r="D70" s="5"/>
      <c r="E70" s="52"/>
      <c r="F70" s="5"/>
      <c r="G70" s="52"/>
      <c r="H70" s="5"/>
      <c r="I70" s="52"/>
      <c r="J70" s="5"/>
      <c r="K70" s="52"/>
      <c r="L70" s="5"/>
      <c r="M70" s="52"/>
      <c r="N70" s="5"/>
      <c r="O70" s="52"/>
      <c r="P70" s="5"/>
      <c r="Q70" s="52"/>
      <c r="R70" s="5"/>
    </row>
    <row r="71" ht="15.75" customHeight="1">
      <c r="B71" s="5"/>
      <c r="C71" s="52"/>
      <c r="D71" s="5"/>
      <c r="E71" s="52"/>
      <c r="F71" s="5"/>
      <c r="G71" s="52"/>
      <c r="H71" s="5"/>
      <c r="I71" s="52"/>
      <c r="J71" s="5"/>
      <c r="K71" s="52"/>
      <c r="L71" s="5"/>
      <c r="M71" s="52"/>
      <c r="N71" s="5"/>
      <c r="O71" s="52"/>
      <c r="P71" s="5"/>
      <c r="Q71" s="52"/>
      <c r="R71" s="5"/>
    </row>
    <row r="72" ht="15.75" customHeight="1">
      <c r="B72" s="5"/>
      <c r="C72" s="52"/>
      <c r="D72" s="5"/>
      <c r="E72" s="52"/>
      <c r="F72" s="5"/>
      <c r="G72" s="52"/>
      <c r="H72" s="5"/>
      <c r="I72" s="52"/>
      <c r="J72" s="5"/>
      <c r="K72" s="52"/>
      <c r="L72" s="5"/>
      <c r="M72" s="52"/>
      <c r="N72" s="5"/>
      <c r="O72" s="52"/>
      <c r="P72" s="5"/>
      <c r="Q72" s="52"/>
      <c r="R72" s="5"/>
    </row>
    <row r="73" ht="15.75" customHeight="1">
      <c r="B73" s="5"/>
      <c r="C73" s="52"/>
      <c r="D73" s="5"/>
      <c r="E73" s="52"/>
      <c r="F73" s="5"/>
      <c r="G73" s="52"/>
      <c r="H73" s="5"/>
      <c r="I73" s="52"/>
      <c r="J73" s="5"/>
      <c r="K73" s="52"/>
      <c r="L73" s="5"/>
      <c r="M73" s="52"/>
      <c r="N73" s="5"/>
      <c r="O73" s="52"/>
      <c r="P73" s="5"/>
      <c r="Q73" s="52"/>
      <c r="R73" s="5"/>
    </row>
    <row r="74" ht="15.75" customHeight="1">
      <c r="B74" s="5"/>
      <c r="C74" s="52"/>
      <c r="D74" s="5"/>
      <c r="E74" s="52"/>
      <c r="F74" s="5"/>
      <c r="G74" s="52"/>
      <c r="H74" s="5"/>
      <c r="I74" s="52"/>
      <c r="J74" s="5"/>
      <c r="K74" s="52"/>
      <c r="L74" s="5"/>
      <c r="M74" s="52"/>
      <c r="N74" s="5"/>
      <c r="O74" s="52"/>
      <c r="P74" s="5"/>
      <c r="Q74" s="52"/>
      <c r="R74" s="5"/>
    </row>
    <row r="75" ht="15.75" customHeight="1">
      <c r="B75" s="5"/>
      <c r="C75" s="52"/>
      <c r="D75" s="5"/>
      <c r="E75" s="52"/>
      <c r="F75" s="5"/>
      <c r="G75" s="52"/>
      <c r="H75" s="5"/>
      <c r="I75" s="52"/>
      <c r="J75" s="5"/>
      <c r="K75" s="52"/>
      <c r="L75" s="5"/>
      <c r="M75" s="52"/>
      <c r="N75" s="5"/>
      <c r="O75" s="52"/>
      <c r="P75" s="5"/>
      <c r="Q75" s="52"/>
      <c r="R75" s="5"/>
    </row>
    <row r="76" ht="15.75" customHeight="1">
      <c r="B76" s="5"/>
      <c r="C76" s="52"/>
      <c r="D76" s="5"/>
      <c r="E76" s="52"/>
      <c r="F76" s="5"/>
      <c r="G76" s="52"/>
      <c r="H76" s="5"/>
      <c r="I76" s="52"/>
      <c r="J76" s="5"/>
      <c r="K76" s="52"/>
      <c r="L76" s="5"/>
      <c r="M76" s="52"/>
      <c r="N76" s="5"/>
      <c r="O76" s="52"/>
      <c r="P76" s="5"/>
      <c r="Q76" s="52"/>
      <c r="R76" s="5"/>
    </row>
    <row r="77" ht="15.75" customHeight="1">
      <c r="B77" s="5"/>
      <c r="C77" s="52"/>
      <c r="D77" s="5"/>
      <c r="E77" s="52"/>
      <c r="F77" s="5"/>
      <c r="G77" s="52"/>
      <c r="H77" s="5"/>
      <c r="I77" s="52"/>
      <c r="J77" s="5"/>
      <c r="K77" s="52"/>
      <c r="L77" s="5"/>
      <c r="M77" s="52"/>
      <c r="N77" s="5"/>
      <c r="O77" s="52"/>
      <c r="P77" s="5"/>
      <c r="Q77" s="52"/>
      <c r="R77" s="5"/>
    </row>
    <row r="78" ht="15.75" customHeight="1">
      <c r="B78" s="5"/>
      <c r="C78" s="52"/>
      <c r="D78" s="5"/>
      <c r="E78" s="52"/>
      <c r="F78" s="5"/>
      <c r="G78" s="52"/>
      <c r="H78" s="5"/>
      <c r="I78" s="52"/>
      <c r="J78" s="5"/>
      <c r="K78" s="52"/>
      <c r="L78" s="5"/>
      <c r="M78" s="52"/>
      <c r="N78" s="5"/>
      <c r="O78" s="52"/>
      <c r="P78" s="5"/>
      <c r="Q78" s="52"/>
      <c r="R78" s="5"/>
    </row>
    <row r="79" ht="15.75" customHeight="1">
      <c r="B79" s="5"/>
      <c r="C79" s="52"/>
      <c r="D79" s="5"/>
      <c r="E79" s="52"/>
      <c r="F79" s="5"/>
      <c r="G79" s="52"/>
      <c r="H79" s="5"/>
      <c r="I79" s="52"/>
      <c r="J79" s="5"/>
      <c r="K79" s="52"/>
      <c r="L79" s="5"/>
      <c r="M79" s="52"/>
      <c r="N79" s="5"/>
      <c r="O79" s="52"/>
      <c r="P79" s="5"/>
      <c r="Q79" s="52"/>
      <c r="R79" s="5"/>
    </row>
    <row r="80" ht="15.75" customHeight="1">
      <c r="B80" s="5"/>
      <c r="C80" s="52"/>
      <c r="D80" s="5"/>
      <c r="E80" s="52"/>
      <c r="F80" s="5"/>
      <c r="G80" s="52"/>
      <c r="H80" s="5"/>
      <c r="I80" s="52"/>
      <c r="J80" s="5"/>
      <c r="K80" s="52"/>
      <c r="L80" s="5"/>
      <c r="M80" s="52"/>
      <c r="N80" s="5"/>
      <c r="O80" s="52"/>
      <c r="P80" s="5"/>
      <c r="Q80" s="52"/>
      <c r="R80" s="5"/>
    </row>
    <row r="81" ht="15.75" customHeight="1">
      <c r="B81" s="5"/>
      <c r="C81" s="52"/>
      <c r="D81" s="5"/>
      <c r="E81" s="52"/>
      <c r="F81" s="5"/>
      <c r="G81" s="52"/>
      <c r="H81" s="5"/>
      <c r="I81" s="52"/>
      <c r="J81" s="5"/>
      <c r="K81" s="52"/>
      <c r="L81" s="5"/>
      <c r="M81" s="52"/>
      <c r="N81" s="5"/>
      <c r="O81" s="52"/>
      <c r="P81" s="5"/>
      <c r="Q81" s="52"/>
      <c r="R81" s="5"/>
    </row>
    <row r="82" ht="15.75" customHeight="1">
      <c r="B82" s="5"/>
      <c r="C82" s="52"/>
      <c r="D82" s="5"/>
      <c r="E82" s="52"/>
      <c r="F82" s="5"/>
      <c r="G82" s="52"/>
      <c r="H82" s="5"/>
      <c r="I82" s="52"/>
      <c r="J82" s="5"/>
      <c r="K82" s="52"/>
      <c r="L82" s="5"/>
      <c r="M82" s="52"/>
      <c r="N82" s="5"/>
      <c r="O82" s="52"/>
      <c r="P82" s="5"/>
      <c r="Q82" s="52"/>
      <c r="R82" s="5"/>
    </row>
    <row r="83" ht="15.75" customHeight="1">
      <c r="B83" s="5"/>
      <c r="C83" s="52"/>
      <c r="D83" s="5"/>
      <c r="E83" s="52"/>
      <c r="F83" s="5"/>
      <c r="G83" s="52"/>
      <c r="H83" s="5"/>
      <c r="I83" s="52"/>
      <c r="J83" s="5"/>
      <c r="K83" s="52"/>
      <c r="L83" s="5"/>
      <c r="M83" s="52"/>
      <c r="N83" s="5"/>
      <c r="O83" s="52"/>
      <c r="P83" s="5"/>
      <c r="Q83" s="52"/>
      <c r="R83" s="5"/>
    </row>
    <row r="84" ht="15.75" customHeight="1">
      <c r="B84" s="5"/>
      <c r="C84" s="52"/>
      <c r="D84" s="5"/>
      <c r="E84" s="52"/>
      <c r="F84" s="5"/>
      <c r="G84" s="52"/>
      <c r="H84" s="5"/>
      <c r="I84" s="52"/>
      <c r="J84" s="5"/>
      <c r="K84" s="52"/>
      <c r="L84" s="5"/>
      <c r="M84" s="52"/>
      <c r="N84" s="5"/>
      <c r="O84" s="52"/>
      <c r="P84" s="5"/>
      <c r="Q84" s="52"/>
      <c r="R84" s="5"/>
    </row>
    <row r="85" ht="15.75" customHeight="1">
      <c r="B85" s="5"/>
      <c r="C85" s="52"/>
      <c r="D85" s="5"/>
      <c r="E85" s="52"/>
      <c r="F85" s="5"/>
      <c r="G85" s="52"/>
      <c r="H85" s="5"/>
      <c r="I85" s="52"/>
      <c r="J85" s="5"/>
      <c r="K85" s="52"/>
      <c r="L85" s="5"/>
      <c r="M85" s="52"/>
      <c r="N85" s="5"/>
      <c r="O85" s="52"/>
      <c r="P85" s="5"/>
      <c r="Q85" s="52"/>
      <c r="R85" s="5"/>
    </row>
    <row r="86" ht="15.75" customHeight="1">
      <c r="B86" s="5"/>
      <c r="C86" s="52"/>
      <c r="D86" s="5"/>
      <c r="E86" s="52"/>
      <c r="F86" s="5"/>
      <c r="G86" s="52"/>
      <c r="H86" s="5"/>
      <c r="I86" s="52"/>
      <c r="J86" s="5"/>
      <c r="K86" s="52"/>
      <c r="L86" s="5"/>
      <c r="M86" s="52"/>
      <c r="N86" s="5"/>
      <c r="O86" s="52"/>
      <c r="P86" s="5"/>
      <c r="Q86" s="52"/>
      <c r="R86" s="5"/>
    </row>
    <row r="87" ht="15.75" customHeight="1">
      <c r="B87" s="5"/>
      <c r="C87" s="52"/>
      <c r="D87" s="5"/>
      <c r="E87" s="52"/>
      <c r="F87" s="5"/>
      <c r="G87" s="52"/>
      <c r="H87" s="5"/>
      <c r="I87" s="52"/>
      <c r="J87" s="5"/>
      <c r="K87" s="52"/>
      <c r="L87" s="5"/>
      <c r="M87" s="52"/>
      <c r="N87" s="5"/>
      <c r="O87" s="52"/>
      <c r="P87" s="5"/>
      <c r="Q87" s="52"/>
      <c r="R87" s="5"/>
    </row>
    <row r="88" ht="15.75" customHeight="1">
      <c r="B88" s="5"/>
      <c r="C88" s="52"/>
      <c r="D88" s="5"/>
      <c r="E88" s="52"/>
      <c r="F88" s="5"/>
      <c r="G88" s="52"/>
      <c r="H88" s="5"/>
      <c r="I88" s="52"/>
      <c r="J88" s="5"/>
      <c r="K88" s="52"/>
      <c r="L88" s="5"/>
      <c r="M88" s="52"/>
      <c r="N88" s="5"/>
      <c r="O88" s="52"/>
      <c r="P88" s="5"/>
      <c r="Q88" s="52"/>
      <c r="R88" s="5"/>
    </row>
    <row r="89" ht="15.75" customHeight="1">
      <c r="B89" s="5"/>
      <c r="C89" s="52"/>
      <c r="D89" s="5"/>
      <c r="E89" s="52"/>
      <c r="F89" s="5"/>
      <c r="G89" s="52"/>
      <c r="H89" s="5"/>
      <c r="I89" s="52"/>
      <c r="J89" s="5"/>
      <c r="K89" s="52"/>
      <c r="L89" s="5"/>
      <c r="M89" s="52"/>
      <c r="N89" s="5"/>
      <c r="O89" s="52"/>
      <c r="P89" s="5"/>
      <c r="Q89" s="52"/>
      <c r="R89" s="5"/>
    </row>
    <row r="90" ht="15.75" customHeight="1">
      <c r="B90" s="5"/>
      <c r="C90" s="52"/>
      <c r="D90" s="5"/>
      <c r="E90" s="52"/>
      <c r="F90" s="5"/>
      <c r="G90" s="52"/>
      <c r="H90" s="5"/>
      <c r="I90" s="52"/>
      <c r="J90" s="5"/>
      <c r="K90" s="52"/>
      <c r="L90" s="5"/>
      <c r="M90" s="52"/>
      <c r="N90" s="5"/>
      <c r="O90" s="52"/>
      <c r="P90" s="5"/>
      <c r="Q90" s="52"/>
      <c r="R90" s="5"/>
    </row>
    <row r="91" ht="15.75" customHeight="1">
      <c r="B91" s="5"/>
      <c r="C91" s="52"/>
      <c r="D91" s="5"/>
      <c r="E91" s="52"/>
      <c r="F91" s="5"/>
      <c r="G91" s="52"/>
      <c r="H91" s="5"/>
      <c r="I91" s="52"/>
      <c r="J91" s="5"/>
      <c r="K91" s="52"/>
      <c r="L91" s="5"/>
      <c r="M91" s="52"/>
      <c r="N91" s="5"/>
      <c r="O91" s="52"/>
      <c r="P91" s="5"/>
      <c r="Q91" s="52"/>
      <c r="R91" s="5"/>
    </row>
    <row r="92" ht="15.75" customHeight="1">
      <c r="B92" s="5"/>
      <c r="C92" s="52"/>
      <c r="D92" s="5"/>
      <c r="E92" s="52"/>
      <c r="F92" s="5"/>
      <c r="G92" s="52"/>
      <c r="H92" s="5"/>
      <c r="I92" s="52"/>
      <c r="J92" s="5"/>
      <c r="K92" s="52"/>
      <c r="L92" s="5"/>
      <c r="M92" s="52"/>
      <c r="N92" s="5"/>
      <c r="O92" s="52"/>
      <c r="P92" s="5"/>
      <c r="Q92" s="52"/>
      <c r="R92" s="5"/>
    </row>
    <row r="93" ht="15.75" customHeight="1">
      <c r="B93" s="5"/>
      <c r="C93" s="52"/>
      <c r="D93" s="5"/>
      <c r="E93" s="52"/>
      <c r="F93" s="5"/>
      <c r="G93" s="52"/>
      <c r="H93" s="5"/>
      <c r="I93" s="52"/>
      <c r="J93" s="5"/>
      <c r="K93" s="52"/>
      <c r="L93" s="5"/>
      <c r="M93" s="52"/>
      <c r="N93" s="5"/>
      <c r="O93" s="52"/>
      <c r="P93" s="5"/>
      <c r="Q93" s="52"/>
      <c r="R93" s="5"/>
    </row>
    <row r="94" ht="15.75" customHeight="1">
      <c r="B94" s="5"/>
      <c r="C94" s="52"/>
      <c r="D94" s="5"/>
      <c r="E94" s="52"/>
      <c r="F94" s="5"/>
      <c r="G94" s="52"/>
      <c r="H94" s="5"/>
      <c r="I94" s="52"/>
      <c r="J94" s="5"/>
      <c r="K94" s="52"/>
      <c r="L94" s="5"/>
      <c r="M94" s="52"/>
      <c r="N94" s="5"/>
      <c r="O94" s="52"/>
      <c r="P94" s="5"/>
      <c r="Q94" s="52"/>
      <c r="R94" s="5"/>
    </row>
    <row r="95" ht="15.75" customHeight="1">
      <c r="B95" s="5"/>
      <c r="C95" s="52"/>
      <c r="D95" s="5"/>
      <c r="E95" s="52"/>
      <c r="F95" s="5"/>
      <c r="G95" s="52"/>
      <c r="H95" s="5"/>
      <c r="I95" s="52"/>
      <c r="J95" s="5"/>
      <c r="K95" s="52"/>
      <c r="L95" s="5"/>
      <c r="M95" s="52"/>
      <c r="N95" s="5"/>
      <c r="O95" s="52"/>
      <c r="P95" s="5"/>
      <c r="Q95" s="52"/>
      <c r="R95" s="5"/>
    </row>
    <row r="96" ht="15.75" customHeight="1">
      <c r="B96" s="5"/>
      <c r="C96" s="52"/>
      <c r="D96" s="5"/>
      <c r="E96" s="52"/>
      <c r="F96" s="5"/>
      <c r="G96" s="52"/>
      <c r="H96" s="5"/>
      <c r="I96" s="52"/>
      <c r="J96" s="5"/>
      <c r="K96" s="52"/>
      <c r="L96" s="5"/>
      <c r="M96" s="52"/>
      <c r="N96" s="5"/>
      <c r="O96" s="52"/>
      <c r="P96" s="5"/>
      <c r="Q96" s="52"/>
      <c r="R96" s="5"/>
    </row>
    <row r="97" ht="15.75" customHeight="1">
      <c r="B97" s="5"/>
      <c r="C97" s="52"/>
      <c r="D97" s="5"/>
      <c r="E97" s="52"/>
      <c r="F97" s="5"/>
      <c r="G97" s="52"/>
      <c r="H97" s="5"/>
      <c r="I97" s="52"/>
      <c r="J97" s="5"/>
      <c r="K97" s="52"/>
      <c r="L97" s="5"/>
      <c r="M97" s="52"/>
      <c r="N97" s="5"/>
      <c r="O97" s="52"/>
      <c r="P97" s="5"/>
      <c r="Q97" s="52"/>
      <c r="R97" s="5"/>
    </row>
    <row r="98" ht="15.75" customHeight="1">
      <c r="B98" s="5"/>
      <c r="C98" s="52"/>
      <c r="D98" s="5"/>
      <c r="E98" s="52"/>
      <c r="F98" s="5"/>
      <c r="G98" s="52"/>
      <c r="H98" s="5"/>
      <c r="I98" s="52"/>
      <c r="J98" s="5"/>
      <c r="K98" s="52"/>
      <c r="L98" s="5"/>
      <c r="M98" s="52"/>
      <c r="N98" s="5"/>
      <c r="O98" s="52"/>
      <c r="P98" s="5"/>
      <c r="Q98" s="52"/>
      <c r="R98" s="5"/>
    </row>
    <row r="99" ht="15.75" customHeight="1">
      <c r="B99" s="5"/>
      <c r="C99" s="52"/>
      <c r="D99" s="5"/>
      <c r="E99" s="52"/>
      <c r="F99" s="5"/>
      <c r="G99" s="52"/>
      <c r="H99" s="5"/>
      <c r="I99" s="52"/>
      <c r="J99" s="5"/>
      <c r="K99" s="52"/>
      <c r="L99" s="5"/>
      <c r="M99" s="52"/>
      <c r="N99" s="5"/>
      <c r="O99" s="52"/>
      <c r="P99" s="5"/>
      <c r="Q99" s="52"/>
      <c r="R99" s="5"/>
    </row>
    <row r="100" ht="15.75" customHeight="1">
      <c r="B100" s="5"/>
      <c r="C100" s="52"/>
      <c r="D100" s="5"/>
      <c r="E100" s="52"/>
      <c r="F100" s="5"/>
      <c r="G100" s="52"/>
      <c r="H100" s="5"/>
      <c r="I100" s="52"/>
      <c r="J100" s="5"/>
      <c r="K100" s="52"/>
      <c r="L100" s="5"/>
      <c r="M100" s="52"/>
      <c r="N100" s="5"/>
      <c r="O100" s="52"/>
      <c r="P100" s="5"/>
      <c r="Q100" s="52"/>
      <c r="R100" s="5"/>
    </row>
    <row r="101" ht="15.75" customHeight="1">
      <c r="B101" s="5"/>
      <c r="C101" s="52"/>
      <c r="D101" s="5"/>
      <c r="E101" s="52"/>
      <c r="F101" s="5"/>
      <c r="G101" s="52"/>
      <c r="H101" s="5"/>
      <c r="I101" s="52"/>
      <c r="J101" s="5"/>
      <c r="K101" s="52"/>
      <c r="L101" s="5"/>
      <c r="M101" s="52"/>
      <c r="N101" s="5"/>
      <c r="O101" s="52"/>
      <c r="P101" s="5"/>
      <c r="Q101" s="52"/>
      <c r="R101" s="5"/>
    </row>
    <row r="102" ht="15.75" customHeight="1">
      <c r="B102" s="5"/>
      <c r="C102" s="52"/>
      <c r="D102" s="5"/>
      <c r="E102" s="52"/>
      <c r="F102" s="5"/>
      <c r="G102" s="52"/>
      <c r="H102" s="5"/>
      <c r="I102" s="52"/>
      <c r="J102" s="5"/>
      <c r="K102" s="52"/>
      <c r="L102" s="5"/>
      <c r="M102" s="52"/>
      <c r="N102" s="5"/>
      <c r="O102" s="52"/>
      <c r="P102" s="5"/>
      <c r="Q102" s="52"/>
      <c r="R102" s="5"/>
    </row>
    <row r="103" ht="15.75" customHeight="1">
      <c r="B103" s="5"/>
      <c r="C103" s="52"/>
      <c r="D103" s="5"/>
      <c r="E103" s="52"/>
      <c r="F103" s="5"/>
      <c r="G103" s="52"/>
      <c r="H103" s="5"/>
      <c r="I103" s="52"/>
      <c r="J103" s="5"/>
      <c r="K103" s="52"/>
      <c r="L103" s="5"/>
      <c r="M103" s="52"/>
      <c r="N103" s="5"/>
      <c r="O103" s="52"/>
      <c r="P103" s="5"/>
      <c r="Q103" s="52"/>
      <c r="R103" s="5"/>
    </row>
    <row r="104" ht="15.75" customHeight="1">
      <c r="B104" s="5"/>
      <c r="C104" s="52"/>
      <c r="D104" s="5"/>
      <c r="E104" s="52"/>
      <c r="F104" s="5"/>
      <c r="G104" s="52"/>
      <c r="H104" s="5"/>
      <c r="I104" s="52"/>
      <c r="J104" s="5"/>
      <c r="K104" s="52"/>
      <c r="L104" s="5"/>
      <c r="M104" s="52"/>
      <c r="N104" s="5"/>
      <c r="O104" s="52"/>
      <c r="P104" s="5"/>
      <c r="Q104" s="52"/>
      <c r="R104" s="5"/>
    </row>
    <row r="105" ht="15.75" customHeight="1">
      <c r="B105" s="5"/>
      <c r="C105" s="52"/>
      <c r="D105" s="5"/>
      <c r="E105" s="52"/>
      <c r="F105" s="5"/>
      <c r="G105" s="52"/>
      <c r="H105" s="5"/>
      <c r="I105" s="52"/>
      <c r="J105" s="5"/>
      <c r="K105" s="52"/>
      <c r="L105" s="5"/>
      <c r="M105" s="52"/>
      <c r="N105" s="5"/>
      <c r="O105" s="52"/>
      <c r="P105" s="5"/>
      <c r="Q105" s="52"/>
      <c r="R105" s="5"/>
    </row>
    <row r="106" ht="15.75" customHeight="1">
      <c r="B106" s="5"/>
      <c r="C106" s="52"/>
      <c r="D106" s="5"/>
      <c r="E106" s="52"/>
      <c r="F106" s="5"/>
      <c r="G106" s="52"/>
      <c r="H106" s="5"/>
      <c r="I106" s="52"/>
      <c r="J106" s="5"/>
      <c r="K106" s="52"/>
      <c r="L106" s="5"/>
      <c r="M106" s="52"/>
      <c r="N106" s="5"/>
      <c r="O106" s="52"/>
      <c r="P106" s="5"/>
      <c r="Q106" s="52"/>
      <c r="R106" s="5"/>
    </row>
    <row r="107" ht="15.75" customHeight="1">
      <c r="B107" s="5"/>
      <c r="C107" s="52"/>
      <c r="D107" s="5"/>
      <c r="E107" s="52"/>
      <c r="F107" s="5"/>
      <c r="G107" s="52"/>
      <c r="H107" s="5"/>
      <c r="I107" s="52"/>
      <c r="J107" s="5"/>
      <c r="K107" s="52"/>
      <c r="L107" s="5"/>
      <c r="M107" s="52"/>
      <c r="N107" s="5"/>
      <c r="O107" s="52"/>
      <c r="P107" s="5"/>
      <c r="Q107" s="52"/>
      <c r="R107" s="5"/>
    </row>
    <row r="108" ht="15.75" customHeight="1">
      <c r="B108" s="5"/>
      <c r="C108" s="52"/>
      <c r="D108" s="5"/>
      <c r="E108" s="52"/>
      <c r="F108" s="5"/>
      <c r="G108" s="52"/>
      <c r="H108" s="5"/>
      <c r="I108" s="52"/>
      <c r="J108" s="5"/>
      <c r="K108" s="52"/>
      <c r="L108" s="5"/>
      <c r="M108" s="52"/>
      <c r="N108" s="5"/>
      <c r="O108" s="52"/>
      <c r="P108" s="5"/>
      <c r="Q108" s="52"/>
      <c r="R108" s="5"/>
    </row>
    <row r="109" ht="15.75" customHeight="1">
      <c r="B109" s="5"/>
      <c r="C109" s="52"/>
      <c r="D109" s="5"/>
      <c r="E109" s="52"/>
      <c r="F109" s="5"/>
      <c r="G109" s="52"/>
      <c r="H109" s="5"/>
      <c r="I109" s="52"/>
      <c r="J109" s="5"/>
      <c r="K109" s="52"/>
      <c r="L109" s="5"/>
      <c r="M109" s="52"/>
      <c r="N109" s="5"/>
      <c r="O109" s="52"/>
      <c r="P109" s="5"/>
      <c r="Q109" s="52"/>
      <c r="R109" s="5"/>
    </row>
    <row r="110" ht="15.75" customHeight="1">
      <c r="B110" s="5"/>
      <c r="C110" s="52"/>
      <c r="D110" s="5"/>
      <c r="E110" s="52"/>
      <c r="F110" s="5"/>
      <c r="G110" s="52"/>
      <c r="H110" s="5"/>
      <c r="I110" s="52"/>
      <c r="J110" s="5"/>
      <c r="K110" s="52"/>
      <c r="L110" s="5"/>
      <c r="M110" s="52"/>
      <c r="N110" s="5"/>
      <c r="O110" s="52"/>
      <c r="P110" s="5"/>
      <c r="Q110" s="52"/>
      <c r="R110" s="5"/>
    </row>
    <row r="111" ht="15.75" customHeight="1">
      <c r="B111" s="5"/>
      <c r="C111" s="52"/>
      <c r="D111" s="5"/>
      <c r="E111" s="52"/>
      <c r="F111" s="5"/>
      <c r="G111" s="52"/>
      <c r="H111" s="5"/>
      <c r="I111" s="52"/>
      <c r="J111" s="5"/>
      <c r="K111" s="52"/>
      <c r="L111" s="5"/>
      <c r="M111" s="52"/>
      <c r="N111" s="5"/>
      <c r="O111" s="52"/>
      <c r="P111" s="5"/>
      <c r="Q111" s="52"/>
      <c r="R111" s="5"/>
    </row>
    <row r="112" ht="15.75" customHeight="1">
      <c r="B112" s="5"/>
      <c r="C112" s="52"/>
      <c r="D112" s="5"/>
      <c r="E112" s="52"/>
      <c r="F112" s="5"/>
      <c r="G112" s="52"/>
      <c r="H112" s="5"/>
      <c r="I112" s="52"/>
      <c r="J112" s="5"/>
      <c r="K112" s="52"/>
      <c r="L112" s="5"/>
      <c r="M112" s="52"/>
      <c r="N112" s="5"/>
      <c r="O112" s="52"/>
      <c r="P112" s="5"/>
      <c r="Q112" s="52"/>
      <c r="R112" s="5"/>
    </row>
    <row r="113" ht="15.75" customHeight="1">
      <c r="B113" s="5"/>
      <c r="C113" s="52"/>
      <c r="D113" s="5"/>
      <c r="E113" s="52"/>
      <c r="F113" s="5"/>
      <c r="G113" s="52"/>
      <c r="H113" s="5"/>
      <c r="I113" s="52"/>
      <c r="J113" s="5"/>
      <c r="K113" s="52"/>
      <c r="L113" s="5"/>
      <c r="M113" s="52"/>
      <c r="N113" s="5"/>
      <c r="O113" s="52"/>
      <c r="P113" s="5"/>
      <c r="Q113" s="52"/>
      <c r="R113" s="5"/>
    </row>
    <row r="114" ht="15.75" customHeight="1">
      <c r="B114" s="5"/>
      <c r="C114" s="52"/>
      <c r="D114" s="5"/>
      <c r="E114" s="52"/>
      <c r="F114" s="5"/>
      <c r="G114" s="52"/>
      <c r="H114" s="5"/>
      <c r="I114" s="52"/>
      <c r="J114" s="5"/>
      <c r="K114" s="52"/>
      <c r="L114" s="5"/>
      <c r="M114" s="52"/>
      <c r="N114" s="5"/>
      <c r="O114" s="52"/>
      <c r="P114" s="5"/>
      <c r="Q114" s="52"/>
      <c r="R114" s="5"/>
    </row>
    <row r="115" ht="15.75" customHeight="1">
      <c r="B115" s="5"/>
      <c r="C115" s="52"/>
      <c r="D115" s="5"/>
      <c r="E115" s="52"/>
      <c r="F115" s="5"/>
      <c r="G115" s="52"/>
      <c r="H115" s="5"/>
      <c r="I115" s="52"/>
      <c r="J115" s="5"/>
      <c r="K115" s="52"/>
      <c r="L115" s="5"/>
      <c r="M115" s="52"/>
      <c r="N115" s="5"/>
      <c r="O115" s="52"/>
      <c r="P115" s="5"/>
      <c r="Q115" s="52"/>
      <c r="R115" s="5"/>
    </row>
    <row r="116" ht="15.75" customHeight="1">
      <c r="B116" s="5"/>
      <c r="C116" s="52"/>
      <c r="D116" s="5"/>
      <c r="E116" s="52"/>
      <c r="F116" s="5"/>
      <c r="G116" s="52"/>
      <c r="H116" s="5"/>
      <c r="I116" s="52"/>
      <c r="J116" s="5"/>
      <c r="K116" s="52"/>
      <c r="L116" s="5"/>
      <c r="M116" s="52"/>
      <c r="N116" s="5"/>
      <c r="O116" s="52"/>
      <c r="P116" s="5"/>
      <c r="Q116" s="52"/>
      <c r="R116" s="5"/>
    </row>
    <row r="117" ht="15.75" customHeight="1">
      <c r="B117" s="5"/>
      <c r="C117" s="52"/>
      <c r="D117" s="5"/>
      <c r="E117" s="52"/>
      <c r="F117" s="5"/>
      <c r="G117" s="52"/>
      <c r="H117" s="5"/>
      <c r="I117" s="52"/>
      <c r="J117" s="5"/>
      <c r="K117" s="52"/>
      <c r="L117" s="5"/>
      <c r="M117" s="52"/>
      <c r="N117" s="5"/>
      <c r="O117" s="52"/>
      <c r="P117" s="5"/>
      <c r="Q117" s="52"/>
      <c r="R117" s="5"/>
    </row>
    <row r="118" ht="15.75" customHeight="1">
      <c r="B118" s="5"/>
      <c r="C118" s="52"/>
      <c r="D118" s="5"/>
      <c r="E118" s="52"/>
      <c r="F118" s="5"/>
      <c r="G118" s="52"/>
      <c r="H118" s="5"/>
      <c r="I118" s="52"/>
      <c r="J118" s="5"/>
      <c r="K118" s="52"/>
      <c r="L118" s="5"/>
      <c r="M118" s="52"/>
      <c r="N118" s="5"/>
      <c r="O118" s="52"/>
      <c r="P118" s="5"/>
      <c r="Q118" s="52"/>
      <c r="R118" s="5"/>
    </row>
    <row r="119" ht="15.75" customHeight="1">
      <c r="B119" s="5"/>
      <c r="C119" s="52"/>
      <c r="D119" s="5"/>
      <c r="E119" s="52"/>
      <c r="F119" s="5"/>
      <c r="G119" s="52"/>
      <c r="H119" s="5"/>
      <c r="I119" s="52"/>
      <c r="J119" s="5"/>
      <c r="K119" s="52"/>
      <c r="L119" s="5"/>
      <c r="M119" s="52"/>
      <c r="N119" s="5"/>
      <c r="O119" s="52"/>
      <c r="P119" s="5"/>
      <c r="Q119" s="52"/>
      <c r="R119" s="5"/>
    </row>
    <row r="120" ht="15.75" customHeight="1">
      <c r="B120" s="5"/>
      <c r="C120" s="52"/>
      <c r="D120" s="5"/>
      <c r="E120" s="52"/>
      <c r="F120" s="5"/>
      <c r="G120" s="52"/>
      <c r="H120" s="5"/>
      <c r="I120" s="52"/>
      <c r="J120" s="5"/>
      <c r="K120" s="52"/>
      <c r="L120" s="5"/>
      <c r="M120" s="52"/>
      <c r="N120" s="5"/>
      <c r="O120" s="52"/>
      <c r="P120" s="5"/>
      <c r="Q120" s="52"/>
      <c r="R120" s="5"/>
    </row>
    <row r="121" ht="15.75" customHeight="1">
      <c r="B121" s="5"/>
      <c r="C121" s="52"/>
      <c r="D121" s="5"/>
      <c r="E121" s="52"/>
      <c r="F121" s="5"/>
      <c r="G121" s="52"/>
      <c r="H121" s="5"/>
      <c r="I121" s="52"/>
      <c r="J121" s="5"/>
      <c r="K121" s="52"/>
      <c r="L121" s="5"/>
      <c r="M121" s="52"/>
      <c r="N121" s="5"/>
      <c r="O121" s="52"/>
      <c r="P121" s="5"/>
      <c r="Q121" s="52"/>
      <c r="R121" s="5"/>
    </row>
    <row r="122" ht="15.75" customHeight="1">
      <c r="B122" s="5"/>
      <c r="C122" s="52"/>
      <c r="D122" s="5"/>
      <c r="E122" s="52"/>
      <c r="F122" s="5"/>
      <c r="G122" s="52"/>
      <c r="H122" s="5"/>
      <c r="I122" s="52"/>
      <c r="J122" s="5"/>
      <c r="K122" s="52"/>
      <c r="L122" s="5"/>
      <c r="M122" s="52"/>
      <c r="N122" s="5"/>
      <c r="O122" s="52"/>
      <c r="P122" s="5"/>
      <c r="Q122" s="52"/>
      <c r="R122" s="5"/>
    </row>
    <row r="123" ht="15.75" customHeight="1">
      <c r="B123" s="5"/>
      <c r="C123" s="52"/>
      <c r="D123" s="5"/>
      <c r="E123" s="52"/>
      <c r="F123" s="5"/>
      <c r="G123" s="52"/>
      <c r="H123" s="5"/>
      <c r="I123" s="52"/>
      <c r="J123" s="5"/>
      <c r="K123" s="52"/>
      <c r="L123" s="5"/>
      <c r="M123" s="52"/>
      <c r="N123" s="5"/>
      <c r="O123" s="52"/>
      <c r="P123" s="5"/>
      <c r="Q123" s="52"/>
      <c r="R123" s="5"/>
    </row>
    <row r="124" ht="15.75" customHeight="1">
      <c r="B124" s="5"/>
      <c r="C124" s="52"/>
      <c r="D124" s="5"/>
      <c r="E124" s="52"/>
      <c r="F124" s="5"/>
      <c r="G124" s="52"/>
      <c r="H124" s="5"/>
      <c r="I124" s="52"/>
      <c r="J124" s="5"/>
      <c r="K124" s="52"/>
      <c r="L124" s="5"/>
      <c r="M124" s="52"/>
      <c r="N124" s="5"/>
      <c r="O124" s="52"/>
      <c r="P124" s="5"/>
      <c r="Q124" s="52"/>
      <c r="R124" s="5"/>
    </row>
    <row r="125" ht="15.75" customHeight="1">
      <c r="B125" s="5"/>
      <c r="C125" s="52"/>
      <c r="D125" s="5"/>
      <c r="E125" s="52"/>
      <c r="F125" s="5"/>
      <c r="G125" s="52"/>
      <c r="H125" s="5"/>
      <c r="I125" s="52"/>
      <c r="J125" s="5"/>
      <c r="K125" s="52"/>
      <c r="L125" s="5"/>
      <c r="M125" s="52"/>
      <c r="N125" s="5"/>
      <c r="O125" s="52"/>
      <c r="P125" s="5"/>
      <c r="Q125" s="52"/>
      <c r="R125" s="5"/>
    </row>
    <row r="126" ht="15.75" customHeight="1">
      <c r="B126" s="5"/>
      <c r="C126" s="52"/>
      <c r="D126" s="5"/>
      <c r="E126" s="52"/>
      <c r="F126" s="5"/>
      <c r="G126" s="52"/>
      <c r="H126" s="5"/>
      <c r="I126" s="52"/>
      <c r="J126" s="5"/>
      <c r="K126" s="52"/>
      <c r="L126" s="5"/>
      <c r="M126" s="52"/>
      <c r="N126" s="5"/>
      <c r="O126" s="52"/>
      <c r="P126" s="5"/>
      <c r="Q126" s="52"/>
      <c r="R126" s="5"/>
    </row>
    <row r="127" ht="15.75" customHeight="1">
      <c r="B127" s="5"/>
      <c r="C127" s="52"/>
      <c r="D127" s="5"/>
      <c r="E127" s="52"/>
      <c r="F127" s="5"/>
      <c r="G127" s="52"/>
      <c r="H127" s="5"/>
      <c r="I127" s="52"/>
      <c r="J127" s="5"/>
      <c r="K127" s="52"/>
      <c r="L127" s="5"/>
      <c r="M127" s="52"/>
      <c r="N127" s="5"/>
      <c r="O127" s="52"/>
      <c r="P127" s="5"/>
      <c r="Q127" s="52"/>
      <c r="R127" s="5"/>
    </row>
    <row r="128" ht="15.75" customHeight="1">
      <c r="B128" s="5"/>
      <c r="C128" s="52"/>
      <c r="D128" s="5"/>
      <c r="E128" s="52"/>
      <c r="F128" s="5"/>
      <c r="G128" s="52"/>
      <c r="H128" s="5"/>
      <c r="I128" s="52"/>
      <c r="J128" s="5"/>
      <c r="K128" s="52"/>
      <c r="L128" s="5"/>
      <c r="M128" s="52"/>
      <c r="N128" s="5"/>
      <c r="O128" s="52"/>
      <c r="P128" s="5"/>
      <c r="Q128" s="52"/>
      <c r="R128" s="5"/>
    </row>
    <row r="129" ht="15.75" customHeight="1">
      <c r="B129" s="5"/>
      <c r="C129" s="52"/>
      <c r="D129" s="5"/>
      <c r="E129" s="52"/>
      <c r="F129" s="5"/>
      <c r="G129" s="52"/>
      <c r="H129" s="5"/>
      <c r="I129" s="52"/>
      <c r="J129" s="5"/>
      <c r="K129" s="52"/>
      <c r="L129" s="5"/>
      <c r="M129" s="52"/>
      <c r="N129" s="5"/>
      <c r="O129" s="52"/>
      <c r="P129" s="5"/>
      <c r="Q129" s="52"/>
      <c r="R129" s="5"/>
    </row>
    <row r="130" ht="15.75" customHeight="1">
      <c r="B130" s="5"/>
      <c r="C130" s="52"/>
      <c r="D130" s="5"/>
      <c r="E130" s="52"/>
      <c r="F130" s="5"/>
      <c r="G130" s="52"/>
      <c r="H130" s="5"/>
      <c r="I130" s="52"/>
      <c r="J130" s="5"/>
      <c r="K130" s="52"/>
      <c r="L130" s="5"/>
      <c r="M130" s="52"/>
      <c r="N130" s="5"/>
      <c r="O130" s="52"/>
      <c r="P130" s="5"/>
      <c r="Q130" s="52"/>
      <c r="R130" s="5"/>
    </row>
    <row r="131" ht="15.75" customHeight="1">
      <c r="B131" s="5"/>
      <c r="C131" s="52"/>
      <c r="D131" s="5"/>
      <c r="E131" s="52"/>
      <c r="F131" s="5"/>
      <c r="G131" s="52"/>
      <c r="H131" s="5"/>
      <c r="I131" s="52"/>
      <c r="J131" s="5"/>
      <c r="K131" s="52"/>
      <c r="L131" s="5"/>
      <c r="M131" s="52"/>
      <c r="N131" s="5"/>
      <c r="O131" s="52"/>
      <c r="P131" s="5"/>
      <c r="Q131" s="52"/>
      <c r="R131" s="5"/>
    </row>
    <row r="132" ht="15.75" customHeight="1">
      <c r="B132" s="5"/>
      <c r="C132" s="52"/>
      <c r="D132" s="5"/>
      <c r="E132" s="52"/>
      <c r="F132" s="5"/>
      <c r="G132" s="52"/>
      <c r="H132" s="5"/>
      <c r="I132" s="52"/>
      <c r="J132" s="5"/>
      <c r="K132" s="52"/>
      <c r="L132" s="5"/>
      <c r="M132" s="52"/>
      <c r="N132" s="5"/>
      <c r="O132" s="52"/>
      <c r="P132" s="5"/>
      <c r="Q132" s="52"/>
      <c r="R132" s="5"/>
    </row>
    <row r="133" ht="15.75" customHeight="1">
      <c r="B133" s="5"/>
      <c r="C133" s="52"/>
      <c r="D133" s="5"/>
      <c r="E133" s="52"/>
      <c r="F133" s="5"/>
      <c r="G133" s="52"/>
      <c r="H133" s="5"/>
      <c r="I133" s="52"/>
      <c r="J133" s="5"/>
      <c r="K133" s="52"/>
      <c r="L133" s="5"/>
      <c r="M133" s="52"/>
      <c r="N133" s="5"/>
      <c r="O133" s="52"/>
      <c r="P133" s="5"/>
      <c r="Q133" s="52"/>
      <c r="R133" s="5"/>
    </row>
    <row r="134" ht="15.75" customHeight="1">
      <c r="B134" s="5"/>
      <c r="C134" s="52"/>
      <c r="D134" s="5"/>
      <c r="E134" s="52"/>
      <c r="F134" s="5"/>
      <c r="G134" s="52"/>
      <c r="H134" s="5"/>
      <c r="I134" s="52"/>
      <c r="J134" s="5"/>
      <c r="K134" s="52"/>
      <c r="L134" s="5"/>
      <c r="M134" s="52"/>
      <c r="N134" s="5"/>
      <c r="O134" s="52"/>
      <c r="P134" s="5"/>
      <c r="Q134" s="52"/>
      <c r="R134" s="5"/>
    </row>
    <row r="135" ht="15.75" customHeight="1">
      <c r="B135" s="5"/>
      <c r="C135" s="52"/>
      <c r="D135" s="5"/>
      <c r="E135" s="52"/>
      <c r="F135" s="5"/>
      <c r="G135" s="52"/>
      <c r="H135" s="5"/>
      <c r="I135" s="52"/>
      <c r="J135" s="5"/>
      <c r="K135" s="52"/>
      <c r="L135" s="5"/>
      <c r="M135" s="52"/>
      <c r="N135" s="5"/>
      <c r="O135" s="52"/>
      <c r="P135" s="5"/>
      <c r="Q135" s="52"/>
      <c r="R135" s="5"/>
    </row>
    <row r="136" ht="15.75" customHeight="1">
      <c r="B136" s="5"/>
      <c r="C136" s="52"/>
      <c r="D136" s="5"/>
      <c r="E136" s="52"/>
      <c r="F136" s="5"/>
      <c r="G136" s="52"/>
      <c r="H136" s="5"/>
      <c r="I136" s="52"/>
      <c r="J136" s="5"/>
      <c r="K136" s="52"/>
      <c r="L136" s="5"/>
      <c r="M136" s="52"/>
      <c r="N136" s="5"/>
      <c r="O136" s="52"/>
      <c r="P136" s="5"/>
      <c r="Q136" s="52"/>
      <c r="R136" s="5"/>
    </row>
    <row r="137" ht="15.75" customHeight="1">
      <c r="B137" s="5"/>
      <c r="C137" s="52"/>
      <c r="D137" s="5"/>
      <c r="E137" s="52"/>
      <c r="F137" s="5"/>
      <c r="G137" s="52"/>
      <c r="H137" s="5"/>
      <c r="I137" s="52"/>
      <c r="J137" s="5"/>
      <c r="K137" s="52"/>
      <c r="L137" s="5"/>
      <c r="M137" s="52"/>
      <c r="N137" s="5"/>
      <c r="O137" s="52"/>
      <c r="P137" s="5"/>
      <c r="Q137" s="52"/>
      <c r="R137" s="5"/>
    </row>
    <row r="138" ht="15.75" customHeight="1">
      <c r="B138" s="5"/>
      <c r="C138" s="52"/>
      <c r="D138" s="5"/>
      <c r="E138" s="52"/>
      <c r="F138" s="5"/>
      <c r="G138" s="52"/>
      <c r="H138" s="5"/>
      <c r="I138" s="52"/>
      <c r="J138" s="5"/>
      <c r="K138" s="52"/>
      <c r="L138" s="5"/>
      <c r="M138" s="52"/>
      <c r="N138" s="5"/>
      <c r="O138" s="52"/>
      <c r="P138" s="5"/>
      <c r="Q138" s="52"/>
      <c r="R138" s="5"/>
    </row>
    <row r="139" ht="15.75" customHeight="1">
      <c r="B139" s="5"/>
      <c r="C139" s="52"/>
      <c r="D139" s="5"/>
      <c r="E139" s="52"/>
      <c r="F139" s="5"/>
      <c r="G139" s="52"/>
      <c r="H139" s="5"/>
      <c r="I139" s="52"/>
      <c r="J139" s="5"/>
      <c r="K139" s="52"/>
      <c r="L139" s="5"/>
      <c r="M139" s="52"/>
      <c r="N139" s="5"/>
      <c r="O139" s="52"/>
      <c r="P139" s="5"/>
      <c r="Q139" s="52"/>
      <c r="R139" s="5"/>
    </row>
    <row r="140" ht="15.75" customHeight="1">
      <c r="B140" s="5"/>
      <c r="C140" s="52"/>
      <c r="D140" s="5"/>
      <c r="E140" s="52"/>
      <c r="F140" s="5"/>
      <c r="G140" s="52"/>
      <c r="H140" s="5"/>
      <c r="I140" s="52"/>
      <c r="J140" s="5"/>
      <c r="K140" s="52"/>
      <c r="L140" s="5"/>
      <c r="M140" s="52"/>
      <c r="N140" s="5"/>
      <c r="O140" s="52"/>
      <c r="P140" s="5"/>
      <c r="Q140" s="52"/>
      <c r="R140" s="5"/>
    </row>
    <row r="141" ht="15.75" customHeight="1">
      <c r="B141" s="5"/>
      <c r="C141" s="52"/>
      <c r="D141" s="5"/>
      <c r="E141" s="52"/>
      <c r="F141" s="5"/>
      <c r="G141" s="52"/>
      <c r="H141" s="5"/>
      <c r="I141" s="52"/>
      <c r="J141" s="5"/>
      <c r="K141" s="52"/>
      <c r="L141" s="5"/>
      <c r="M141" s="52"/>
      <c r="N141" s="5"/>
      <c r="O141" s="52"/>
      <c r="P141" s="5"/>
      <c r="Q141" s="52"/>
      <c r="R141" s="5"/>
    </row>
    <row r="142" ht="15.75" customHeight="1">
      <c r="B142" s="5"/>
      <c r="C142" s="52"/>
      <c r="D142" s="5"/>
      <c r="E142" s="52"/>
      <c r="F142" s="5"/>
      <c r="G142" s="52"/>
      <c r="H142" s="5"/>
      <c r="I142" s="52"/>
      <c r="J142" s="5"/>
      <c r="K142" s="52"/>
      <c r="L142" s="5"/>
      <c r="M142" s="52"/>
      <c r="N142" s="5"/>
      <c r="O142" s="52"/>
      <c r="P142" s="5"/>
      <c r="Q142" s="52"/>
      <c r="R142" s="5"/>
    </row>
    <row r="143" ht="15.75" customHeight="1">
      <c r="B143" s="5"/>
      <c r="C143" s="52"/>
      <c r="D143" s="5"/>
      <c r="E143" s="52"/>
      <c r="F143" s="5"/>
      <c r="G143" s="52"/>
      <c r="H143" s="5"/>
      <c r="I143" s="52"/>
      <c r="J143" s="5"/>
      <c r="K143" s="52"/>
      <c r="L143" s="5"/>
      <c r="M143" s="52"/>
      <c r="N143" s="5"/>
      <c r="O143" s="52"/>
      <c r="P143" s="5"/>
      <c r="Q143" s="52"/>
      <c r="R143" s="5"/>
    </row>
    <row r="144" ht="15.75" customHeight="1">
      <c r="B144" s="5"/>
      <c r="C144" s="52"/>
      <c r="D144" s="5"/>
      <c r="E144" s="52"/>
      <c r="F144" s="5"/>
      <c r="G144" s="52"/>
      <c r="H144" s="5"/>
      <c r="I144" s="52"/>
      <c r="J144" s="5"/>
      <c r="K144" s="52"/>
      <c r="L144" s="5"/>
      <c r="M144" s="52"/>
      <c r="N144" s="5"/>
      <c r="O144" s="52"/>
      <c r="P144" s="5"/>
      <c r="Q144" s="52"/>
      <c r="R144" s="5"/>
    </row>
    <row r="145" ht="15.75" customHeight="1">
      <c r="B145" s="5"/>
      <c r="C145" s="52"/>
      <c r="D145" s="5"/>
      <c r="E145" s="52"/>
      <c r="F145" s="5"/>
      <c r="G145" s="52"/>
      <c r="H145" s="5"/>
      <c r="I145" s="52"/>
      <c r="J145" s="5"/>
      <c r="K145" s="52"/>
      <c r="L145" s="5"/>
      <c r="M145" s="52"/>
      <c r="N145" s="5"/>
      <c r="O145" s="52"/>
      <c r="P145" s="5"/>
      <c r="Q145" s="52"/>
      <c r="R145" s="5"/>
    </row>
    <row r="146" ht="15.75" customHeight="1">
      <c r="B146" s="5"/>
      <c r="C146" s="52"/>
      <c r="D146" s="5"/>
      <c r="E146" s="52"/>
      <c r="F146" s="5"/>
      <c r="G146" s="52"/>
      <c r="H146" s="5"/>
      <c r="I146" s="52"/>
      <c r="J146" s="5"/>
      <c r="K146" s="52"/>
      <c r="L146" s="5"/>
      <c r="M146" s="52"/>
      <c r="N146" s="5"/>
      <c r="O146" s="52"/>
      <c r="P146" s="5"/>
      <c r="Q146" s="52"/>
      <c r="R146" s="5"/>
    </row>
    <row r="147" ht="15.75" customHeight="1">
      <c r="B147" s="5"/>
      <c r="C147" s="52"/>
      <c r="D147" s="5"/>
      <c r="E147" s="52"/>
      <c r="F147" s="5"/>
      <c r="G147" s="52"/>
      <c r="H147" s="5"/>
      <c r="I147" s="52"/>
      <c r="J147" s="5"/>
      <c r="K147" s="52"/>
      <c r="L147" s="5"/>
      <c r="M147" s="52"/>
      <c r="N147" s="5"/>
      <c r="O147" s="52"/>
      <c r="P147" s="5"/>
      <c r="Q147" s="52"/>
      <c r="R147" s="5"/>
    </row>
    <row r="148" ht="15.75" customHeight="1">
      <c r="B148" s="5"/>
      <c r="C148" s="52"/>
      <c r="D148" s="5"/>
      <c r="E148" s="52"/>
      <c r="F148" s="5"/>
      <c r="G148" s="52"/>
      <c r="H148" s="5"/>
      <c r="I148" s="52"/>
      <c r="J148" s="5"/>
      <c r="K148" s="52"/>
      <c r="L148" s="5"/>
      <c r="M148" s="52"/>
      <c r="N148" s="5"/>
      <c r="O148" s="52"/>
      <c r="P148" s="5"/>
      <c r="Q148" s="52"/>
      <c r="R148" s="5"/>
    </row>
    <row r="149" ht="15.75" customHeight="1">
      <c r="B149" s="5"/>
      <c r="C149" s="52"/>
      <c r="D149" s="5"/>
      <c r="E149" s="52"/>
      <c r="F149" s="5"/>
      <c r="G149" s="52"/>
      <c r="H149" s="5"/>
      <c r="I149" s="52"/>
      <c r="J149" s="5"/>
      <c r="K149" s="52"/>
      <c r="L149" s="5"/>
      <c r="M149" s="52"/>
      <c r="N149" s="5"/>
      <c r="O149" s="52"/>
      <c r="P149" s="5"/>
      <c r="Q149" s="52"/>
      <c r="R149" s="5"/>
    </row>
    <row r="150" ht="15.75" customHeight="1">
      <c r="B150" s="5"/>
      <c r="C150" s="52"/>
      <c r="D150" s="5"/>
      <c r="E150" s="52"/>
      <c r="F150" s="5"/>
      <c r="G150" s="52"/>
      <c r="H150" s="5"/>
      <c r="I150" s="52"/>
      <c r="J150" s="5"/>
      <c r="K150" s="52"/>
      <c r="L150" s="5"/>
      <c r="M150" s="52"/>
      <c r="N150" s="5"/>
      <c r="O150" s="52"/>
      <c r="P150" s="5"/>
      <c r="Q150" s="52"/>
      <c r="R150" s="5"/>
    </row>
    <row r="151" ht="15.75" customHeight="1">
      <c r="B151" s="5"/>
      <c r="C151" s="52"/>
      <c r="D151" s="5"/>
      <c r="E151" s="52"/>
      <c r="F151" s="5"/>
      <c r="G151" s="52"/>
      <c r="H151" s="5"/>
      <c r="I151" s="52"/>
      <c r="J151" s="5"/>
      <c r="K151" s="52"/>
      <c r="L151" s="5"/>
      <c r="M151" s="52"/>
      <c r="N151" s="5"/>
      <c r="O151" s="52"/>
      <c r="P151" s="5"/>
      <c r="Q151" s="52"/>
      <c r="R151" s="5"/>
    </row>
    <row r="152" ht="15.75" customHeight="1">
      <c r="B152" s="5"/>
      <c r="C152" s="52"/>
      <c r="D152" s="5"/>
      <c r="E152" s="52"/>
      <c r="F152" s="5"/>
      <c r="G152" s="52"/>
      <c r="H152" s="5"/>
      <c r="I152" s="52"/>
      <c r="J152" s="5"/>
      <c r="K152" s="52"/>
      <c r="L152" s="5"/>
      <c r="M152" s="52"/>
      <c r="N152" s="5"/>
      <c r="O152" s="52"/>
      <c r="P152" s="5"/>
      <c r="Q152" s="52"/>
      <c r="R152" s="5"/>
    </row>
    <row r="153" ht="15.75" customHeight="1">
      <c r="B153" s="5"/>
      <c r="C153" s="52"/>
      <c r="D153" s="5"/>
      <c r="E153" s="52"/>
      <c r="F153" s="5"/>
      <c r="G153" s="52"/>
      <c r="H153" s="5"/>
      <c r="I153" s="52"/>
      <c r="J153" s="5"/>
      <c r="K153" s="52"/>
      <c r="L153" s="5"/>
      <c r="M153" s="52"/>
      <c r="N153" s="5"/>
      <c r="O153" s="52"/>
      <c r="P153" s="5"/>
      <c r="Q153" s="52"/>
      <c r="R153" s="5"/>
    </row>
    <row r="154" ht="15.75" customHeight="1">
      <c r="B154" s="5"/>
      <c r="C154" s="52"/>
      <c r="D154" s="5"/>
      <c r="E154" s="52"/>
      <c r="F154" s="5"/>
      <c r="G154" s="52"/>
      <c r="H154" s="5"/>
      <c r="I154" s="52"/>
      <c r="J154" s="5"/>
      <c r="K154" s="52"/>
      <c r="L154" s="5"/>
      <c r="M154" s="52"/>
      <c r="N154" s="5"/>
      <c r="O154" s="52"/>
      <c r="P154" s="5"/>
      <c r="Q154" s="52"/>
      <c r="R154" s="5"/>
    </row>
    <row r="155" ht="15.75" customHeight="1">
      <c r="B155" s="5"/>
      <c r="C155" s="52"/>
      <c r="D155" s="5"/>
      <c r="E155" s="52"/>
      <c r="F155" s="5"/>
      <c r="G155" s="52"/>
      <c r="H155" s="5"/>
      <c r="I155" s="52"/>
      <c r="J155" s="5"/>
      <c r="K155" s="52"/>
      <c r="L155" s="5"/>
      <c r="M155" s="52"/>
      <c r="N155" s="5"/>
      <c r="O155" s="52"/>
      <c r="P155" s="5"/>
      <c r="Q155" s="52"/>
      <c r="R155" s="5"/>
    </row>
    <row r="156" ht="15.75" customHeight="1">
      <c r="B156" s="5"/>
      <c r="C156" s="52"/>
      <c r="D156" s="5"/>
      <c r="E156" s="52"/>
      <c r="F156" s="5"/>
      <c r="G156" s="52"/>
      <c r="H156" s="5"/>
      <c r="I156" s="52"/>
      <c r="J156" s="5"/>
      <c r="K156" s="52"/>
      <c r="L156" s="5"/>
      <c r="M156" s="52"/>
      <c r="N156" s="5"/>
      <c r="O156" s="52"/>
      <c r="P156" s="5"/>
      <c r="Q156" s="52"/>
      <c r="R156" s="5"/>
    </row>
    <row r="157" ht="15.75" customHeight="1">
      <c r="B157" s="5"/>
      <c r="C157" s="52"/>
      <c r="D157" s="5"/>
      <c r="E157" s="52"/>
      <c r="F157" s="5"/>
      <c r="G157" s="52"/>
      <c r="H157" s="5"/>
      <c r="I157" s="52"/>
      <c r="J157" s="5"/>
      <c r="K157" s="52"/>
      <c r="L157" s="5"/>
      <c r="M157" s="52"/>
      <c r="N157" s="5"/>
      <c r="O157" s="52"/>
      <c r="P157" s="5"/>
      <c r="Q157" s="52"/>
      <c r="R157" s="5"/>
    </row>
    <row r="158" ht="15.75" customHeight="1">
      <c r="B158" s="5"/>
      <c r="C158" s="52"/>
      <c r="D158" s="5"/>
      <c r="E158" s="52"/>
      <c r="F158" s="5"/>
      <c r="G158" s="52"/>
      <c r="H158" s="5"/>
      <c r="I158" s="52"/>
      <c r="J158" s="5"/>
      <c r="K158" s="52"/>
      <c r="L158" s="5"/>
      <c r="M158" s="52"/>
      <c r="N158" s="5"/>
      <c r="O158" s="52"/>
      <c r="P158" s="5"/>
      <c r="Q158" s="52"/>
      <c r="R158" s="5"/>
    </row>
    <row r="159" ht="15.75" customHeight="1">
      <c r="B159" s="5"/>
      <c r="C159" s="52"/>
      <c r="D159" s="5"/>
      <c r="E159" s="52"/>
      <c r="F159" s="5"/>
      <c r="G159" s="52"/>
      <c r="H159" s="5"/>
      <c r="I159" s="52"/>
      <c r="J159" s="5"/>
      <c r="K159" s="52"/>
      <c r="L159" s="5"/>
      <c r="M159" s="52"/>
      <c r="N159" s="5"/>
      <c r="O159" s="52"/>
      <c r="P159" s="5"/>
      <c r="Q159" s="52"/>
      <c r="R159" s="5"/>
    </row>
    <row r="160" ht="15.75" customHeight="1">
      <c r="B160" s="5"/>
      <c r="C160" s="52"/>
      <c r="D160" s="5"/>
      <c r="E160" s="52"/>
      <c r="F160" s="5"/>
      <c r="G160" s="52"/>
      <c r="H160" s="5"/>
      <c r="I160" s="52"/>
      <c r="J160" s="5"/>
      <c r="K160" s="52"/>
      <c r="L160" s="5"/>
      <c r="M160" s="52"/>
      <c r="N160" s="5"/>
      <c r="O160" s="52"/>
      <c r="P160" s="5"/>
      <c r="Q160" s="52"/>
      <c r="R160" s="5"/>
    </row>
    <row r="161" ht="15.75" customHeight="1">
      <c r="B161" s="5"/>
      <c r="C161" s="52"/>
      <c r="D161" s="5"/>
      <c r="E161" s="52"/>
      <c r="F161" s="5"/>
      <c r="G161" s="52"/>
      <c r="H161" s="5"/>
      <c r="I161" s="52"/>
      <c r="J161" s="5"/>
      <c r="K161" s="52"/>
      <c r="L161" s="5"/>
      <c r="M161" s="52"/>
      <c r="N161" s="5"/>
      <c r="O161" s="52"/>
      <c r="P161" s="5"/>
      <c r="Q161" s="52"/>
      <c r="R161" s="5"/>
    </row>
    <row r="162" ht="15.75" customHeight="1">
      <c r="B162" s="5"/>
      <c r="C162" s="52"/>
      <c r="D162" s="5"/>
      <c r="E162" s="52"/>
      <c r="F162" s="5"/>
      <c r="G162" s="52"/>
      <c r="H162" s="5"/>
      <c r="I162" s="52"/>
      <c r="J162" s="5"/>
      <c r="K162" s="52"/>
      <c r="L162" s="5"/>
      <c r="M162" s="52"/>
      <c r="N162" s="5"/>
      <c r="O162" s="52"/>
      <c r="P162" s="5"/>
      <c r="Q162" s="52"/>
      <c r="R162" s="5"/>
    </row>
    <row r="163" ht="15.75" customHeight="1">
      <c r="B163" s="5"/>
      <c r="C163" s="52"/>
      <c r="D163" s="5"/>
      <c r="E163" s="52"/>
      <c r="F163" s="5"/>
      <c r="G163" s="52"/>
      <c r="H163" s="5"/>
      <c r="I163" s="52"/>
      <c r="J163" s="5"/>
      <c r="K163" s="52"/>
      <c r="L163" s="5"/>
      <c r="M163" s="52"/>
      <c r="N163" s="5"/>
      <c r="O163" s="52"/>
      <c r="P163" s="5"/>
      <c r="Q163" s="52"/>
      <c r="R163" s="5"/>
    </row>
    <row r="164" ht="15.75" customHeight="1">
      <c r="B164" s="5"/>
      <c r="C164" s="52"/>
      <c r="D164" s="5"/>
      <c r="E164" s="52"/>
      <c r="F164" s="5"/>
      <c r="G164" s="52"/>
      <c r="H164" s="5"/>
      <c r="I164" s="52"/>
      <c r="J164" s="5"/>
      <c r="K164" s="52"/>
      <c r="L164" s="5"/>
      <c r="M164" s="52"/>
      <c r="N164" s="5"/>
      <c r="O164" s="52"/>
      <c r="P164" s="5"/>
      <c r="Q164" s="52"/>
      <c r="R164" s="5"/>
    </row>
    <row r="165" ht="15.75" customHeight="1">
      <c r="B165" s="5"/>
      <c r="C165" s="52"/>
      <c r="D165" s="5"/>
      <c r="E165" s="52"/>
      <c r="F165" s="5"/>
      <c r="G165" s="52"/>
      <c r="H165" s="5"/>
      <c r="I165" s="52"/>
      <c r="J165" s="5"/>
      <c r="K165" s="52"/>
      <c r="L165" s="5"/>
      <c r="M165" s="52"/>
      <c r="N165" s="5"/>
      <c r="O165" s="52"/>
      <c r="P165" s="5"/>
      <c r="Q165" s="52"/>
      <c r="R165" s="5"/>
    </row>
    <row r="166" ht="15.75" customHeight="1">
      <c r="B166" s="5"/>
      <c r="C166" s="52"/>
      <c r="D166" s="5"/>
      <c r="E166" s="52"/>
      <c r="F166" s="5"/>
      <c r="G166" s="52"/>
      <c r="H166" s="5"/>
      <c r="I166" s="52"/>
      <c r="J166" s="5"/>
      <c r="K166" s="52"/>
      <c r="L166" s="5"/>
      <c r="M166" s="52"/>
      <c r="N166" s="5"/>
      <c r="O166" s="52"/>
      <c r="P166" s="5"/>
      <c r="Q166" s="52"/>
      <c r="R166" s="5"/>
    </row>
    <row r="167" ht="15.75" customHeight="1">
      <c r="B167" s="5"/>
      <c r="C167" s="52"/>
      <c r="D167" s="5"/>
      <c r="E167" s="52"/>
      <c r="F167" s="5"/>
      <c r="G167" s="52"/>
      <c r="H167" s="5"/>
      <c r="I167" s="52"/>
      <c r="J167" s="5"/>
      <c r="K167" s="52"/>
      <c r="L167" s="5"/>
      <c r="M167" s="52"/>
      <c r="N167" s="5"/>
      <c r="O167" s="52"/>
      <c r="P167" s="5"/>
      <c r="Q167" s="52"/>
      <c r="R167" s="5"/>
    </row>
    <row r="168" ht="15.75" customHeight="1">
      <c r="B168" s="5"/>
      <c r="C168" s="52"/>
      <c r="D168" s="5"/>
      <c r="E168" s="52"/>
      <c r="F168" s="5"/>
      <c r="G168" s="52"/>
      <c r="H168" s="5"/>
      <c r="I168" s="52"/>
      <c r="J168" s="5"/>
      <c r="K168" s="52"/>
      <c r="L168" s="5"/>
      <c r="M168" s="52"/>
      <c r="N168" s="5"/>
      <c r="O168" s="52"/>
      <c r="P168" s="5"/>
      <c r="Q168" s="52"/>
      <c r="R168" s="5"/>
    </row>
    <row r="169" ht="15.75" customHeight="1">
      <c r="B169" s="5"/>
      <c r="C169" s="52"/>
      <c r="D169" s="5"/>
      <c r="E169" s="52"/>
      <c r="F169" s="5"/>
      <c r="G169" s="52"/>
      <c r="H169" s="5"/>
      <c r="I169" s="52"/>
      <c r="J169" s="5"/>
      <c r="K169" s="52"/>
      <c r="L169" s="5"/>
      <c r="M169" s="52"/>
      <c r="N169" s="5"/>
      <c r="O169" s="52"/>
      <c r="P169" s="5"/>
      <c r="Q169" s="52"/>
      <c r="R169" s="5"/>
    </row>
    <row r="170" ht="15.75" customHeight="1">
      <c r="B170" s="5"/>
      <c r="C170" s="52"/>
      <c r="D170" s="5"/>
      <c r="E170" s="52"/>
      <c r="F170" s="5"/>
      <c r="G170" s="52"/>
      <c r="H170" s="5"/>
      <c r="I170" s="52"/>
      <c r="J170" s="5"/>
      <c r="K170" s="52"/>
      <c r="L170" s="5"/>
      <c r="M170" s="52"/>
      <c r="N170" s="5"/>
      <c r="O170" s="52"/>
      <c r="P170" s="5"/>
      <c r="Q170" s="52"/>
      <c r="R170" s="5"/>
    </row>
    <row r="171" ht="15.75" customHeight="1">
      <c r="B171" s="5"/>
      <c r="C171" s="52"/>
      <c r="D171" s="5"/>
      <c r="E171" s="52"/>
      <c r="F171" s="5"/>
      <c r="G171" s="52"/>
      <c r="H171" s="5"/>
      <c r="I171" s="52"/>
      <c r="J171" s="5"/>
      <c r="K171" s="52"/>
      <c r="L171" s="5"/>
      <c r="M171" s="52"/>
      <c r="N171" s="5"/>
      <c r="O171" s="52"/>
      <c r="P171" s="5"/>
      <c r="Q171" s="52"/>
      <c r="R171" s="5"/>
    </row>
    <row r="172" ht="15.75" customHeight="1">
      <c r="B172" s="5"/>
      <c r="C172" s="52"/>
      <c r="D172" s="5"/>
      <c r="E172" s="52"/>
      <c r="F172" s="5"/>
      <c r="G172" s="52"/>
      <c r="H172" s="5"/>
      <c r="I172" s="52"/>
      <c r="J172" s="5"/>
      <c r="K172" s="52"/>
      <c r="L172" s="5"/>
      <c r="M172" s="52"/>
      <c r="N172" s="5"/>
      <c r="O172" s="52"/>
      <c r="P172" s="5"/>
      <c r="Q172" s="52"/>
      <c r="R172" s="5"/>
    </row>
    <row r="173" ht="15.75" customHeight="1">
      <c r="B173" s="5"/>
      <c r="C173" s="52"/>
      <c r="D173" s="5"/>
      <c r="E173" s="52"/>
      <c r="F173" s="5"/>
      <c r="G173" s="52"/>
      <c r="H173" s="5"/>
      <c r="I173" s="52"/>
      <c r="J173" s="5"/>
      <c r="K173" s="52"/>
      <c r="L173" s="5"/>
      <c r="M173" s="52"/>
      <c r="N173" s="5"/>
      <c r="O173" s="52"/>
      <c r="P173" s="5"/>
      <c r="Q173" s="52"/>
      <c r="R173" s="5"/>
    </row>
    <row r="174" ht="15.75" customHeight="1">
      <c r="B174" s="5"/>
      <c r="C174" s="52"/>
      <c r="D174" s="5"/>
      <c r="E174" s="52"/>
      <c r="F174" s="5"/>
      <c r="G174" s="52"/>
      <c r="H174" s="5"/>
      <c r="I174" s="52"/>
      <c r="J174" s="5"/>
      <c r="K174" s="52"/>
      <c r="L174" s="5"/>
      <c r="M174" s="52"/>
      <c r="N174" s="5"/>
      <c r="O174" s="52"/>
      <c r="P174" s="5"/>
      <c r="Q174" s="52"/>
      <c r="R174" s="5"/>
    </row>
    <row r="175" ht="15.75" customHeight="1">
      <c r="B175" s="5"/>
      <c r="C175" s="52"/>
      <c r="D175" s="5"/>
      <c r="E175" s="52"/>
      <c r="F175" s="5"/>
      <c r="G175" s="52"/>
      <c r="H175" s="5"/>
      <c r="I175" s="52"/>
      <c r="J175" s="5"/>
      <c r="K175" s="52"/>
      <c r="L175" s="5"/>
      <c r="M175" s="52"/>
      <c r="N175" s="5"/>
      <c r="O175" s="52"/>
      <c r="P175" s="5"/>
      <c r="Q175" s="52"/>
      <c r="R175" s="5"/>
    </row>
    <row r="176" ht="15.75" customHeight="1">
      <c r="B176" s="5"/>
      <c r="C176" s="52"/>
      <c r="D176" s="5"/>
      <c r="E176" s="52"/>
      <c r="F176" s="5"/>
      <c r="G176" s="52"/>
      <c r="H176" s="5"/>
      <c r="I176" s="52"/>
      <c r="J176" s="5"/>
      <c r="K176" s="52"/>
      <c r="L176" s="5"/>
      <c r="M176" s="52"/>
      <c r="N176" s="5"/>
      <c r="O176" s="52"/>
      <c r="P176" s="5"/>
      <c r="Q176" s="52"/>
      <c r="R176" s="5"/>
    </row>
    <row r="177" ht="15.75" customHeight="1">
      <c r="B177" s="5"/>
      <c r="C177" s="52"/>
      <c r="D177" s="5"/>
      <c r="E177" s="52"/>
      <c r="F177" s="5"/>
      <c r="G177" s="52"/>
      <c r="H177" s="5"/>
      <c r="I177" s="52"/>
      <c r="J177" s="5"/>
      <c r="K177" s="52"/>
      <c r="L177" s="5"/>
      <c r="M177" s="52"/>
      <c r="N177" s="5"/>
      <c r="O177" s="52"/>
      <c r="P177" s="5"/>
      <c r="Q177" s="52"/>
      <c r="R177" s="5"/>
    </row>
    <row r="178" ht="15.75" customHeight="1">
      <c r="B178" s="5"/>
      <c r="C178" s="52"/>
      <c r="D178" s="5"/>
      <c r="E178" s="52"/>
      <c r="F178" s="5"/>
      <c r="G178" s="52"/>
      <c r="H178" s="5"/>
      <c r="I178" s="52"/>
      <c r="J178" s="5"/>
      <c r="K178" s="52"/>
      <c r="L178" s="5"/>
      <c r="M178" s="52"/>
      <c r="N178" s="5"/>
      <c r="O178" s="52"/>
      <c r="P178" s="5"/>
      <c r="Q178" s="52"/>
      <c r="R178" s="5"/>
    </row>
    <row r="179" ht="15.75" customHeight="1">
      <c r="B179" s="5"/>
      <c r="C179" s="52"/>
      <c r="D179" s="5"/>
      <c r="E179" s="52"/>
      <c r="F179" s="5"/>
      <c r="G179" s="52"/>
      <c r="H179" s="5"/>
      <c r="I179" s="52"/>
      <c r="J179" s="5"/>
      <c r="K179" s="52"/>
      <c r="L179" s="5"/>
      <c r="M179" s="52"/>
      <c r="N179" s="5"/>
      <c r="O179" s="52"/>
      <c r="P179" s="5"/>
      <c r="Q179" s="52"/>
      <c r="R179" s="5"/>
    </row>
    <row r="180" ht="15.75" customHeight="1">
      <c r="B180" s="5"/>
      <c r="C180" s="52"/>
      <c r="D180" s="5"/>
      <c r="E180" s="52"/>
      <c r="F180" s="5"/>
      <c r="G180" s="52"/>
      <c r="H180" s="5"/>
      <c r="I180" s="52"/>
      <c r="J180" s="5"/>
      <c r="K180" s="52"/>
      <c r="L180" s="5"/>
      <c r="M180" s="52"/>
      <c r="N180" s="5"/>
      <c r="O180" s="52"/>
      <c r="P180" s="5"/>
      <c r="Q180" s="52"/>
      <c r="R180" s="5"/>
    </row>
    <row r="181" ht="15.75" customHeight="1">
      <c r="B181" s="5"/>
      <c r="C181" s="52"/>
      <c r="D181" s="5"/>
      <c r="E181" s="52"/>
      <c r="F181" s="5"/>
      <c r="G181" s="52"/>
      <c r="H181" s="5"/>
      <c r="I181" s="52"/>
      <c r="J181" s="5"/>
      <c r="K181" s="52"/>
      <c r="L181" s="5"/>
      <c r="M181" s="52"/>
      <c r="N181" s="5"/>
      <c r="O181" s="52"/>
      <c r="P181" s="5"/>
      <c r="Q181" s="52"/>
      <c r="R181" s="5"/>
    </row>
    <row r="182" ht="15.75" customHeight="1">
      <c r="B182" s="5"/>
      <c r="C182" s="52"/>
      <c r="D182" s="5"/>
      <c r="E182" s="52"/>
      <c r="F182" s="5"/>
      <c r="G182" s="52"/>
      <c r="H182" s="5"/>
      <c r="I182" s="52"/>
      <c r="J182" s="5"/>
      <c r="K182" s="52"/>
      <c r="L182" s="5"/>
      <c r="M182" s="52"/>
      <c r="N182" s="5"/>
      <c r="O182" s="52"/>
      <c r="P182" s="5"/>
      <c r="Q182" s="52"/>
      <c r="R182" s="5"/>
    </row>
    <row r="183" ht="15.75" customHeight="1">
      <c r="B183" s="5"/>
      <c r="C183" s="52"/>
      <c r="D183" s="5"/>
      <c r="E183" s="52"/>
      <c r="F183" s="5"/>
      <c r="G183" s="52"/>
      <c r="H183" s="5"/>
      <c r="I183" s="52"/>
      <c r="J183" s="5"/>
      <c r="K183" s="52"/>
      <c r="L183" s="5"/>
      <c r="M183" s="52"/>
      <c r="N183" s="5"/>
      <c r="O183" s="52"/>
      <c r="P183" s="5"/>
      <c r="Q183" s="52"/>
      <c r="R183" s="5"/>
    </row>
    <row r="184" ht="15.75" customHeight="1">
      <c r="B184" s="5"/>
      <c r="C184" s="52"/>
      <c r="D184" s="5"/>
      <c r="E184" s="52"/>
      <c r="F184" s="5"/>
      <c r="G184" s="52"/>
      <c r="H184" s="5"/>
      <c r="I184" s="52"/>
      <c r="J184" s="5"/>
      <c r="K184" s="52"/>
      <c r="L184" s="5"/>
      <c r="M184" s="52"/>
      <c r="N184" s="5"/>
      <c r="O184" s="52"/>
      <c r="P184" s="5"/>
      <c r="Q184" s="52"/>
      <c r="R184" s="5"/>
    </row>
    <row r="185" ht="15.75" customHeight="1">
      <c r="B185" s="5"/>
      <c r="C185" s="52"/>
      <c r="D185" s="5"/>
      <c r="E185" s="52"/>
      <c r="F185" s="5"/>
      <c r="G185" s="52"/>
      <c r="H185" s="5"/>
      <c r="I185" s="52"/>
      <c r="J185" s="5"/>
      <c r="K185" s="52"/>
      <c r="L185" s="5"/>
      <c r="M185" s="52"/>
      <c r="N185" s="5"/>
      <c r="O185" s="52"/>
      <c r="P185" s="5"/>
      <c r="Q185" s="52"/>
      <c r="R185" s="5"/>
    </row>
    <row r="186" ht="15.75" customHeight="1">
      <c r="B186" s="5"/>
      <c r="C186" s="52"/>
      <c r="D186" s="5"/>
      <c r="E186" s="52"/>
      <c r="F186" s="5"/>
      <c r="G186" s="52"/>
      <c r="H186" s="5"/>
      <c r="I186" s="52"/>
      <c r="J186" s="5"/>
      <c r="K186" s="52"/>
      <c r="L186" s="5"/>
      <c r="M186" s="52"/>
      <c r="N186" s="5"/>
      <c r="O186" s="52"/>
      <c r="P186" s="5"/>
      <c r="Q186" s="52"/>
      <c r="R186" s="5"/>
    </row>
    <row r="187" ht="15.75" customHeight="1">
      <c r="B187" s="5"/>
      <c r="C187" s="52"/>
      <c r="D187" s="5"/>
      <c r="E187" s="52"/>
      <c r="F187" s="5"/>
      <c r="G187" s="52"/>
      <c r="H187" s="5"/>
      <c r="I187" s="52"/>
      <c r="J187" s="5"/>
      <c r="K187" s="52"/>
      <c r="L187" s="5"/>
      <c r="M187" s="52"/>
      <c r="N187" s="5"/>
      <c r="O187" s="52"/>
      <c r="P187" s="5"/>
      <c r="Q187" s="52"/>
      <c r="R187" s="5"/>
    </row>
    <row r="188" ht="15.75" customHeight="1">
      <c r="B188" s="5"/>
      <c r="C188" s="52"/>
      <c r="D188" s="5"/>
      <c r="E188" s="52"/>
      <c r="F188" s="5"/>
      <c r="G188" s="52"/>
      <c r="H188" s="5"/>
      <c r="I188" s="52"/>
      <c r="J188" s="5"/>
      <c r="K188" s="52"/>
      <c r="L188" s="5"/>
      <c r="M188" s="52"/>
      <c r="N188" s="5"/>
      <c r="O188" s="52"/>
      <c r="P188" s="5"/>
      <c r="Q188" s="52"/>
      <c r="R188" s="5"/>
    </row>
    <row r="189" ht="15.75" customHeight="1">
      <c r="B189" s="5"/>
      <c r="C189" s="52"/>
      <c r="D189" s="5"/>
      <c r="E189" s="52"/>
      <c r="F189" s="5"/>
      <c r="G189" s="52"/>
      <c r="H189" s="5"/>
      <c r="I189" s="52"/>
      <c r="J189" s="5"/>
      <c r="K189" s="52"/>
      <c r="L189" s="5"/>
      <c r="M189" s="52"/>
      <c r="N189" s="5"/>
      <c r="O189" s="52"/>
      <c r="P189" s="5"/>
      <c r="Q189" s="52"/>
      <c r="R189" s="5"/>
    </row>
    <row r="190" ht="15.75" customHeight="1">
      <c r="B190" s="5"/>
      <c r="C190" s="52"/>
      <c r="D190" s="5"/>
      <c r="E190" s="52"/>
      <c r="F190" s="5"/>
      <c r="G190" s="52"/>
      <c r="H190" s="5"/>
      <c r="I190" s="52"/>
      <c r="J190" s="5"/>
      <c r="K190" s="52"/>
      <c r="L190" s="5"/>
      <c r="M190" s="52"/>
      <c r="N190" s="5"/>
      <c r="O190" s="52"/>
      <c r="P190" s="5"/>
      <c r="Q190" s="52"/>
      <c r="R190" s="5"/>
    </row>
    <row r="191" ht="15.75" customHeight="1">
      <c r="B191" s="5"/>
      <c r="C191" s="52"/>
      <c r="D191" s="5"/>
      <c r="E191" s="52"/>
      <c r="F191" s="5"/>
      <c r="G191" s="52"/>
      <c r="H191" s="5"/>
      <c r="I191" s="52"/>
      <c r="J191" s="5"/>
      <c r="K191" s="52"/>
      <c r="L191" s="5"/>
      <c r="M191" s="52"/>
      <c r="N191" s="5"/>
      <c r="O191" s="52"/>
      <c r="P191" s="5"/>
      <c r="Q191" s="52"/>
      <c r="R191" s="5"/>
    </row>
    <row r="192" ht="15.75" customHeight="1">
      <c r="B192" s="5"/>
      <c r="C192" s="52"/>
      <c r="D192" s="5"/>
      <c r="E192" s="52"/>
      <c r="F192" s="5"/>
      <c r="G192" s="52"/>
      <c r="H192" s="5"/>
      <c r="I192" s="52"/>
      <c r="J192" s="5"/>
      <c r="K192" s="52"/>
      <c r="L192" s="5"/>
      <c r="M192" s="52"/>
      <c r="N192" s="5"/>
      <c r="O192" s="52"/>
      <c r="P192" s="5"/>
      <c r="Q192" s="52"/>
      <c r="R192" s="5"/>
    </row>
    <row r="193" ht="15.75" customHeight="1">
      <c r="B193" s="5"/>
      <c r="C193" s="52"/>
      <c r="D193" s="5"/>
      <c r="E193" s="52"/>
      <c r="F193" s="5"/>
      <c r="G193" s="52"/>
      <c r="H193" s="5"/>
      <c r="I193" s="52"/>
      <c r="J193" s="5"/>
      <c r="K193" s="52"/>
      <c r="L193" s="5"/>
      <c r="M193" s="52"/>
      <c r="N193" s="5"/>
      <c r="O193" s="52"/>
      <c r="P193" s="5"/>
      <c r="Q193" s="52"/>
      <c r="R193" s="5"/>
    </row>
    <row r="194" ht="15.75" customHeight="1">
      <c r="B194" s="5"/>
      <c r="C194" s="52"/>
      <c r="D194" s="5"/>
      <c r="E194" s="52"/>
      <c r="F194" s="5"/>
      <c r="G194" s="52"/>
      <c r="H194" s="5"/>
      <c r="I194" s="52"/>
      <c r="J194" s="5"/>
      <c r="K194" s="52"/>
      <c r="L194" s="5"/>
      <c r="M194" s="52"/>
      <c r="N194" s="5"/>
      <c r="O194" s="52"/>
      <c r="P194" s="5"/>
      <c r="Q194" s="52"/>
      <c r="R194" s="5"/>
    </row>
    <row r="195" ht="15.75" customHeight="1">
      <c r="B195" s="5"/>
      <c r="C195" s="52"/>
      <c r="D195" s="5"/>
      <c r="E195" s="52"/>
      <c r="F195" s="5"/>
      <c r="G195" s="52"/>
      <c r="H195" s="5"/>
      <c r="I195" s="52"/>
      <c r="J195" s="5"/>
      <c r="K195" s="52"/>
      <c r="L195" s="5"/>
      <c r="M195" s="52"/>
      <c r="N195" s="5"/>
      <c r="O195" s="52"/>
      <c r="P195" s="5"/>
      <c r="Q195" s="52"/>
      <c r="R195" s="5"/>
    </row>
    <row r="196" ht="15.75" customHeight="1">
      <c r="B196" s="5"/>
      <c r="C196" s="52"/>
      <c r="D196" s="5"/>
      <c r="E196" s="52"/>
      <c r="F196" s="5"/>
      <c r="G196" s="52"/>
      <c r="H196" s="5"/>
      <c r="I196" s="52"/>
      <c r="J196" s="5"/>
      <c r="K196" s="52"/>
      <c r="L196" s="5"/>
      <c r="M196" s="52"/>
      <c r="N196" s="5"/>
      <c r="O196" s="52"/>
      <c r="P196" s="5"/>
      <c r="Q196" s="52"/>
      <c r="R196" s="5"/>
    </row>
    <row r="197" ht="15.75" customHeight="1">
      <c r="B197" s="5"/>
      <c r="C197" s="52"/>
      <c r="D197" s="5"/>
      <c r="E197" s="52"/>
      <c r="F197" s="5"/>
      <c r="G197" s="52"/>
      <c r="H197" s="5"/>
      <c r="I197" s="52"/>
      <c r="J197" s="5"/>
      <c r="K197" s="52"/>
      <c r="L197" s="5"/>
      <c r="M197" s="52"/>
      <c r="N197" s="5"/>
      <c r="O197" s="52"/>
      <c r="P197" s="5"/>
      <c r="Q197" s="52"/>
      <c r="R197" s="5"/>
    </row>
    <row r="198" ht="15.75" customHeight="1">
      <c r="B198" s="5"/>
      <c r="C198" s="52"/>
      <c r="D198" s="5"/>
      <c r="E198" s="52"/>
      <c r="F198" s="5"/>
      <c r="G198" s="52"/>
      <c r="H198" s="5"/>
      <c r="I198" s="52"/>
      <c r="J198" s="5"/>
      <c r="K198" s="52"/>
      <c r="L198" s="5"/>
      <c r="M198" s="52"/>
      <c r="N198" s="5"/>
      <c r="O198" s="52"/>
      <c r="P198" s="5"/>
      <c r="Q198" s="52"/>
      <c r="R198" s="5"/>
    </row>
    <row r="199" ht="15.75" customHeight="1">
      <c r="B199" s="5"/>
      <c r="C199" s="52"/>
      <c r="D199" s="5"/>
      <c r="E199" s="52"/>
      <c r="F199" s="5"/>
      <c r="G199" s="52"/>
      <c r="H199" s="5"/>
      <c r="I199" s="52"/>
      <c r="J199" s="5"/>
      <c r="K199" s="52"/>
      <c r="L199" s="5"/>
      <c r="M199" s="52"/>
      <c r="N199" s="5"/>
      <c r="O199" s="52"/>
      <c r="P199" s="5"/>
      <c r="Q199" s="52"/>
      <c r="R199" s="5"/>
    </row>
    <row r="200" ht="15.75" customHeight="1">
      <c r="B200" s="5"/>
      <c r="C200" s="52"/>
      <c r="D200" s="5"/>
      <c r="E200" s="52"/>
      <c r="F200" s="5"/>
      <c r="G200" s="52"/>
      <c r="H200" s="5"/>
      <c r="I200" s="52"/>
      <c r="J200" s="5"/>
      <c r="K200" s="52"/>
      <c r="L200" s="5"/>
      <c r="M200" s="52"/>
      <c r="N200" s="5"/>
      <c r="O200" s="52"/>
      <c r="P200" s="5"/>
      <c r="Q200" s="52"/>
      <c r="R200" s="5"/>
    </row>
    <row r="201" ht="15.75" customHeight="1">
      <c r="B201" s="5"/>
      <c r="C201" s="52"/>
      <c r="D201" s="5"/>
      <c r="E201" s="52"/>
      <c r="F201" s="5"/>
      <c r="G201" s="52"/>
      <c r="H201" s="5"/>
      <c r="I201" s="52"/>
      <c r="J201" s="5"/>
      <c r="K201" s="52"/>
      <c r="L201" s="5"/>
      <c r="M201" s="52"/>
      <c r="N201" s="5"/>
      <c r="O201" s="52"/>
      <c r="P201" s="5"/>
      <c r="Q201" s="52"/>
      <c r="R201" s="5"/>
    </row>
    <row r="202" ht="15.75" customHeight="1">
      <c r="B202" s="5"/>
      <c r="C202" s="52"/>
      <c r="D202" s="5"/>
      <c r="E202" s="52"/>
      <c r="F202" s="5"/>
      <c r="G202" s="52"/>
      <c r="H202" s="5"/>
      <c r="I202" s="52"/>
      <c r="J202" s="5"/>
      <c r="K202" s="52"/>
      <c r="L202" s="5"/>
      <c r="M202" s="52"/>
      <c r="N202" s="5"/>
      <c r="O202" s="52"/>
      <c r="P202" s="5"/>
      <c r="Q202" s="52"/>
      <c r="R202" s="5"/>
    </row>
    <row r="203" ht="15.75" customHeight="1">
      <c r="B203" s="5"/>
      <c r="C203" s="52"/>
      <c r="D203" s="5"/>
      <c r="E203" s="52"/>
      <c r="F203" s="5"/>
      <c r="G203" s="52"/>
      <c r="H203" s="5"/>
      <c r="I203" s="52"/>
      <c r="J203" s="5"/>
      <c r="K203" s="52"/>
      <c r="L203" s="5"/>
      <c r="M203" s="52"/>
      <c r="N203" s="5"/>
      <c r="O203" s="52"/>
      <c r="P203" s="5"/>
      <c r="Q203" s="52"/>
      <c r="R203" s="5"/>
    </row>
    <row r="204" ht="15.75" customHeight="1">
      <c r="B204" s="5"/>
      <c r="C204" s="52"/>
      <c r="D204" s="5"/>
      <c r="E204" s="52"/>
      <c r="F204" s="5"/>
      <c r="G204" s="52"/>
      <c r="H204" s="5"/>
      <c r="I204" s="52"/>
      <c r="J204" s="5"/>
      <c r="K204" s="52"/>
      <c r="L204" s="5"/>
      <c r="M204" s="52"/>
      <c r="N204" s="5"/>
      <c r="O204" s="52"/>
      <c r="P204" s="5"/>
      <c r="Q204" s="52"/>
      <c r="R204" s="5"/>
    </row>
    <row r="205" ht="15.75" customHeight="1">
      <c r="B205" s="5"/>
      <c r="C205" s="52"/>
      <c r="D205" s="5"/>
      <c r="E205" s="52"/>
      <c r="F205" s="5"/>
      <c r="G205" s="52"/>
      <c r="H205" s="5"/>
      <c r="I205" s="52"/>
      <c r="J205" s="5"/>
      <c r="K205" s="52"/>
      <c r="L205" s="5"/>
      <c r="M205" s="52"/>
      <c r="N205" s="5"/>
      <c r="O205" s="52"/>
      <c r="P205" s="5"/>
      <c r="Q205" s="52"/>
      <c r="R205" s="5"/>
    </row>
    <row r="206" ht="15.75" customHeight="1">
      <c r="B206" s="5"/>
      <c r="C206" s="52"/>
      <c r="D206" s="5"/>
      <c r="E206" s="52"/>
      <c r="F206" s="5"/>
      <c r="G206" s="52"/>
      <c r="H206" s="5"/>
      <c r="I206" s="52"/>
      <c r="J206" s="5"/>
      <c r="K206" s="52"/>
      <c r="L206" s="5"/>
      <c r="M206" s="52"/>
      <c r="N206" s="5"/>
      <c r="O206" s="52"/>
      <c r="P206" s="5"/>
      <c r="Q206" s="52"/>
      <c r="R206" s="5"/>
    </row>
    <row r="207" ht="15.75" customHeight="1">
      <c r="B207" s="5"/>
      <c r="C207" s="52"/>
      <c r="D207" s="5"/>
      <c r="E207" s="52"/>
      <c r="F207" s="5"/>
      <c r="G207" s="52"/>
      <c r="H207" s="5"/>
      <c r="I207" s="52"/>
      <c r="J207" s="5"/>
      <c r="K207" s="52"/>
      <c r="L207" s="5"/>
      <c r="M207" s="52"/>
      <c r="N207" s="5"/>
      <c r="O207" s="52"/>
      <c r="P207" s="5"/>
      <c r="Q207" s="52"/>
      <c r="R207" s="5"/>
    </row>
    <row r="208" ht="15.75" customHeight="1">
      <c r="B208" s="5"/>
      <c r="C208" s="52"/>
      <c r="D208" s="5"/>
      <c r="E208" s="52"/>
      <c r="F208" s="5"/>
      <c r="G208" s="52"/>
      <c r="H208" s="5"/>
      <c r="I208" s="52"/>
      <c r="J208" s="5"/>
      <c r="K208" s="52"/>
      <c r="L208" s="5"/>
      <c r="M208" s="52"/>
      <c r="N208" s="5"/>
      <c r="O208" s="52"/>
      <c r="P208" s="5"/>
      <c r="Q208" s="52"/>
      <c r="R208" s="5"/>
    </row>
    <row r="209" ht="15.75" customHeight="1">
      <c r="B209" s="5"/>
      <c r="C209" s="52"/>
      <c r="D209" s="5"/>
      <c r="E209" s="52"/>
      <c r="F209" s="5"/>
      <c r="G209" s="52"/>
      <c r="H209" s="5"/>
      <c r="I209" s="52"/>
      <c r="J209" s="5"/>
      <c r="K209" s="52"/>
      <c r="L209" s="5"/>
      <c r="M209" s="52"/>
      <c r="N209" s="5"/>
      <c r="O209" s="52"/>
      <c r="P209" s="5"/>
      <c r="Q209" s="52"/>
      <c r="R209" s="5"/>
    </row>
    <row r="210" ht="15.75" customHeight="1">
      <c r="B210" s="5"/>
      <c r="C210" s="52"/>
      <c r="D210" s="5"/>
      <c r="E210" s="52"/>
      <c r="F210" s="5"/>
      <c r="G210" s="52"/>
      <c r="H210" s="5"/>
      <c r="I210" s="52"/>
      <c r="J210" s="5"/>
      <c r="K210" s="52"/>
      <c r="L210" s="5"/>
      <c r="M210" s="52"/>
      <c r="N210" s="5"/>
      <c r="O210" s="52"/>
      <c r="P210" s="5"/>
      <c r="Q210" s="52"/>
      <c r="R210" s="5"/>
    </row>
    <row r="211" ht="15.75" customHeight="1">
      <c r="B211" s="5"/>
      <c r="C211" s="52"/>
      <c r="D211" s="5"/>
      <c r="E211" s="52"/>
      <c r="F211" s="5"/>
      <c r="G211" s="52"/>
      <c r="H211" s="5"/>
      <c r="I211" s="52"/>
      <c r="J211" s="5"/>
      <c r="K211" s="52"/>
      <c r="L211" s="5"/>
      <c r="M211" s="52"/>
      <c r="N211" s="5"/>
      <c r="O211" s="52"/>
      <c r="P211" s="5"/>
      <c r="Q211" s="52"/>
      <c r="R211" s="5"/>
    </row>
    <row r="212" ht="15.75" customHeight="1">
      <c r="B212" s="5"/>
      <c r="C212" s="52"/>
      <c r="D212" s="5"/>
      <c r="E212" s="52"/>
      <c r="F212" s="5"/>
      <c r="G212" s="52"/>
      <c r="H212" s="5"/>
      <c r="I212" s="52"/>
      <c r="J212" s="5"/>
      <c r="K212" s="52"/>
      <c r="L212" s="5"/>
      <c r="M212" s="52"/>
      <c r="N212" s="5"/>
      <c r="O212" s="52"/>
      <c r="P212" s="5"/>
      <c r="Q212" s="52"/>
      <c r="R212" s="5"/>
    </row>
    <row r="213" ht="15.75" customHeight="1">
      <c r="B213" s="5"/>
      <c r="C213" s="52"/>
      <c r="D213" s="5"/>
      <c r="E213" s="52"/>
      <c r="F213" s="5"/>
      <c r="G213" s="52"/>
      <c r="H213" s="5"/>
      <c r="I213" s="52"/>
      <c r="J213" s="5"/>
      <c r="K213" s="52"/>
      <c r="L213" s="5"/>
      <c r="M213" s="52"/>
      <c r="N213" s="5"/>
      <c r="O213" s="52"/>
      <c r="P213" s="5"/>
      <c r="Q213" s="52"/>
      <c r="R213" s="5"/>
    </row>
    <row r="214" ht="15.75" customHeight="1">
      <c r="B214" s="5"/>
      <c r="C214" s="52"/>
      <c r="D214" s="5"/>
      <c r="E214" s="52"/>
      <c r="F214" s="5"/>
      <c r="G214" s="52"/>
      <c r="H214" s="5"/>
      <c r="I214" s="52"/>
      <c r="J214" s="5"/>
      <c r="K214" s="52"/>
      <c r="L214" s="5"/>
      <c r="M214" s="52"/>
      <c r="N214" s="5"/>
      <c r="O214" s="52"/>
      <c r="P214" s="5"/>
      <c r="Q214" s="52"/>
      <c r="R214" s="5"/>
    </row>
    <row r="215" ht="15.75" customHeight="1">
      <c r="B215" s="5"/>
      <c r="C215" s="52"/>
      <c r="D215" s="5"/>
      <c r="E215" s="52"/>
      <c r="F215" s="5"/>
      <c r="G215" s="52"/>
      <c r="H215" s="5"/>
      <c r="I215" s="52"/>
      <c r="J215" s="5"/>
      <c r="K215" s="52"/>
      <c r="L215" s="5"/>
      <c r="M215" s="52"/>
      <c r="N215" s="5"/>
      <c r="O215" s="52"/>
      <c r="P215" s="5"/>
      <c r="Q215" s="52"/>
      <c r="R215" s="5"/>
    </row>
    <row r="216" ht="15.75" customHeight="1">
      <c r="B216" s="5"/>
      <c r="C216" s="52"/>
      <c r="D216" s="5"/>
      <c r="E216" s="52"/>
      <c r="F216" s="5"/>
      <c r="G216" s="52"/>
      <c r="H216" s="5"/>
      <c r="I216" s="52"/>
      <c r="J216" s="5"/>
      <c r="K216" s="52"/>
      <c r="L216" s="5"/>
      <c r="M216" s="52"/>
      <c r="N216" s="5"/>
      <c r="O216" s="52"/>
      <c r="P216" s="5"/>
      <c r="Q216" s="52"/>
      <c r="R216" s="5"/>
    </row>
    <row r="217" ht="15.75" customHeight="1">
      <c r="B217" s="5"/>
      <c r="C217" s="52"/>
      <c r="D217" s="5"/>
      <c r="E217" s="52"/>
      <c r="F217" s="5"/>
      <c r="G217" s="52"/>
      <c r="H217" s="5"/>
      <c r="I217" s="52"/>
      <c r="J217" s="5"/>
      <c r="K217" s="52"/>
      <c r="L217" s="5"/>
      <c r="M217" s="52"/>
      <c r="N217" s="5"/>
      <c r="O217" s="52"/>
      <c r="P217" s="5"/>
      <c r="Q217" s="52"/>
      <c r="R217" s="5"/>
    </row>
    <row r="218" ht="15.75" customHeight="1">
      <c r="B218" s="5"/>
      <c r="C218" s="52"/>
      <c r="D218" s="5"/>
      <c r="E218" s="52"/>
      <c r="F218" s="5"/>
      <c r="G218" s="52"/>
      <c r="H218" s="5"/>
      <c r="I218" s="52"/>
      <c r="J218" s="5"/>
      <c r="K218" s="52"/>
      <c r="L218" s="5"/>
      <c r="M218" s="52"/>
      <c r="N218" s="5"/>
      <c r="O218" s="52"/>
      <c r="P218" s="5"/>
      <c r="Q218" s="52"/>
      <c r="R218" s="5"/>
    </row>
    <row r="219" ht="15.75" customHeight="1">
      <c r="B219" s="5"/>
      <c r="C219" s="52"/>
      <c r="D219" s="5"/>
      <c r="E219" s="52"/>
      <c r="F219" s="5"/>
      <c r="G219" s="52"/>
      <c r="H219" s="5"/>
      <c r="I219" s="52"/>
      <c r="J219" s="5"/>
      <c r="K219" s="52"/>
      <c r="L219" s="5"/>
      <c r="M219" s="52"/>
      <c r="N219" s="5"/>
      <c r="O219" s="52"/>
      <c r="P219" s="5"/>
      <c r="Q219" s="52"/>
      <c r="R219" s="5"/>
    </row>
    <row r="220" ht="15.75" customHeight="1">
      <c r="B220" s="5"/>
      <c r="C220" s="52"/>
      <c r="D220" s="5"/>
      <c r="E220" s="52"/>
      <c r="F220" s="5"/>
      <c r="G220" s="52"/>
      <c r="H220" s="5"/>
      <c r="I220" s="52"/>
      <c r="J220" s="5"/>
      <c r="K220" s="52"/>
      <c r="L220" s="5"/>
      <c r="M220" s="52"/>
      <c r="N220" s="5"/>
      <c r="O220" s="52"/>
      <c r="P220" s="5"/>
      <c r="Q220" s="52"/>
      <c r="R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1:E1"/>
    <mergeCell ref="F1:G1"/>
    <mergeCell ref="H1:I1"/>
    <mergeCell ref="J1:K1"/>
    <mergeCell ref="L1:M1"/>
    <mergeCell ref="N1:O1"/>
    <mergeCell ref="P1:Q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1.43"/>
    <col customWidth="1" min="5" max="6" width="4.0"/>
    <col customWidth="1" min="7" max="7" width="11.43"/>
    <col customWidth="1" min="8" max="8" width="4.0"/>
    <col customWidth="1" min="9" max="9" width="11.43"/>
    <col customWidth="1" min="10" max="10" width="3.0"/>
    <col customWidth="1" min="11" max="11" width="11.43"/>
    <col customWidth="1" min="12" max="12" width="3.0"/>
    <col customWidth="1" min="13" max="13" width="11.43"/>
    <col customWidth="1" min="14" max="14" width="3.0"/>
    <col customWidth="1" min="15" max="15" width="11.43"/>
    <col customWidth="1" min="16" max="16" width="3.0"/>
    <col customWidth="1" min="17" max="17" width="11.43"/>
    <col customWidth="1" min="18" max="18" width="4.0"/>
    <col customWidth="1" min="19" max="26" width="11.43"/>
  </cols>
  <sheetData>
    <row r="1">
      <c r="A1" s="1" t="s">
        <v>53</v>
      </c>
      <c r="B1" s="2" t="s">
        <v>0</v>
      </c>
      <c r="C1" s="2" t="s">
        <v>54</v>
      </c>
      <c r="D1" s="2" t="s">
        <v>274</v>
      </c>
      <c r="E1" s="84" t="s">
        <v>275</v>
      </c>
      <c r="G1" s="53" t="s">
        <v>276</v>
      </c>
      <c r="H1" s="83"/>
      <c r="I1" s="53" t="s">
        <v>277</v>
      </c>
      <c r="K1" s="53" t="s">
        <v>278</v>
      </c>
      <c r="L1" s="83"/>
      <c r="M1" s="53" t="s">
        <v>279</v>
      </c>
      <c r="O1" s="53" t="s">
        <v>280</v>
      </c>
      <c r="P1" s="83"/>
      <c r="Q1" s="53" t="s">
        <v>281</v>
      </c>
      <c r="S1" s="5"/>
      <c r="T1" s="2"/>
      <c r="U1" s="2"/>
      <c r="V1" s="2"/>
      <c r="W1" s="2"/>
      <c r="X1" s="2"/>
      <c r="Y1" s="2"/>
      <c r="Z1" s="2"/>
    </row>
    <row r="2">
      <c r="A2" s="4">
        <v>42524.0</v>
      </c>
      <c r="B2" s="5" t="s">
        <v>64</v>
      </c>
      <c r="C2" s="5">
        <v>1.0</v>
      </c>
      <c r="D2" s="5" t="s">
        <v>282</v>
      </c>
      <c r="E2" s="58">
        <v>124.0</v>
      </c>
      <c r="F2" s="5">
        <v>76.0</v>
      </c>
      <c r="G2" s="5">
        <v>132.0</v>
      </c>
      <c r="H2" s="52">
        <v>78.0</v>
      </c>
      <c r="I2" s="5">
        <v>118.0</v>
      </c>
      <c r="J2" s="5">
        <v>80.0</v>
      </c>
      <c r="K2" s="5">
        <v>114.0</v>
      </c>
      <c r="L2" s="52">
        <v>74.0</v>
      </c>
      <c r="M2" s="5">
        <v>130.0</v>
      </c>
      <c r="N2" s="5">
        <v>78.0</v>
      </c>
      <c r="O2" s="5">
        <v>130.0</v>
      </c>
      <c r="P2" s="52">
        <v>82.0</v>
      </c>
      <c r="Q2" s="5">
        <v>154.0</v>
      </c>
      <c r="R2" s="52">
        <v>90.0</v>
      </c>
      <c r="S2" s="5"/>
    </row>
    <row r="3">
      <c r="A3" s="4">
        <v>42524.0</v>
      </c>
      <c r="B3" s="5" t="s">
        <v>64</v>
      </c>
      <c r="C3" s="5">
        <v>2.0</v>
      </c>
      <c r="D3" s="5" t="s">
        <v>283</v>
      </c>
      <c r="E3" s="58">
        <v>130.0</v>
      </c>
      <c r="F3" s="5">
        <v>70.0</v>
      </c>
      <c r="G3" s="5">
        <v>119.0</v>
      </c>
      <c r="H3" s="52">
        <v>71.0</v>
      </c>
      <c r="I3" s="5">
        <v>120.0</v>
      </c>
      <c r="J3" s="5">
        <v>70.0</v>
      </c>
      <c r="K3" s="5">
        <v>127.0</v>
      </c>
      <c r="L3" s="52">
        <v>62.0</v>
      </c>
      <c r="M3" s="5">
        <v>130.0</v>
      </c>
      <c r="N3" s="5">
        <v>70.0</v>
      </c>
      <c r="O3" s="5">
        <v>136.0</v>
      </c>
      <c r="P3" s="52">
        <v>60.0</v>
      </c>
      <c r="Q3" s="5">
        <v>335.0</v>
      </c>
      <c r="R3" s="52">
        <v>68.0</v>
      </c>
      <c r="S3" s="5"/>
    </row>
    <row r="4">
      <c r="A4" s="4">
        <v>42524.0</v>
      </c>
      <c r="B4" s="5" t="s">
        <v>64</v>
      </c>
      <c r="C4" s="5">
        <v>3.0</v>
      </c>
      <c r="D4" s="5" t="s">
        <v>284</v>
      </c>
      <c r="E4" s="58">
        <v>120.0</v>
      </c>
      <c r="F4" s="5">
        <v>62.0</v>
      </c>
      <c r="G4" s="5">
        <v>120.0</v>
      </c>
      <c r="H4" s="52">
        <v>94.0</v>
      </c>
      <c r="I4" s="5">
        <v>130.0</v>
      </c>
      <c r="J4" s="5">
        <v>63.0</v>
      </c>
      <c r="K4" s="5">
        <v>142.0</v>
      </c>
      <c r="L4" s="52">
        <v>82.0</v>
      </c>
      <c r="M4" s="5">
        <v>130.0</v>
      </c>
      <c r="N4" s="5">
        <v>74.0</v>
      </c>
      <c r="O4" s="5">
        <v>135.0</v>
      </c>
      <c r="P4" s="52">
        <v>81.0</v>
      </c>
      <c r="Q4" s="5">
        <v>174.0</v>
      </c>
      <c r="R4" s="52">
        <v>87.0</v>
      </c>
      <c r="S4" s="5"/>
    </row>
    <row r="5">
      <c r="A5" s="4">
        <v>42524.0</v>
      </c>
      <c r="B5" s="5" t="s">
        <v>64</v>
      </c>
      <c r="C5" s="5">
        <v>4.0</v>
      </c>
      <c r="E5" s="58">
        <v>120.0</v>
      </c>
      <c r="F5" s="5">
        <v>60.0</v>
      </c>
      <c r="G5" s="5">
        <v>114.0</v>
      </c>
      <c r="H5" s="52">
        <v>74.0</v>
      </c>
      <c r="I5" s="5">
        <v>110.0</v>
      </c>
      <c r="J5" s="5">
        <v>65.0</v>
      </c>
      <c r="K5" s="5">
        <v>104.0</v>
      </c>
      <c r="L5" s="52">
        <v>66.0</v>
      </c>
      <c r="M5" s="5">
        <v>100.0</v>
      </c>
      <c r="N5" s="5">
        <v>64.0</v>
      </c>
      <c r="O5" s="5">
        <v>97.0</v>
      </c>
      <c r="P5" s="52">
        <v>78.0</v>
      </c>
      <c r="Q5" s="5">
        <v>114.0</v>
      </c>
      <c r="R5" s="52">
        <v>74.0</v>
      </c>
      <c r="S5" s="5"/>
    </row>
    <row r="6">
      <c r="A6" s="4">
        <v>42524.0</v>
      </c>
      <c r="B6" s="5" t="s">
        <v>64</v>
      </c>
      <c r="C6" s="5">
        <v>5.0</v>
      </c>
      <c r="D6" s="5" t="s">
        <v>285</v>
      </c>
      <c r="E6" s="58">
        <v>130.0</v>
      </c>
      <c r="F6" s="5">
        <v>80.0</v>
      </c>
      <c r="G6" s="5">
        <v>114.0</v>
      </c>
      <c r="H6" s="52">
        <v>90.0</v>
      </c>
      <c r="I6" s="5">
        <v>125.0</v>
      </c>
      <c r="J6" s="5">
        <v>70.0</v>
      </c>
      <c r="K6" s="5">
        <v>118.0</v>
      </c>
      <c r="L6" s="52">
        <v>77.0</v>
      </c>
      <c r="M6" s="5">
        <v>125.0</v>
      </c>
      <c r="N6" s="5">
        <v>70.0</v>
      </c>
      <c r="O6" s="5">
        <v>133.0</v>
      </c>
      <c r="P6" s="52">
        <v>75.0</v>
      </c>
      <c r="Q6" s="5">
        <v>144.0</v>
      </c>
      <c r="R6" s="52">
        <v>82.0</v>
      </c>
      <c r="S6" s="5"/>
    </row>
    <row r="7">
      <c r="A7" s="4">
        <v>42524.0</v>
      </c>
      <c r="B7" s="5" t="s">
        <v>64</v>
      </c>
      <c r="C7" s="5">
        <v>6.0</v>
      </c>
      <c r="D7" s="5" t="s">
        <v>286</v>
      </c>
      <c r="E7" s="58">
        <v>130.0</v>
      </c>
      <c r="F7" s="5">
        <v>80.0</v>
      </c>
      <c r="G7" s="5">
        <v>139.0</v>
      </c>
      <c r="H7" s="52">
        <v>78.0</v>
      </c>
      <c r="I7" s="5">
        <v>125.0</v>
      </c>
      <c r="J7" s="5">
        <v>70.0</v>
      </c>
      <c r="K7" s="5">
        <v>117.0</v>
      </c>
      <c r="L7" s="52">
        <v>78.0</v>
      </c>
      <c r="M7" s="5">
        <v>125.0</v>
      </c>
      <c r="N7" s="5">
        <v>70.0</v>
      </c>
      <c r="O7" s="5">
        <v>123.0</v>
      </c>
      <c r="P7" s="52">
        <v>76.0</v>
      </c>
      <c r="Q7" s="5">
        <v>143.0</v>
      </c>
      <c r="R7" s="52">
        <v>78.0</v>
      </c>
      <c r="S7" s="5"/>
    </row>
    <row r="8">
      <c r="A8" s="4">
        <v>42524.0</v>
      </c>
      <c r="B8" s="5" t="s">
        <v>64</v>
      </c>
      <c r="C8" s="5">
        <v>7.0</v>
      </c>
      <c r="D8" s="5" t="s">
        <v>287</v>
      </c>
      <c r="E8" s="58">
        <v>110.0</v>
      </c>
      <c r="F8" s="5">
        <v>60.0</v>
      </c>
      <c r="G8" s="5">
        <v>113.0</v>
      </c>
      <c r="H8" s="52">
        <v>65.0</v>
      </c>
      <c r="I8" s="5">
        <v>94.0</v>
      </c>
      <c r="J8" s="5">
        <v>56.0</v>
      </c>
      <c r="K8" s="5">
        <v>91.0</v>
      </c>
      <c r="L8" s="52">
        <v>55.0</v>
      </c>
      <c r="M8" s="5">
        <v>96.0</v>
      </c>
      <c r="N8" s="5">
        <v>58.0</v>
      </c>
      <c r="O8" s="5">
        <v>99.0</v>
      </c>
      <c r="P8" s="52">
        <v>66.0</v>
      </c>
      <c r="Q8" s="5">
        <v>118.0</v>
      </c>
      <c r="R8" s="52">
        <v>74.0</v>
      </c>
      <c r="S8" s="5"/>
    </row>
    <row r="9">
      <c r="A9" s="4">
        <v>42524.0</v>
      </c>
      <c r="B9" s="5" t="s">
        <v>64</v>
      </c>
      <c r="C9" s="5">
        <v>8.0</v>
      </c>
      <c r="D9" s="5" t="s">
        <v>288</v>
      </c>
      <c r="E9" s="58">
        <v>130.0</v>
      </c>
      <c r="F9" s="5">
        <v>70.0</v>
      </c>
      <c r="G9" s="5">
        <v>118.0</v>
      </c>
      <c r="H9" s="52">
        <v>70.0</v>
      </c>
      <c r="I9" s="5">
        <v>142.0</v>
      </c>
      <c r="J9" s="5">
        <v>80.0</v>
      </c>
      <c r="K9" s="5">
        <v>133.0</v>
      </c>
      <c r="L9" s="52">
        <v>66.0</v>
      </c>
      <c r="M9" s="5">
        <v>130.0</v>
      </c>
      <c r="N9" s="5">
        <v>65.0</v>
      </c>
      <c r="O9" s="5">
        <v>128.0</v>
      </c>
      <c r="P9" s="52">
        <v>78.0</v>
      </c>
      <c r="Q9" s="5">
        <v>138.0</v>
      </c>
      <c r="R9" s="52">
        <v>82.0</v>
      </c>
      <c r="S9" s="5"/>
    </row>
    <row r="10">
      <c r="A10" s="4">
        <v>42524.0</v>
      </c>
      <c r="B10" s="5" t="s">
        <v>64</v>
      </c>
      <c r="C10" s="5">
        <v>9.0</v>
      </c>
      <c r="D10" s="5" t="s">
        <v>289</v>
      </c>
      <c r="E10" s="58">
        <v>110.0</v>
      </c>
      <c r="F10" s="5">
        <v>65.0</v>
      </c>
      <c r="G10" s="5">
        <v>130.0</v>
      </c>
      <c r="H10" s="52">
        <v>81.0</v>
      </c>
      <c r="I10" s="5">
        <v>120.0</v>
      </c>
      <c r="J10" s="5">
        <v>60.0</v>
      </c>
      <c r="K10" s="5">
        <v>130.0</v>
      </c>
      <c r="L10" s="52">
        <v>83.0</v>
      </c>
      <c r="M10" s="5">
        <v>130.0</v>
      </c>
      <c r="N10" s="5">
        <v>80.0</v>
      </c>
      <c r="O10" s="5">
        <v>125.0</v>
      </c>
      <c r="P10" s="52">
        <v>75.0</v>
      </c>
      <c r="Q10" s="5">
        <v>146.0</v>
      </c>
      <c r="R10" s="52">
        <v>77.0</v>
      </c>
      <c r="S10" s="5"/>
    </row>
    <row r="11">
      <c r="A11" s="1">
        <v>42524.0</v>
      </c>
      <c r="B11" s="2" t="s">
        <v>64</v>
      </c>
      <c r="C11" s="2">
        <v>10.0</v>
      </c>
      <c r="D11" s="2" t="s">
        <v>290</v>
      </c>
      <c r="E11" s="67">
        <v>130.0</v>
      </c>
      <c r="F11" s="2">
        <v>70.0</v>
      </c>
      <c r="G11" s="2">
        <v>117.0</v>
      </c>
      <c r="H11" s="54">
        <v>68.0</v>
      </c>
      <c r="I11" s="2">
        <v>112.0</v>
      </c>
      <c r="J11" s="2">
        <v>55.0</v>
      </c>
      <c r="K11" s="2">
        <v>106.0</v>
      </c>
      <c r="L11" s="54">
        <v>41.0</v>
      </c>
      <c r="M11" s="2">
        <v>115.0</v>
      </c>
      <c r="N11" s="2">
        <v>40.0</v>
      </c>
      <c r="O11" s="2">
        <v>118.0</v>
      </c>
      <c r="P11" s="54">
        <v>73.0</v>
      </c>
      <c r="Q11" s="2">
        <v>139.0</v>
      </c>
      <c r="R11" s="54">
        <v>76.0</v>
      </c>
      <c r="S11" s="2"/>
      <c r="T11" s="2"/>
      <c r="U11" s="2"/>
      <c r="V11" s="2"/>
      <c r="W11" s="2"/>
      <c r="X11" s="2"/>
      <c r="Y11" s="2"/>
      <c r="Z11" s="2"/>
    </row>
    <row r="12">
      <c r="A12" s="4">
        <v>42531.0</v>
      </c>
      <c r="B12" s="5" t="s">
        <v>66</v>
      </c>
      <c r="C12" s="5">
        <v>1.0</v>
      </c>
      <c r="D12" s="7" t="s">
        <v>291</v>
      </c>
      <c r="E12" s="58">
        <v>108.0</v>
      </c>
      <c r="F12" s="5">
        <v>82.0</v>
      </c>
      <c r="G12" s="5">
        <v>114.0</v>
      </c>
      <c r="H12" s="52">
        <v>68.0</v>
      </c>
      <c r="I12" s="5">
        <v>100.0</v>
      </c>
      <c r="J12" s="5">
        <v>70.0</v>
      </c>
      <c r="K12" s="5">
        <v>118.0</v>
      </c>
      <c r="L12" s="52">
        <v>62.0</v>
      </c>
      <c r="M12" s="5">
        <v>114.0</v>
      </c>
      <c r="N12" s="5">
        <v>78.0</v>
      </c>
      <c r="O12" s="5">
        <v>111.0</v>
      </c>
      <c r="P12" s="52">
        <v>66.0</v>
      </c>
      <c r="Q12" s="5">
        <v>130.0</v>
      </c>
      <c r="R12" s="52">
        <v>74.0</v>
      </c>
      <c r="S12" s="5"/>
    </row>
    <row r="13">
      <c r="A13" s="4">
        <v>42531.0</v>
      </c>
      <c r="B13" s="5" t="s">
        <v>66</v>
      </c>
      <c r="C13" s="5">
        <v>2.0</v>
      </c>
      <c r="D13" s="5" t="s">
        <v>292</v>
      </c>
      <c r="E13" s="58">
        <v>110.0</v>
      </c>
      <c r="F13" s="5">
        <v>80.0</v>
      </c>
      <c r="G13" s="5">
        <v>115.0</v>
      </c>
      <c r="H13" s="52">
        <v>81.0</v>
      </c>
      <c r="I13" s="5">
        <v>115.0</v>
      </c>
      <c r="J13" s="5">
        <v>82.0</v>
      </c>
      <c r="K13" s="5">
        <v>141.0</v>
      </c>
      <c r="L13" s="52">
        <v>80.0</v>
      </c>
      <c r="M13" s="5">
        <v>125.0</v>
      </c>
      <c r="N13" s="5">
        <v>79.0</v>
      </c>
      <c r="O13" s="5">
        <v>130.0</v>
      </c>
      <c r="P13" s="52">
        <v>82.0</v>
      </c>
      <c r="Q13" s="5">
        <v>146.0</v>
      </c>
      <c r="R13" s="52">
        <v>84.0</v>
      </c>
      <c r="S13" s="5"/>
    </row>
    <row r="14">
      <c r="A14" s="4">
        <v>42531.0</v>
      </c>
      <c r="B14" s="5" t="s">
        <v>66</v>
      </c>
      <c r="C14" s="5">
        <v>3.0</v>
      </c>
      <c r="D14" s="5" t="s">
        <v>293</v>
      </c>
      <c r="E14" s="58">
        <v>100.0</v>
      </c>
      <c r="F14" s="5">
        <v>60.0</v>
      </c>
      <c r="G14" s="5">
        <v>104.0</v>
      </c>
      <c r="H14" s="52">
        <v>70.0</v>
      </c>
      <c r="I14" s="5">
        <v>95.0</v>
      </c>
      <c r="J14" s="5">
        <v>70.0</v>
      </c>
      <c r="K14" s="5">
        <v>104.0</v>
      </c>
      <c r="L14" s="52">
        <v>68.0</v>
      </c>
      <c r="M14" s="5">
        <v>90.0</v>
      </c>
      <c r="N14" s="5">
        <v>65.0</v>
      </c>
      <c r="O14" s="5">
        <v>127.0</v>
      </c>
      <c r="P14" s="52">
        <v>85.0</v>
      </c>
      <c r="Q14" s="5">
        <v>125.0</v>
      </c>
      <c r="R14" s="52">
        <v>101.0</v>
      </c>
      <c r="S14" s="5"/>
    </row>
    <row r="15">
      <c r="A15" s="4">
        <v>42531.0</v>
      </c>
      <c r="B15" s="5" t="s">
        <v>66</v>
      </c>
      <c r="C15" s="5">
        <v>4.0</v>
      </c>
      <c r="D15" s="5" t="s">
        <v>294</v>
      </c>
      <c r="E15" s="58">
        <v>110.0</v>
      </c>
      <c r="F15" s="5">
        <v>75.0</v>
      </c>
      <c r="G15" s="5">
        <v>117.0</v>
      </c>
      <c r="H15" s="52">
        <v>102.0</v>
      </c>
      <c r="I15" s="5">
        <v>110.0</v>
      </c>
      <c r="J15" s="5">
        <v>70.0</v>
      </c>
      <c r="K15" s="5">
        <v>105.0</v>
      </c>
      <c r="L15" s="52">
        <v>62.0</v>
      </c>
      <c r="M15" s="5">
        <v>130.0</v>
      </c>
      <c r="N15" s="5">
        <v>60.0</v>
      </c>
      <c r="O15" s="5">
        <v>109.0</v>
      </c>
      <c r="P15" s="52">
        <v>65.0</v>
      </c>
      <c r="Q15" s="5">
        <v>120.0</v>
      </c>
      <c r="R15" s="52">
        <v>72.0</v>
      </c>
      <c r="S15" s="5"/>
    </row>
    <row r="16">
      <c r="A16" s="4">
        <v>42531.0</v>
      </c>
      <c r="B16" s="5" t="s">
        <v>66</v>
      </c>
      <c r="C16" s="5">
        <v>5.0</v>
      </c>
      <c r="D16" s="5" t="s">
        <v>295</v>
      </c>
      <c r="E16" s="58">
        <v>130.0</v>
      </c>
      <c r="F16" s="5">
        <v>80.0</v>
      </c>
      <c r="G16" s="5">
        <v>133.0</v>
      </c>
      <c r="H16" s="52">
        <v>76.0</v>
      </c>
      <c r="I16" s="5">
        <v>125.0</v>
      </c>
      <c r="J16" s="5">
        <v>80.0</v>
      </c>
      <c r="K16" s="5">
        <v>119.0</v>
      </c>
      <c r="L16" s="52">
        <v>70.0</v>
      </c>
      <c r="M16" s="5">
        <v>121.0</v>
      </c>
      <c r="N16" s="5">
        <v>80.0</v>
      </c>
      <c r="O16" s="5">
        <v>106.0</v>
      </c>
      <c r="P16" s="52">
        <v>60.0</v>
      </c>
      <c r="Q16" s="5">
        <v>142.0</v>
      </c>
      <c r="R16" s="52">
        <v>73.0</v>
      </c>
      <c r="S16" s="5"/>
    </row>
    <row r="17">
      <c r="A17" s="4">
        <v>42531.0</v>
      </c>
      <c r="B17" s="5" t="s">
        <v>66</v>
      </c>
      <c r="C17" s="5">
        <v>6.0</v>
      </c>
      <c r="D17" s="5" t="s">
        <v>296</v>
      </c>
      <c r="E17" s="58">
        <v>110.0</v>
      </c>
      <c r="F17" s="5">
        <v>80.0</v>
      </c>
      <c r="G17" s="5">
        <v>115.0</v>
      </c>
      <c r="H17" s="52">
        <v>69.0</v>
      </c>
      <c r="I17" s="5">
        <v>112.0</v>
      </c>
      <c r="J17" s="5">
        <v>75.0</v>
      </c>
      <c r="K17" s="5">
        <v>102.0</v>
      </c>
      <c r="L17" s="52">
        <v>63.0</v>
      </c>
      <c r="M17" s="5">
        <v>115.0</v>
      </c>
      <c r="N17" s="5">
        <v>80.0</v>
      </c>
      <c r="O17" s="5">
        <v>113.0</v>
      </c>
      <c r="P17" s="52">
        <v>67.0</v>
      </c>
      <c r="Q17" s="5">
        <v>119.0</v>
      </c>
      <c r="R17" s="52">
        <v>79.0</v>
      </c>
      <c r="S17" s="5"/>
    </row>
    <row r="18">
      <c r="A18" s="4">
        <v>42531.0</v>
      </c>
      <c r="B18" s="5" t="s">
        <v>66</v>
      </c>
      <c r="C18" s="5">
        <v>7.0</v>
      </c>
      <c r="D18" s="5" t="s">
        <v>297</v>
      </c>
      <c r="E18" s="58" t="s">
        <v>298</v>
      </c>
      <c r="F18" s="5"/>
      <c r="G18" s="5">
        <v>106.0</v>
      </c>
      <c r="H18" s="52">
        <v>65.0</v>
      </c>
      <c r="I18" s="5">
        <v>106.0</v>
      </c>
      <c r="J18" s="5">
        <v>65.0</v>
      </c>
      <c r="K18" s="5">
        <v>118.0</v>
      </c>
      <c r="L18" s="52">
        <v>71.0</v>
      </c>
      <c r="M18" s="5">
        <v>110.0</v>
      </c>
      <c r="N18" s="5">
        <v>70.0</v>
      </c>
      <c r="O18" s="5">
        <v>126.0</v>
      </c>
      <c r="P18" s="52">
        <v>48.0</v>
      </c>
      <c r="Q18" s="5">
        <v>129.0</v>
      </c>
      <c r="R18" s="52">
        <v>78.0</v>
      </c>
      <c r="S18" s="5"/>
    </row>
    <row r="19">
      <c r="A19" s="4">
        <v>42531.0</v>
      </c>
      <c r="B19" s="5" t="s">
        <v>66</v>
      </c>
      <c r="C19" s="5">
        <v>8.0</v>
      </c>
      <c r="D19" s="5" t="s">
        <v>299</v>
      </c>
      <c r="E19" s="58" t="s">
        <v>298</v>
      </c>
      <c r="F19" s="5"/>
      <c r="G19" s="5">
        <v>102.0</v>
      </c>
      <c r="H19" s="52">
        <v>66.0</v>
      </c>
      <c r="I19" s="5">
        <v>110.0</v>
      </c>
      <c r="J19" s="5">
        <v>75.0</v>
      </c>
      <c r="K19" s="5">
        <v>109.0</v>
      </c>
      <c r="L19" s="52">
        <v>62.0</v>
      </c>
      <c r="M19" s="5">
        <v>110.0</v>
      </c>
      <c r="N19" s="5">
        <v>70.0</v>
      </c>
      <c r="O19" s="5">
        <v>102.0</v>
      </c>
      <c r="P19" s="52">
        <v>64.0</v>
      </c>
      <c r="Q19" s="5">
        <v>138.0</v>
      </c>
      <c r="R19" s="52">
        <v>81.0</v>
      </c>
      <c r="S19" s="5"/>
    </row>
    <row r="20">
      <c r="A20" s="4">
        <v>42531.0</v>
      </c>
      <c r="B20" s="5" t="s">
        <v>66</v>
      </c>
      <c r="C20" s="5">
        <v>9.0</v>
      </c>
      <c r="D20" s="5" t="s">
        <v>300</v>
      </c>
      <c r="E20" s="58">
        <v>105.0</v>
      </c>
      <c r="F20" s="5">
        <v>65.0</v>
      </c>
      <c r="G20" s="5">
        <v>106.0</v>
      </c>
      <c r="H20" s="52">
        <v>77.0</v>
      </c>
      <c r="I20" s="5">
        <v>104.0</v>
      </c>
      <c r="J20" s="5">
        <v>68.0</v>
      </c>
      <c r="K20" s="5">
        <v>114.0</v>
      </c>
      <c r="L20" s="52">
        <v>78.0</v>
      </c>
      <c r="M20" s="5">
        <v>105.0</v>
      </c>
      <c r="N20" s="5">
        <v>68.0</v>
      </c>
      <c r="O20" s="5">
        <v>110.0</v>
      </c>
      <c r="P20" s="52">
        <v>73.0</v>
      </c>
      <c r="Q20" s="5">
        <v>128.0</v>
      </c>
      <c r="R20" s="52">
        <v>85.0</v>
      </c>
      <c r="S20" s="5"/>
    </row>
    <row r="21" ht="15.75" customHeight="1">
      <c r="A21" s="4">
        <v>42531.0</v>
      </c>
      <c r="B21" s="5" t="s">
        <v>66</v>
      </c>
      <c r="C21" s="5">
        <v>10.0</v>
      </c>
      <c r="D21" s="5" t="s">
        <v>301</v>
      </c>
      <c r="E21" s="58">
        <v>110.0</v>
      </c>
      <c r="F21" s="5">
        <v>80.0</v>
      </c>
      <c r="G21" s="5">
        <v>80.0</v>
      </c>
      <c r="H21" s="52">
        <v>53.0</v>
      </c>
      <c r="I21" s="5">
        <v>110.0</v>
      </c>
      <c r="J21" s="5">
        <v>64.0</v>
      </c>
      <c r="K21" s="5">
        <v>91.0</v>
      </c>
      <c r="L21" s="52">
        <v>60.0</v>
      </c>
      <c r="M21" s="5">
        <v>112.0</v>
      </c>
      <c r="N21" s="5">
        <v>64.0</v>
      </c>
      <c r="O21" s="5">
        <v>104.0</v>
      </c>
      <c r="P21" s="52">
        <v>9.0</v>
      </c>
      <c r="Q21" s="5"/>
      <c r="R21" s="52"/>
      <c r="S21" s="5"/>
    </row>
    <row r="22" ht="15.75" customHeight="1">
      <c r="A22" s="1">
        <v>42531.0</v>
      </c>
      <c r="B22" s="2" t="s">
        <v>66</v>
      </c>
      <c r="C22" s="2">
        <v>11.0</v>
      </c>
      <c r="D22" s="2" t="s">
        <v>302</v>
      </c>
      <c r="E22" s="67">
        <v>120.0</v>
      </c>
      <c r="F22" s="2">
        <v>55.0</v>
      </c>
      <c r="G22" s="2">
        <v>125.0</v>
      </c>
      <c r="H22" s="54">
        <v>64.0</v>
      </c>
      <c r="I22" s="2">
        <v>110.0</v>
      </c>
      <c r="J22" s="2">
        <v>56.0</v>
      </c>
      <c r="K22" s="2">
        <v>125.0</v>
      </c>
      <c r="L22" s="54">
        <v>65.0</v>
      </c>
      <c r="M22" s="2">
        <v>115.0</v>
      </c>
      <c r="N22" s="2">
        <v>65.0</v>
      </c>
      <c r="O22" s="2">
        <v>119.0</v>
      </c>
      <c r="P22" s="54">
        <v>78.0</v>
      </c>
      <c r="Q22" s="2"/>
      <c r="R22" s="54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42538.0</v>
      </c>
      <c r="B23" s="5" t="s">
        <v>67</v>
      </c>
      <c r="C23" s="5">
        <v>1.0</v>
      </c>
      <c r="D23" s="5" t="s">
        <v>303</v>
      </c>
      <c r="E23" s="58">
        <v>135.0</v>
      </c>
      <c r="F23" s="5">
        <v>75.0</v>
      </c>
      <c r="G23" s="5">
        <v>134.0</v>
      </c>
      <c r="H23" s="52">
        <v>90.0</v>
      </c>
      <c r="I23" s="5">
        <v>129.0</v>
      </c>
      <c r="J23" s="5">
        <v>85.0</v>
      </c>
      <c r="K23" s="5">
        <v>124.0</v>
      </c>
      <c r="L23" s="52">
        <v>84.0</v>
      </c>
      <c r="M23" s="5">
        <v>123.0</v>
      </c>
      <c r="N23" s="5">
        <v>79.0</v>
      </c>
      <c r="O23" s="5">
        <v>134.0</v>
      </c>
      <c r="P23" s="52">
        <v>97.0</v>
      </c>
      <c r="Q23" s="5"/>
      <c r="R23" s="52"/>
      <c r="S23" s="5"/>
    </row>
    <row r="24" ht="15.75" customHeight="1">
      <c r="A24" s="4">
        <v>42538.0</v>
      </c>
      <c r="B24" s="5" t="s">
        <v>67</v>
      </c>
      <c r="C24" s="5">
        <v>2.0</v>
      </c>
      <c r="D24" s="5" t="s">
        <v>304</v>
      </c>
      <c r="E24" s="58">
        <v>110.0</v>
      </c>
      <c r="F24" s="5">
        <v>70.0</v>
      </c>
      <c r="G24" s="5">
        <v>126.0</v>
      </c>
      <c r="H24" s="52">
        <v>82.0</v>
      </c>
      <c r="I24" s="5">
        <v>120.0</v>
      </c>
      <c r="J24" s="5">
        <v>90.0</v>
      </c>
      <c r="K24" s="5">
        <v>125.0</v>
      </c>
      <c r="L24" s="52">
        <v>72.0</v>
      </c>
      <c r="M24" s="5">
        <v>129.0</v>
      </c>
      <c r="N24" s="5">
        <v>82.0</v>
      </c>
      <c r="O24" s="5">
        <v>125.0</v>
      </c>
      <c r="P24" s="52">
        <v>78.0</v>
      </c>
      <c r="Q24" s="5"/>
      <c r="R24" s="52"/>
      <c r="S24" s="5"/>
    </row>
    <row r="25" ht="15.75" customHeight="1">
      <c r="A25" s="4">
        <v>42538.0</v>
      </c>
      <c r="B25" s="5" t="s">
        <v>67</v>
      </c>
      <c r="C25" s="5">
        <v>3.0</v>
      </c>
      <c r="D25" s="5" t="s">
        <v>305</v>
      </c>
      <c r="E25" s="58">
        <v>120.0</v>
      </c>
      <c r="F25" s="5">
        <v>80.0</v>
      </c>
      <c r="G25" s="5">
        <v>106.0</v>
      </c>
      <c r="H25" s="52">
        <v>75.0</v>
      </c>
      <c r="I25" s="5">
        <v>130.0</v>
      </c>
      <c r="J25" s="5">
        <v>85.0</v>
      </c>
      <c r="K25" s="5">
        <v>98.0</v>
      </c>
      <c r="L25" s="52">
        <v>82.0</v>
      </c>
      <c r="M25" s="5">
        <v>120.0</v>
      </c>
      <c r="N25" s="5">
        <v>70.0</v>
      </c>
      <c r="O25" s="5">
        <v>82.0</v>
      </c>
      <c r="P25" s="52">
        <v>68.0</v>
      </c>
      <c r="Q25" s="5"/>
      <c r="R25" s="52"/>
      <c r="S25" s="5"/>
    </row>
    <row r="26" ht="15.75" customHeight="1">
      <c r="A26" s="4">
        <v>42538.0</v>
      </c>
      <c r="B26" s="5" t="s">
        <v>67</v>
      </c>
      <c r="C26" s="5">
        <v>4.0</v>
      </c>
      <c r="D26" s="5" t="s">
        <v>306</v>
      </c>
      <c r="E26" s="58">
        <v>128.0</v>
      </c>
      <c r="F26" s="5">
        <v>80.0</v>
      </c>
      <c r="G26" s="5">
        <v>130.0</v>
      </c>
      <c r="H26" s="52">
        <v>72.0</v>
      </c>
      <c r="I26" s="5">
        <v>128.0</v>
      </c>
      <c r="J26" s="5">
        <v>80.0</v>
      </c>
      <c r="K26" s="5">
        <v>102.0</v>
      </c>
      <c r="L26" s="52">
        <v>62.0</v>
      </c>
      <c r="M26" s="5">
        <v>110.0</v>
      </c>
      <c r="N26" s="5">
        <v>65.0</v>
      </c>
      <c r="O26" s="5">
        <v>116.0</v>
      </c>
      <c r="P26" s="52">
        <v>64.0</v>
      </c>
      <c r="Q26" s="5">
        <v>160.0</v>
      </c>
      <c r="R26" s="52">
        <v>80.0</v>
      </c>
      <c r="S26" s="5"/>
    </row>
    <row r="27" ht="15.75" customHeight="1">
      <c r="A27" s="4">
        <v>42538.0</v>
      </c>
      <c r="B27" s="5" t="s">
        <v>67</v>
      </c>
      <c r="C27" s="5">
        <v>5.0</v>
      </c>
      <c r="D27" s="5" t="s">
        <v>307</v>
      </c>
      <c r="E27" s="58">
        <v>148.0</v>
      </c>
      <c r="F27" s="5">
        <v>100.0</v>
      </c>
      <c r="G27" s="5">
        <v>148.0</v>
      </c>
      <c r="H27" s="52">
        <v>98.0</v>
      </c>
      <c r="I27" s="5">
        <v>140.0</v>
      </c>
      <c r="J27" s="5">
        <v>90.0</v>
      </c>
      <c r="K27" s="5">
        <v>130.0</v>
      </c>
      <c r="L27" s="52">
        <v>82.0</v>
      </c>
      <c r="M27" s="5">
        <v>130.0</v>
      </c>
      <c r="N27" s="5">
        <v>85.0</v>
      </c>
      <c r="O27" s="5">
        <v>126.0</v>
      </c>
      <c r="P27" s="52">
        <v>74.0</v>
      </c>
      <c r="Q27" s="5">
        <v>145.0</v>
      </c>
      <c r="R27" s="52">
        <v>78.0</v>
      </c>
      <c r="S27" s="5"/>
    </row>
    <row r="28" ht="15.75" customHeight="1">
      <c r="A28" s="4">
        <v>42538.0</v>
      </c>
      <c r="B28" s="5" t="s">
        <v>67</v>
      </c>
      <c r="C28" s="5">
        <v>6.0</v>
      </c>
      <c r="D28" s="5" t="s">
        <v>308</v>
      </c>
      <c r="E28" s="58">
        <v>111.0</v>
      </c>
      <c r="F28" s="5">
        <v>70.0</v>
      </c>
      <c r="G28" s="5">
        <v>112.0</v>
      </c>
      <c r="H28" s="52">
        <v>69.0</v>
      </c>
      <c r="I28" s="5">
        <v>120.0</v>
      </c>
      <c r="J28" s="5">
        <v>80.0</v>
      </c>
      <c r="K28" s="5">
        <v>111.0</v>
      </c>
      <c r="L28" s="52">
        <v>74.0</v>
      </c>
      <c r="M28" s="5">
        <v>110.0</v>
      </c>
      <c r="N28" s="5">
        <v>75.0</v>
      </c>
      <c r="O28" s="5">
        <v>111.0</v>
      </c>
      <c r="P28" s="52">
        <v>70.0</v>
      </c>
      <c r="Q28" s="5">
        <v>130.0</v>
      </c>
      <c r="R28" s="52">
        <v>75.0</v>
      </c>
      <c r="S28" s="5"/>
    </row>
    <row r="29" ht="15.75" customHeight="1">
      <c r="A29" s="4">
        <v>42538.0</v>
      </c>
      <c r="B29" s="5" t="s">
        <v>67</v>
      </c>
      <c r="C29" s="5">
        <v>7.0</v>
      </c>
      <c r="D29" s="5" t="s">
        <v>309</v>
      </c>
      <c r="E29" s="58">
        <v>120.0</v>
      </c>
      <c r="F29" s="5">
        <v>80.0</v>
      </c>
      <c r="G29" s="5">
        <v>127.0</v>
      </c>
      <c r="H29" s="52">
        <v>86.0</v>
      </c>
      <c r="I29" s="5">
        <v>123.0</v>
      </c>
      <c r="J29" s="5">
        <v>73.0</v>
      </c>
      <c r="K29" s="5">
        <v>125.0</v>
      </c>
      <c r="L29" s="52">
        <v>74.0</v>
      </c>
      <c r="M29" s="5">
        <v>126.0</v>
      </c>
      <c r="N29" s="5">
        <v>80.0</v>
      </c>
      <c r="O29" s="5">
        <v>124.0</v>
      </c>
      <c r="P29" s="52">
        <v>75.0</v>
      </c>
      <c r="Q29" s="5">
        <v>150.0</v>
      </c>
      <c r="R29" s="52">
        <v>90.0</v>
      </c>
      <c r="S29" s="5"/>
    </row>
    <row r="30" ht="15.75" customHeight="1">
      <c r="A30" s="4">
        <v>42538.0</v>
      </c>
      <c r="B30" s="5" t="s">
        <v>67</v>
      </c>
      <c r="C30" s="5">
        <v>8.0</v>
      </c>
      <c r="D30" s="5" t="s">
        <v>310</v>
      </c>
      <c r="E30" s="58">
        <v>120.0</v>
      </c>
      <c r="F30" s="5"/>
      <c r="G30" s="5">
        <v>120.0</v>
      </c>
      <c r="H30" s="52">
        <v>77.0</v>
      </c>
      <c r="I30" s="5">
        <v>110.0</v>
      </c>
      <c r="J30" s="5">
        <v>70.0</v>
      </c>
      <c r="K30" s="5">
        <v>128.0</v>
      </c>
      <c r="L30" s="52">
        <v>73.0</v>
      </c>
      <c r="M30" s="5">
        <v>110.0</v>
      </c>
      <c r="N30" s="5">
        <v>70.0</v>
      </c>
      <c r="O30" s="5">
        <v>117.0</v>
      </c>
      <c r="P30" s="52">
        <v>74.0</v>
      </c>
      <c r="Q30" s="5">
        <v>124.0</v>
      </c>
      <c r="R30" s="52">
        <v>72.0</v>
      </c>
      <c r="S30" s="5"/>
    </row>
    <row r="31" ht="15.75" customHeight="1">
      <c r="A31" s="1">
        <v>42538.0</v>
      </c>
      <c r="B31" s="2" t="s">
        <v>67</v>
      </c>
      <c r="C31" s="2">
        <v>9.0</v>
      </c>
      <c r="D31" s="2" t="s">
        <v>311</v>
      </c>
      <c r="E31" s="67">
        <v>90.0</v>
      </c>
      <c r="F31" s="2">
        <v>70.0</v>
      </c>
      <c r="G31" s="2">
        <v>102.0</v>
      </c>
      <c r="H31" s="54">
        <v>66.0</v>
      </c>
      <c r="I31" s="2">
        <v>85.0</v>
      </c>
      <c r="J31" s="2">
        <v>70.0</v>
      </c>
      <c r="K31" s="2">
        <v>97.0</v>
      </c>
      <c r="L31" s="54">
        <v>62.0</v>
      </c>
      <c r="M31" s="2">
        <v>85.0</v>
      </c>
      <c r="N31" s="2">
        <v>65.0</v>
      </c>
      <c r="O31" s="2">
        <v>98.0</v>
      </c>
      <c r="P31" s="54">
        <v>66.0</v>
      </c>
      <c r="Q31" s="2">
        <v>111.0</v>
      </c>
      <c r="R31" s="54">
        <v>69.0</v>
      </c>
      <c r="S31" s="2"/>
      <c r="T31" s="9"/>
      <c r="U31" s="9"/>
      <c r="V31" s="9"/>
      <c r="W31" s="9"/>
      <c r="X31" s="9"/>
      <c r="Y31" s="9"/>
      <c r="Z31" s="9"/>
    </row>
    <row r="32" ht="15.75" customHeight="1">
      <c r="A32" s="17">
        <v>43050.0</v>
      </c>
      <c r="B32" s="18" t="s">
        <v>27</v>
      </c>
      <c r="C32" s="19">
        <v>1.0</v>
      </c>
      <c r="D32" s="210" t="s">
        <v>312</v>
      </c>
      <c r="E32" s="211">
        <v>120.0</v>
      </c>
      <c r="F32" s="19">
        <v>80.0</v>
      </c>
      <c r="G32" s="19">
        <v>130.0</v>
      </c>
      <c r="H32" s="212">
        <v>82.0</v>
      </c>
      <c r="I32" s="19">
        <v>125.0</v>
      </c>
      <c r="J32" s="19">
        <v>85.0</v>
      </c>
      <c r="K32" s="19">
        <v>119.0</v>
      </c>
      <c r="L32" s="212">
        <v>84.0</v>
      </c>
      <c r="M32" s="19">
        <v>117.0</v>
      </c>
      <c r="N32" s="19">
        <v>79.0</v>
      </c>
      <c r="O32" s="19">
        <v>127.0</v>
      </c>
      <c r="P32" s="212">
        <v>92.0</v>
      </c>
      <c r="Q32" s="20"/>
      <c r="R32" s="213"/>
      <c r="S32" s="5"/>
    </row>
    <row r="33" ht="15.75" customHeight="1">
      <c r="A33" s="21">
        <v>43050.0</v>
      </c>
      <c r="B33" s="22" t="s">
        <v>27</v>
      </c>
      <c r="C33" s="23">
        <v>2.0</v>
      </c>
      <c r="D33" s="199" t="s">
        <v>313</v>
      </c>
      <c r="E33" s="214">
        <v>115.0</v>
      </c>
      <c r="F33" s="23">
        <v>70.0</v>
      </c>
      <c r="G33" s="23">
        <v>127.0</v>
      </c>
      <c r="H33" s="215">
        <v>86.0</v>
      </c>
      <c r="I33" s="15"/>
      <c r="J33" s="15"/>
      <c r="K33" s="15"/>
      <c r="L33" s="216"/>
      <c r="M33" s="15"/>
      <c r="N33" s="15"/>
      <c r="O33" s="15"/>
      <c r="P33" s="216"/>
      <c r="Q33" s="15"/>
      <c r="R33" s="216"/>
      <c r="S33" s="5"/>
    </row>
    <row r="34" ht="15.75" customHeight="1">
      <c r="A34" s="21">
        <v>43050.0</v>
      </c>
      <c r="B34" s="22" t="s">
        <v>27</v>
      </c>
      <c r="C34" s="23">
        <v>3.0</v>
      </c>
      <c r="D34" s="199" t="s">
        <v>314</v>
      </c>
      <c r="E34" s="214">
        <v>110.0</v>
      </c>
      <c r="F34" s="23">
        <v>60.0</v>
      </c>
      <c r="G34" s="23">
        <v>128.0</v>
      </c>
      <c r="H34" s="215">
        <v>63.0</v>
      </c>
      <c r="I34" s="23">
        <v>122.0</v>
      </c>
      <c r="J34" s="23">
        <v>62.0</v>
      </c>
      <c r="K34" s="23">
        <v>132.0</v>
      </c>
      <c r="L34" s="215">
        <v>62.0</v>
      </c>
      <c r="M34" s="23">
        <v>110.0</v>
      </c>
      <c r="N34" s="23">
        <v>50.0</v>
      </c>
      <c r="O34" s="23">
        <v>134.0</v>
      </c>
      <c r="P34" s="215">
        <v>66.0</v>
      </c>
      <c r="Q34" s="23">
        <v>154.0</v>
      </c>
      <c r="R34" s="215">
        <v>74.0</v>
      </c>
      <c r="S34" s="5"/>
    </row>
    <row r="35" ht="15.75" customHeight="1">
      <c r="A35" s="21">
        <v>43050.0</v>
      </c>
      <c r="B35" s="22" t="s">
        <v>27</v>
      </c>
      <c r="C35" s="23">
        <v>4.0</v>
      </c>
      <c r="D35" s="199" t="s">
        <v>315</v>
      </c>
      <c r="E35" s="214">
        <v>130.0</v>
      </c>
      <c r="F35" s="23">
        <v>80.0</v>
      </c>
      <c r="G35" s="23">
        <v>149.0</v>
      </c>
      <c r="H35" s="215">
        <v>82.0</v>
      </c>
      <c r="I35" s="15"/>
      <c r="J35" s="15"/>
      <c r="K35" s="15"/>
      <c r="L35" s="216"/>
      <c r="M35" s="15"/>
      <c r="N35" s="15"/>
      <c r="O35" s="15"/>
      <c r="P35" s="216"/>
      <c r="Q35" s="15"/>
      <c r="R35" s="216"/>
      <c r="S35" s="5"/>
    </row>
    <row r="36" ht="15.75" customHeight="1">
      <c r="A36" s="21">
        <v>43050.0</v>
      </c>
      <c r="B36" s="22" t="s">
        <v>27</v>
      </c>
      <c r="C36" s="23">
        <v>5.0</v>
      </c>
      <c r="D36" s="199" t="s">
        <v>316</v>
      </c>
      <c r="E36" s="214">
        <v>115.0</v>
      </c>
      <c r="F36" s="23">
        <v>60.0</v>
      </c>
      <c r="G36" s="23">
        <v>123.0</v>
      </c>
      <c r="H36" s="215">
        <v>69.0</v>
      </c>
      <c r="I36" s="23">
        <v>125.0</v>
      </c>
      <c r="J36" s="23">
        <v>60.0</v>
      </c>
      <c r="K36" s="23">
        <v>140.0</v>
      </c>
      <c r="L36" s="215">
        <v>86.0</v>
      </c>
      <c r="M36" s="23">
        <v>120.0</v>
      </c>
      <c r="N36" s="23">
        <v>60.0</v>
      </c>
      <c r="O36" s="23">
        <v>120.0</v>
      </c>
      <c r="P36" s="215">
        <v>71.0</v>
      </c>
      <c r="Q36" s="23">
        <v>150.0</v>
      </c>
      <c r="R36" s="215">
        <v>87.0</v>
      </c>
      <c r="S36" s="5"/>
    </row>
    <row r="37" ht="15.75" customHeight="1">
      <c r="A37" s="21">
        <v>43050.0</v>
      </c>
      <c r="B37" s="22" t="s">
        <v>27</v>
      </c>
      <c r="C37" s="23">
        <v>6.0</v>
      </c>
      <c r="D37" s="199" t="s">
        <v>317</v>
      </c>
      <c r="E37" s="214">
        <v>120.0</v>
      </c>
      <c r="F37" s="23">
        <v>75.0</v>
      </c>
      <c r="G37" s="23">
        <v>114.0</v>
      </c>
      <c r="H37" s="215">
        <v>66.0</v>
      </c>
      <c r="I37" s="23">
        <v>125.0</v>
      </c>
      <c r="J37" s="23">
        <v>55.0</v>
      </c>
      <c r="K37" s="23">
        <v>118.0</v>
      </c>
      <c r="L37" s="215">
        <v>66.0</v>
      </c>
      <c r="M37" s="23">
        <v>125.0</v>
      </c>
      <c r="N37" s="23">
        <v>65.0</v>
      </c>
      <c r="O37" s="23">
        <v>107.0</v>
      </c>
      <c r="P37" s="215">
        <v>66.0</v>
      </c>
      <c r="Q37" s="23">
        <v>141.0</v>
      </c>
      <c r="R37" s="215">
        <v>77.0</v>
      </c>
      <c r="S37" s="5"/>
    </row>
    <row r="38" ht="15.75" customHeight="1">
      <c r="A38" s="21">
        <v>43050.0</v>
      </c>
      <c r="B38" s="22" t="s">
        <v>27</v>
      </c>
      <c r="C38" s="23">
        <v>7.0</v>
      </c>
      <c r="D38" s="199" t="s">
        <v>318</v>
      </c>
      <c r="E38" s="214">
        <v>140.0</v>
      </c>
      <c r="F38" s="23">
        <v>55.0</v>
      </c>
      <c r="G38" s="23">
        <v>133.0</v>
      </c>
      <c r="H38" s="215">
        <v>88.0</v>
      </c>
      <c r="I38" s="23">
        <v>145.0</v>
      </c>
      <c r="J38" s="23">
        <v>60.0</v>
      </c>
      <c r="K38" s="23">
        <v>136.0</v>
      </c>
      <c r="L38" s="215">
        <v>84.0</v>
      </c>
      <c r="M38" s="23">
        <v>140.0</v>
      </c>
      <c r="N38" s="23">
        <v>80.0</v>
      </c>
      <c r="O38" s="23">
        <v>132.0</v>
      </c>
      <c r="P38" s="215">
        <v>82.0</v>
      </c>
      <c r="Q38" s="15"/>
      <c r="R38" s="216"/>
      <c r="S38" s="5"/>
    </row>
    <row r="39" ht="15.75" customHeight="1">
      <c r="A39" s="21">
        <v>43050.0</v>
      </c>
      <c r="B39" s="22" t="s">
        <v>27</v>
      </c>
      <c r="C39" s="23">
        <v>8.0</v>
      </c>
      <c r="D39" s="199" t="s">
        <v>319</v>
      </c>
      <c r="E39" s="214">
        <v>105.0</v>
      </c>
      <c r="F39" s="23">
        <v>70.0</v>
      </c>
      <c r="G39" s="23">
        <v>108.0</v>
      </c>
      <c r="H39" s="215">
        <v>60.0</v>
      </c>
      <c r="I39" s="23">
        <v>105.0</v>
      </c>
      <c r="J39" s="23">
        <v>60.0</v>
      </c>
      <c r="K39" s="23">
        <v>98.0</v>
      </c>
      <c r="L39" s="215">
        <v>55.0</v>
      </c>
      <c r="M39" s="23">
        <v>100.0</v>
      </c>
      <c r="N39" s="23">
        <v>65.0</v>
      </c>
      <c r="O39" s="23">
        <v>101.0</v>
      </c>
      <c r="P39" s="215">
        <v>59.0</v>
      </c>
      <c r="Q39" s="15"/>
      <c r="R39" s="216"/>
      <c r="S39" s="5"/>
    </row>
    <row r="40" ht="15.75" customHeight="1">
      <c r="A40" s="21">
        <v>43050.0</v>
      </c>
      <c r="B40" s="22" t="s">
        <v>27</v>
      </c>
      <c r="C40" s="23">
        <v>9.0</v>
      </c>
      <c r="D40" s="199" t="s">
        <v>320</v>
      </c>
      <c r="E40" s="217"/>
      <c r="F40" s="15"/>
      <c r="G40" s="15"/>
      <c r="H40" s="216"/>
      <c r="I40" s="15"/>
      <c r="J40" s="15"/>
      <c r="K40" s="15"/>
      <c r="L40" s="216"/>
      <c r="M40" s="15"/>
      <c r="N40" s="15"/>
      <c r="O40" s="15"/>
      <c r="P40" s="216"/>
      <c r="Q40" s="15"/>
      <c r="R40" s="216"/>
      <c r="S40" s="5"/>
    </row>
    <row r="41" ht="15.75" customHeight="1">
      <c r="A41" s="21">
        <v>43050.0</v>
      </c>
      <c r="B41" s="22" t="s">
        <v>27</v>
      </c>
      <c r="C41" s="23">
        <v>10.0</v>
      </c>
      <c r="D41" s="199" t="s">
        <v>296</v>
      </c>
      <c r="E41" s="214">
        <v>115.0</v>
      </c>
      <c r="F41" s="23">
        <v>70.0</v>
      </c>
      <c r="G41" s="23">
        <v>122.0</v>
      </c>
      <c r="H41" s="215">
        <v>86.0</v>
      </c>
      <c r="I41" s="23">
        <v>110.0</v>
      </c>
      <c r="J41" s="23">
        <v>60.0</v>
      </c>
      <c r="K41" s="23">
        <v>118.0</v>
      </c>
      <c r="L41" s="215">
        <v>89.0</v>
      </c>
      <c r="M41" s="23">
        <v>115.0</v>
      </c>
      <c r="N41" s="23">
        <v>70.0</v>
      </c>
      <c r="O41" s="23">
        <v>126.0</v>
      </c>
      <c r="P41" s="215">
        <v>84.0</v>
      </c>
      <c r="Q41" s="15"/>
      <c r="R41" s="216"/>
      <c r="S41" s="5"/>
    </row>
    <row r="42" ht="15.75" customHeight="1">
      <c r="A42" s="24">
        <v>43050.0</v>
      </c>
      <c r="B42" s="25" t="s">
        <v>27</v>
      </c>
      <c r="C42" s="26">
        <v>11.0</v>
      </c>
      <c r="D42" s="218" t="s">
        <v>321</v>
      </c>
      <c r="E42" s="219">
        <v>140.0</v>
      </c>
      <c r="F42" s="26">
        <v>65.0</v>
      </c>
      <c r="G42" s="26">
        <v>122.0</v>
      </c>
      <c r="H42" s="220">
        <v>78.0</v>
      </c>
      <c r="I42" s="26">
        <v>140.0</v>
      </c>
      <c r="J42" s="26">
        <v>85.0</v>
      </c>
      <c r="K42" s="26">
        <v>130.0</v>
      </c>
      <c r="L42" s="220">
        <v>84.0</v>
      </c>
      <c r="M42" s="26">
        <v>125.0</v>
      </c>
      <c r="N42" s="26">
        <v>65.0</v>
      </c>
      <c r="O42" s="26">
        <v>132.0</v>
      </c>
      <c r="P42" s="220">
        <v>82.0</v>
      </c>
      <c r="Q42" s="28"/>
      <c r="R42" s="221"/>
      <c r="S42" s="2"/>
      <c r="T42" s="9"/>
      <c r="U42" s="9"/>
      <c r="V42" s="9"/>
      <c r="W42" s="9"/>
      <c r="X42" s="9"/>
      <c r="Y42" s="9"/>
      <c r="Z42" s="9"/>
    </row>
    <row r="43" ht="15.75" customHeight="1">
      <c r="A43" s="17">
        <v>43050.0</v>
      </c>
      <c r="B43" s="18" t="s">
        <v>28</v>
      </c>
      <c r="C43" s="29">
        <v>1.0</v>
      </c>
      <c r="D43" s="213" t="s">
        <v>322</v>
      </c>
      <c r="E43" s="29">
        <v>130.0</v>
      </c>
      <c r="F43" s="29">
        <v>60.0</v>
      </c>
      <c r="G43" s="29">
        <v>122.0</v>
      </c>
      <c r="H43" s="222">
        <v>76.0</v>
      </c>
      <c r="I43" s="29">
        <v>130.0</v>
      </c>
      <c r="J43" s="29">
        <v>60.0</v>
      </c>
      <c r="K43" s="29">
        <v>126.0</v>
      </c>
      <c r="L43" s="222">
        <v>70.0</v>
      </c>
      <c r="M43" s="29">
        <v>134.0</v>
      </c>
      <c r="N43" s="29">
        <v>61.0</v>
      </c>
      <c r="O43" s="29">
        <v>113.0</v>
      </c>
      <c r="P43" s="222">
        <v>71.0</v>
      </c>
      <c r="Q43" s="29">
        <v>152.0</v>
      </c>
      <c r="R43" s="222">
        <v>90.0</v>
      </c>
      <c r="S43" s="5"/>
    </row>
    <row r="44" ht="15.75" customHeight="1">
      <c r="A44" s="21">
        <v>43050.0</v>
      </c>
      <c r="B44" s="22" t="s">
        <v>28</v>
      </c>
      <c r="C44" s="14">
        <v>3.0</v>
      </c>
      <c r="D44" s="216" t="s">
        <v>323</v>
      </c>
      <c r="E44" s="14">
        <v>120.0</v>
      </c>
      <c r="F44" s="14">
        <v>85.0</v>
      </c>
      <c r="G44" s="14">
        <v>105.0</v>
      </c>
      <c r="H44" s="223">
        <v>63.0</v>
      </c>
      <c r="I44" s="14">
        <v>105.0</v>
      </c>
      <c r="J44" s="14">
        <v>80.0</v>
      </c>
      <c r="K44" s="14">
        <v>94.0</v>
      </c>
      <c r="L44" s="223">
        <v>61.0</v>
      </c>
      <c r="M44" s="14">
        <v>110.0</v>
      </c>
      <c r="N44" s="14">
        <v>80.0</v>
      </c>
      <c r="O44" s="14">
        <v>102.0</v>
      </c>
      <c r="P44" s="223">
        <v>59.0</v>
      </c>
      <c r="Q44" s="14">
        <v>116.0</v>
      </c>
      <c r="R44" s="223">
        <v>63.0</v>
      </c>
      <c r="S44" s="5"/>
    </row>
    <row r="45" ht="15.75" customHeight="1">
      <c r="A45" s="21">
        <v>43050.0</v>
      </c>
      <c r="B45" s="22" t="s">
        <v>28</v>
      </c>
      <c r="C45" s="14">
        <v>4.0</v>
      </c>
      <c r="D45" s="216" t="s">
        <v>324</v>
      </c>
      <c r="E45" s="14">
        <v>139.0</v>
      </c>
      <c r="F45" s="14">
        <v>89.0</v>
      </c>
      <c r="G45" s="14">
        <v>124.0</v>
      </c>
      <c r="H45" s="223">
        <v>74.0</v>
      </c>
      <c r="I45" s="14">
        <v>132.0</v>
      </c>
      <c r="J45" s="14">
        <v>80.0</v>
      </c>
      <c r="K45" s="14">
        <v>119.0</v>
      </c>
      <c r="L45" s="223">
        <v>70.0</v>
      </c>
      <c r="M45" s="14">
        <v>118.0</v>
      </c>
      <c r="N45" s="14">
        <v>79.0</v>
      </c>
      <c r="O45" s="14">
        <v>121.0</v>
      </c>
      <c r="P45" s="223">
        <v>70.0</v>
      </c>
      <c r="Q45" s="14">
        <v>125.0</v>
      </c>
      <c r="R45" s="223">
        <v>66.0</v>
      </c>
      <c r="S45" s="5"/>
    </row>
    <row r="46" ht="15.75" customHeight="1">
      <c r="A46" s="21">
        <v>43050.0</v>
      </c>
      <c r="B46" s="22" t="s">
        <v>28</v>
      </c>
      <c r="C46" s="14">
        <v>5.0</v>
      </c>
      <c r="D46" s="216" t="s">
        <v>325</v>
      </c>
      <c r="E46" s="14">
        <v>130.0</v>
      </c>
      <c r="F46" s="14">
        <v>80.0</v>
      </c>
      <c r="G46" s="14">
        <v>117.0</v>
      </c>
      <c r="H46" s="223">
        <v>74.0</v>
      </c>
      <c r="I46" s="14">
        <v>120.0</v>
      </c>
      <c r="J46" s="14">
        <v>70.0</v>
      </c>
      <c r="K46" s="14">
        <v>119.0</v>
      </c>
      <c r="L46" s="223">
        <v>70.0</v>
      </c>
      <c r="M46" s="14">
        <v>125.0</v>
      </c>
      <c r="N46" s="14">
        <v>75.0</v>
      </c>
      <c r="O46" s="14">
        <v>114.0</v>
      </c>
      <c r="P46" s="223">
        <v>84.0</v>
      </c>
      <c r="Q46" s="14">
        <v>162.0</v>
      </c>
      <c r="R46" s="223">
        <v>110.0</v>
      </c>
      <c r="S46" s="5"/>
    </row>
    <row r="47" ht="15.75" customHeight="1">
      <c r="A47" s="21">
        <v>43050.0</v>
      </c>
      <c r="B47" s="22" t="s">
        <v>28</v>
      </c>
      <c r="C47" s="14">
        <v>6.0</v>
      </c>
      <c r="D47" s="216" t="s">
        <v>326</v>
      </c>
      <c r="E47" s="14">
        <v>118.0</v>
      </c>
      <c r="F47" s="14">
        <v>78.0</v>
      </c>
      <c r="G47" s="14">
        <v>141.0</v>
      </c>
      <c r="H47" s="223">
        <v>90.0</v>
      </c>
      <c r="I47" s="14">
        <v>118.0</v>
      </c>
      <c r="J47" s="14">
        <v>85.0</v>
      </c>
      <c r="K47" s="14">
        <v>137.0</v>
      </c>
      <c r="L47" s="223">
        <v>83.0</v>
      </c>
      <c r="M47" s="14">
        <v>118.0</v>
      </c>
      <c r="N47" s="14">
        <v>83.0</v>
      </c>
      <c r="O47" s="14">
        <v>130.0</v>
      </c>
      <c r="P47" s="223">
        <v>89.0</v>
      </c>
      <c r="Q47" s="14">
        <v>155.0</v>
      </c>
      <c r="R47" s="223">
        <v>89.0</v>
      </c>
      <c r="S47" s="5"/>
    </row>
    <row r="48" ht="15.75" customHeight="1">
      <c r="A48" s="21">
        <v>43050.0</v>
      </c>
      <c r="B48" s="22" t="s">
        <v>28</v>
      </c>
      <c r="C48" s="14">
        <v>7.0</v>
      </c>
      <c r="D48" s="216" t="s">
        <v>327</v>
      </c>
      <c r="E48" s="14">
        <v>128.0</v>
      </c>
      <c r="F48" s="14">
        <v>85.0</v>
      </c>
      <c r="G48" s="14">
        <v>109.0</v>
      </c>
      <c r="H48" s="223">
        <v>82.0</v>
      </c>
      <c r="I48" s="14">
        <v>90.0</v>
      </c>
      <c r="J48" s="14">
        <v>70.0</v>
      </c>
      <c r="K48" s="14">
        <v>133.0</v>
      </c>
      <c r="L48" s="223">
        <v>80.0</v>
      </c>
      <c r="M48" s="14">
        <v>115.0</v>
      </c>
      <c r="N48" s="14">
        <v>80.0</v>
      </c>
      <c r="O48" s="14">
        <v>122.0</v>
      </c>
      <c r="P48" s="223">
        <v>77.0</v>
      </c>
      <c r="Q48" s="14">
        <v>126.0</v>
      </c>
      <c r="R48" s="223">
        <v>82.0</v>
      </c>
      <c r="S48" s="5"/>
    </row>
    <row r="49" ht="15.75" customHeight="1">
      <c r="A49" s="21">
        <v>43050.0</v>
      </c>
      <c r="B49" s="22" t="s">
        <v>28</v>
      </c>
      <c r="C49" s="14">
        <v>8.0</v>
      </c>
      <c r="D49" s="216" t="s">
        <v>328</v>
      </c>
      <c r="E49" s="14">
        <v>36.0</v>
      </c>
      <c r="F49" s="14">
        <v>74.0</v>
      </c>
      <c r="G49" s="14">
        <v>136.0</v>
      </c>
      <c r="H49" s="223">
        <v>74.0</v>
      </c>
      <c r="I49" s="14">
        <v>130.0</v>
      </c>
      <c r="J49" s="14">
        <v>70.0</v>
      </c>
      <c r="K49" s="14">
        <v>138.0</v>
      </c>
      <c r="L49" s="223">
        <v>75.0</v>
      </c>
      <c r="M49" s="14">
        <v>120.0</v>
      </c>
      <c r="N49" s="14">
        <v>70.0</v>
      </c>
      <c r="O49" s="14">
        <v>134.0</v>
      </c>
      <c r="P49" s="223">
        <v>71.0</v>
      </c>
      <c r="Q49" s="14">
        <v>163.0</v>
      </c>
      <c r="R49" s="223">
        <v>88.0</v>
      </c>
      <c r="S49" s="5"/>
    </row>
    <row r="50" ht="15.75" customHeight="1">
      <c r="A50" s="21">
        <v>43050.0</v>
      </c>
      <c r="B50" s="22" t="s">
        <v>28</v>
      </c>
      <c r="C50" s="14">
        <v>9.0</v>
      </c>
      <c r="D50" s="216" t="s">
        <v>314</v>
      </c>
      <c r="E50" s="14">
        <v>110.0</v>
      </c>
      <c r="F50" s="14">
        <v>80.0</v>
      </c>
      <c r="G50" s="14">
        <v>136.0</v>
      </c>
      <c r="H50" s="223">
        <v>83.0</v>
      </c>
      <c r="I50" s="14">
        <v>125.0</v>
      </c>
      <c r="J50" s="14">
        <v>80.0</v>
      </c>
      <c r="K50" s="14">
        <v>128.0</v>
      </c>
      <c r="L50" s="223">
        <v>76.0</v>
      </c>
      <c r="M50" s="14">
        <v>125.0</v>
      </c>
      <c r="N50" s="14">
        <v>80.0</v>
      </c>
      <c r="O50" s="14">
        <v>130.0</v>
      </c>
      <c r="P50" s="223">
        <v>90.0</v>
      </c>
      <c r="Q50" s="14">
        <v>174.0</v>
      </c>
      <c r="R50" s="223">
        <v>93.0</v>
      </c>
      <c r="S50" s="5"/>
    </row>
    <row r="51" ht="15.75" customHeight="1">
      <c r="A51" s="21">
        <v>43050.0</v>
      </c>
      <c r="B51" s="22" t="s">
        <v>28</v>
      </c>
      <c r="C51" s="14">
        <v>10.0</v>
      </c>
      <c r="D51" s="216" t="s">
        <v>329</v>
      </c>
      <c r="E51" s="14">
        <v>135.0</v>
      </c>
      <c r="F51" s="14">
        <v>85.0</v>
      </c>
      <c r="G51" s="14">
        <v>120.0</v>
      </c>
      <c r="H51" s="223">
        <v>78.0</v>
      </c>
      <c r="I51" s="14">
        <v>130.0</v>
      </c>
      <c r="J51" s="14">
        <v>74.0</v>
      </c>
      <c r="K51" s="14">
        <v>125.0</v>
      </c>
      <c r="L51" s="223">
        <v>74.0</v>
      </c>
      <c r="M51" s="14">
        <v>129.0</v>
      </c>
      <c r="N51" s="14">
        <v>78.0</v>
      </c>
      <c r="O51" s="14">
        <v>136.0</v>
      </c>
      <c r="P51" s="223">
        <v>86.0</v>
      </c>
      <c r="Q51" s="14">
        <v>176.0</v>
      </c>
      <c r="R51" s="223">
        <v>90.0</v>
      </c>
      <c r="S51" s="5"/>
    </row>
    <row r="52" ht="15.75" customHeight="1">
      <c r="A52" s="24">
        <v>43050.0</v>
      </c>
      <c r="B52" s="25" t="s">
        <v>28</v>
      </c>
      <c r="C52" s="27">
        <v>11.0</v>
      </c>
      <c r="D52" s="221" t="s">
        <v>330</v>
      </c>
      <c r="E52" s="27">
        <v>124.0</v>
      </c>
      <c r="F52" s="27">
        <v>82.0</v>
      </c>
      <c r="G52" s="27">
        <v>128.0</v>
      </c>
      <c r="H52" s="224">
        <v>83.0</v>
      </c>
      <c r="I52" s="27">
        <v>128.0</v>
      </c>
      <c r="J52" s="27">
        <v>83.0</v>
      </c>
      <c r="K52" s="27">
        <v>131.0</v>
      </c>
      <c r="L52" s="224">
        <v>83.0</v>
      </c>
      <c r="M52" s="27">
        <v>132.0</v>
      </c>
      <c r="N52" s="27">
        <v>82.0</v>
      </c>
      <c r="O52" s="27">
        <v>132.0</v>
      </c>
      <c r="P52" s="224">
        <v>82.0</v>
      </c>
      <c r="Q52" s="27">
        <v>168.0</v>
      </c>
      <c r="R52" s="224">
        <v>88.0</v>
      </c>
      <c r="S52" s="2"/>
      <c r="T52" s="9"/>
      <c r="U52" s="9"/>
      <c r="V52" s="9"/>
      <c r="W52" s="9"/>
      <c r="X52" s="9"/>
      <c r="Y52" s="9"/>
      <c r="Z52" s="9"/>
    </row>
    <row r="53" ht="15.75" customHeight="1">
      <c r="A53" s="21" t="s">
        <v>331</v>
      </c>
      <c r="B53" s="23" t="s">
        <v>332</v>
      </c>
      <c r="C53" s="14">
        <v>1.0</v>
      </c>
      <c r="D53" s="73"/>
      <c r="E53" s="14">
        <v>110.0</v>
      </c>
      <c r="F53" s="14">
        <v>70.0</v>
      </c>
      <c r="G53" s="14">
        <v>119.0</v>
      </c>
      <c r="H53" s="223">
        <v>70.0</v>
      </c>
      <c r="I53" s="5"/>
      <c r="J53" s="5"/>
      <c r="K53" s="5"/>
      <c r="L53" s="52"/>
      <c r="M53" s="5"/>
      <c r="N53" s="5"/>
      <c r="O53" s="5"/>
      <c r="P53" s="52"/>
      <c r="Q53" s="5"/>
      <c r="R53" s="52"/>
      <c r="S53" s="5"/>
    </row>
    <row r="54" ht="15.75" customHeight="1">
      <c r="A54" s="21" t="s">
        <v>331</v>
      </c>
      <c r="B54" s="23" t="s">
        <v>332</v>
      </c>
      <c r="C54" s="14">
        <v>2.0</v>
      </c>
      <c r="D54" s="73"/>
      <c r="E54" s="14">
        <v>117.0</v>
      </c>
      <c r="F54" s="14">
        <v>77.0</v>
      </c>
      <c r="G54" s="14">
        <v>122.0</v>
      </c>
      <c r="H54" s="223">
        <v>82.0</v>
      </c>
      <c r="I54" s="5"/>
      <c r="J54" s="5"/>
      <c r="K54" s="5"/>
      <c r="L54" s="52"/>
      <c r="M54" s="5"/>
      <c r="N54" s="5"/>
      <c r="O54" s="5"/>
      <c r="P54" s="52"/>
      <c r="Q54" s="5"/>
      <c r="R54" s="52"/>
      <c r="S54" s="5"/>
    </row>
    <row r="55" ht="15.75" customHeight="1">
      <c r="A55" s="21" t="s">
        <v>331</v>
      </c>
      <c r="B55" s="23" t="s">
        <v>332</v>
      </c>
      <c r="C55" s="14">
        <v>3.0</v>
      </c>
      <c r="D55" s="73"/>
      <c r="E55" s="14">
        <v>122.0</v>
      </c>
      <c r="F55" s="14">
        <v>78.0</v>
      </c>
      <c r="G55" s="14">
        <v>113.0</v>
      </c>
      <c r="H55" s="223">
        <v>65.0</v>
      </c>
      <c r="I55" s="5"/>
      <c r="J55" s="5"/>
      <c r="K55" s="5"/>
      <c r="L55" s="52"/>
      <c r="M55" s="5"/>
      <c r="N55" s="5"/>
      <c r="O55" s="5"/>
      <c r="P55" s="52"/>
      <c r="Q55" s="5"/>
      <c r="R55" s="52"/>
      <c r="S55" s="5"/>
    </row>
    <row r="56" ht="15.75" customHeight="1">
      <c r="A56" s="21" t="s">
        <v>331</v>
      </c>
      <c r="B56" s="23" t="s">
        <v>332</v>
      </c>
      <c r="C56" s="14">
        <v>4.0</v>
      </c>
      <c r="D56" s="73"/>
      <c r="E56" s="14">
        <v>110.0</v>
      </c>
      <c r="F56" s="14">
        <v>70.0</v>
      </c>
      <c r="G56" s="14">
        <v>108.0</v>
      </c>
      <c r="H56" s="223">
        <v>57.0</v>
      </c>
      <c r="I56" s="5"/>
      <c r="J56" s="5"/>
      <c r="K56" s="5"/>
      <c r="L56" s="52"/>
      <c r="M56" s="5"/>
      <c r="N56" s="5"/>
      <c r="O56" s="5"/>
      <c r="P56" s="52"/>
      <c r="Q56" s="5"/>
      <c r="R56" s="52"/>
      <c r="S56" s="5"/>
    </row>
    <row r="57" ht="15.75" customHeight="1">
      <c r="A57" s="21" t="s">
        <v>331</v>
      </c>
      <c r="B57" s="23" t="s">
        <v>332</v>
      </c>
      <c r="C57" s="14">
        <v>5.0</v>
      </c>
      <c r="D57" s="73"/>
      <c r="E57" s="14">
        <v>100.0</v>
      </c>
      <c r="F57" s="14">
        <v>70.0</v>
      </c>
      <c r="G57" s="14">
        <v>110.0</v>
      </c>
      <c r="H57" s="223">
        <v>65.0</v>
      </c>
      <c r="I57" s="5"/>
      <c r="J57" s="5"/>
      <c r="K57" s="5"/>
      <c r="L57" s="52"/>
      <c r="M57" s="5"/>
      <c r="N57" s="5"/>
      <c r="O57" s="5"/>
      <c r="P57" s="52"/>
      <c r="Q57" s="5"/>
      <c r="R57" s="52"/>
      <c r="S57" s="5"/>
    </row>
    <row r="58" ht="15.75" customHeight="1">
      <c r="A58" s="21" t="s">
        <v>331</v>
      </c>
      <c r="B58" s="23" t="s">
        <v>332</v>
      </c>
      <c r="C58" s="14">
        <v>6.0</v>
      </c>
      <c r="D58" s="73"/>
      <c r="E58" s="14">
        <v>110.0</v>
      </c>
      <c r="F58" s="14">
        <v>70.0</v>
      </c>
      <c r="G58" s="14">
        <v>126.0</v>
      </c>
      <c r="H58" s="223">
        <v>80.0</v>
      </c>
      <c r="I58" s="5"/>
      <c r="J58" s="5"/>
      <c r="K58" s="5"/>
      <c r="L58" s="52"/>
      <c r="M58" s="5"/>
      <c r="N58" s="5"/>
      <c r="O58" s="5"/>
      <c r="P58" s="52"/>
      <c r="Q58" s="5"/>
      <c r="R58" s="52"/>
      <c r="S58" s="5"/>
    </row>
    <row r="59" ht="15.75" customHeight="1">
      <c r="A59" s="21" t="s">
        <v>331</v>
      </c>
      <c r="B59" s="23" t="s">
        <v>332</v>
      </c>
      <c r="C59" s="14">
        <v>7.0</v>
      </c>
      <c r="D59" s="73"/>
      <c r="E59" s="14">
        <v>119.0</v>
      </c>
      <c r="F59" s="14">
        <v>81.0</v>
      </c>
      <c r="G59" s="14">
        <v>118.0</v>
      </c>
      <c r="H59" s="223">
        <v>84.0</v>
      </c>
      <c r="I59" s="5"/>
      <c r="J59" s="5"/>
      <c r="K59" s="5"/>
      <c r="L59" s="52"/>
      <c r="M59" s="5"/>
      <c r="N59" s="5"/>
      <c r="O59" s="5"/>
      <c r="P59" s="52"/>
      <c r="Q59" s="5"/>
      <c r="R59" s="52"/>
      <c r="S59" s="5"/>
    </row>
    <row r="60" ht="15.75" customHeight="1">
      <c r="A60" s="21" t="s">
        <v>331</v>
      </c>
      <c r="B60" s="23" t="s">
        <v>332</v>
      </c>
      <c r="C60" s="14">
        <v>8.0</v>
      </c>
      <c r="D60" s="73"/>
      <c r="E60" s="14">
        <v>125.0</v>
      </c>
      <c r="F60" s="14">
        <v>80.0</v>
      </c>
      <c r="G60" s="14">
        <v>125.0</v>
      </c>
      <c r="H60" s="223">
        <v>82.0</v>
      </c>
      <c r="I60" s="5"/>
      <c r="J60" s="5"/>
      <c r="K60" s="5"/>
      <c r="L60" s="52"/>
      <c r="M60" s="5"/>
      <c r="N60" s="5"/>
      <c r="O60" s="5"/>
      <c r="P60" s="52"/>
      <c r="Q60" s="5"/>
      <c r="R60" s="52"/>
      <c r="S60" s="5"/>
    </row>
    <row r="61" ht="15.75" customHeight="1">
      <c r="A61" s="21" t="s">
        <v>331</v>
      </c>
      <c r="B61" s="23" t="s">
        <v>332</v>
      </c>
      <c r="C61" s="14">
        <v>9.0</v>
      </c>
      <c r="D61" s="73"/>
      <c r="E61" s="14">
        <v>120.0</v>
      </c>
      <c r="F61" s="14">
        <v>80.0</v>
      </c>
      <c r="G61" s="14">
        <v>123.0</v>
      </c>
      <c r="H61" s="223">
        <v>84.0</v>
      </c>
      <c r="I61" s="5"/>
      <c r="J61" s="5"/>
      <c r="K61" s="5"/>
      <c r="L61" s="52"/>
      <c r="M61" s="5"/>
      <c r="N61" s="5"/>
      <c r="O61" s="5"/>
      <c r="P61" s="52"/>
      <c r="Q61" s="5"/>
      <c r="R61" s="52"/>
      <c r="S61" s="5"/>
    </row>
    <row r="62" ht="15.75" customHeight="1">
      <c r="A62" s="21" t="s">
        <v>331</v>
      </c>
      <c r="B62" s="23" t="s">
        <v>332</v>
      </c>
      <c r="C62" s="14">
        <v>10.0</v>
      </c>
      <c r="D62" s="73"/>
      <c r="E62" s="15"/>
      <c r="F62" s="15"/>
      <c r="G62" s="14">
        <v>131.0</v>
      </c>
      <c r="H62" s="223">
        <v>81.0</v>
      </c>
      <c r="I62" s="5"/>
      <c r="J62" s="5"/>
      <c r="K62" s="5"/>
      <c r="L62" s="52"/>
      <c r="M62" s="5"/>
      <c r="N62" s="5"/>
      <c r="O62" s="5"/>
      <c r="P62" s="52"/>
      <c r="Q62" s="5"/>
      <c r="R62" s="52"/>
      <c r="S62" s="5"/>
    </row>
    <row r="63" ht="15.75" customHeight="1">
      <c r="A63" s="24" t="s">
        <v>331</v>
      </c>
      <c r="B63" s="26" t="s">
        <v>332</v>
      </c>
      <c r="C63" s="27">
        <v>11.0</v>
      </c>
      <c r="D63" s="72"/>
      <c r="E63" s="27">
        <v>120.0</v>
      </c>
      <c r="F63" s="27">
        <v>80.0</v>
      </c>
      <c r="G63" s="27">
        <v>99.0</v>
      </c>
      <c r="H63" s="224">
        <v>56.0</v>
      </c>
      <c r="I63" s="2"/>
      <c r="J63" s="2"/>
      <c r="K63" s="2"/>
      <c r="L63" s="54"/>
      <c r="M63" s="2"/>
      <c r="N63" s="2"/>
      <c r="O63" s="2"/>
      <c r="P63" s="54"/>
      <c r="Q63" s="2"/>
      <c r="R63" s="54"/>
      <c r="S63" s="2"/>
      <c r="T63" s="9"/>
      <c r="U63" s="9"/>
      <c r="V63" s="9"/>
      <c r="W63" s="9"/>
      <c r="X63" s="9"/>
      <c r="Y63" s="9"/>
      <c r="Z63" s="9"/>
    </row>
    <row r="64" ht="15.75" customHeight="1">
      <c r="A64" s="21">
        <f>'TN-Liste'!A199</f>
        <v>44127</v>
      </c>
      <c r="B64" s="23" t="str">
        <f>'TN-Liste'!B199</f>
        <v>HCC20_Grp2</v>
      </c>
      <c r="C64" s="23">
        <f>'TN-Liste'!C199</f>
        <v>1</v>
      </c>
      <c r="D64" s="215"/>
      <c r="E64" s="5">
        <v>120.0</v>
      </c>
      <c r="F64" s="5">
        <v>80.0</v>
      </c>
      <c r="G64" s="5">
        <v>112.0</v>
      </c>
      <c r="H64" s="52">
        <v>66.0</v>
      </c>
      <c r="I64" s="5">
        <v>120.0</v>
      </c>
      <c r="J64" s="5">
        <v>100.0</v>
      </c>
      <c r="K64" s="5">
        <v>96.0</v>
      </c>
      <c r="L64" s="52">
        <v>62.0</v>
      </c>
      <c r="M64" s="5">
        <v>120.0</v>
      </c>
      <c r="N64" s="5">
        <v>80.0</v>
      </c>
      <c r="O64" s="5">
        <v>117.0</v>
      </c>
      <c r="P64" s="52">
        <v>66.0</v>
      </c>
      <c r="Q64" s="5"/>
      <c r="R64" s="52"/>
      <c r="S64" s="5"/>
    </row>
    <row r="65" ht="15.75" customHeight="1">
      <c r="A65" s="21">
        <f>'TN-Liste'!A200</f>
        <v>44127</v>
      </c>
      <c r="B65" s="23" t="str">
        <f>'TN-Liste'!B200</f>
        <v>HCC20_Grp2</v>
      </c>
      <c r="C65" s="23">
        <f>'TN-Liste'!C200</f>
        <v>2</v>
      </c>
      <c r="D65" s="215"/>
      <c r="E65" s="5">
        <v>100.0</v>
      </c>
      <c r="F65" s="5">
        <v>60.0</v>
      </c>
      <c r="G65" s="5">
        <v>121.0</v>
      </c>
      <c r="H65" s="52">
        <v>66.0</v>
      </c>
      <c r="I65" s="5">
        <v>97.0</v>
      </c>
      <c r="J65" s="5">
        <v>65.0</v>
      </c>
      <c r="K65" s="5">
        <v>114.0</v>
      </c>
      <c r="L65" s="52">
        <v>72.0</v>
      </c>
      <c r="M65" s="5">
        <v>110.0</v>
      </c>
      <c r="N65" s="5">
        <v>65.0</v>
      </c>
      <c r="O65" s="5">
        <v>103.0</v>
      </c>
      <c r="P65" s="52">
        <v>69.0</v>
      </c>
      <c r="Q65" s="5"/>
      <c r="R65" s="52"/>
      <c r="S65" s="5"/>
    </row>
    <row r="66" ht="15.75" customHeight="1">
      <c r="A66" s="21">
        <f>'TN-Liste'!A201</f>
        <v>44127</v>
      </c>
      <c r="B66" s="23" t="str">
        <f>'TN-Liste'!B201</f>
        <v>HCC20_Grp2</v>
      </c>
      <c r="C66" s="23">
        <f>'TN-Liste'!C201</f>
        <v>3</v>
      </c>
      <c r="D66" s="215"/>
      <c r="E66" s="5">
        <v>115.0</v>
      </c>
      <c r="F66" s="5">
        <v>80.0</v>
      </c>
      <c r="G66" s="5"/>
      <c r="H66" s="52"/>
      <c r="I66" s="5">
        <v>110.0</v>
      </c>
      <c r="J66" s="5">
        <v>80.0</v>
      </c>
      <c r="K66" s="5"/>
      <c r="L66" s="52"/>
      <c r="M66" s="5">
        <v>112.0</v>
      </c>
      <c r="N66" s="5">
        <v>80.0</v>
      </c>
      <c r="O66" s="5"/>
      <c r="P66" s="52"/>
      <c r="Q66" s="5"/>
      <c r="R66" s="52"/>
      <c r="S66" s="5"/>
    </row>
    <row r="67" ht="15.75" customHeight="1">
      <c r="A67" s="21">
        <f>'TN-Liste'!A202</f>
        <v>44127</v>
      </c>
      <c r="B67" s="23" t="str">
        <f>'TN-Liste'!B202</f>
        <v>HCC20_Grp2</v>
      </c>
      <c r="C67" s="23">
        <f>'TN-Liste'!C202</f>
        <v>4</v>
      </c>
      <c r="D67" s="215"/>
      <c r="E67" s="5">
        <v>110.0</v>
      </c>
      <c r="F67" s="5">
        <v>75.0</v>
      </c>
      <c r="G67" s="5">
        <v>102.0</v>
      </c>
      <c r="H67" s="52">
        <v>65.0</v>
      </c>
      <c r="I67" s="5">
        <v>90.0</v>
      </c>
      <c r="J67" s="5">
        <v>63.0</v>
      </c>
      <c r="K67" s="5">
        <v>101.0</v>
      </c>
      <c r="L67" s="52">
        <v>63.0</v>
      </c>
      <c r="M67" s="5">
        <v>90.0</v>
      </c>
      <c r="N67" s="5">
        <v>60.0</v>
      </c>
      <c r="O67" s="5">
        <v>112.0</v>
      </c>
      <c r="P67" s="52">
        <v>75.0</v>
      </c>
      <c r="Q67" s="5"/>
      <c r="R67" s="52"/>
      <c r="S67" s="5"/>
    </row>
    <row r="68" ht="15.75" customHeight="1">
      <c r="A68" s="21">
        <f>'TN-Liste'!A203</f>
        <v>44127</v>
      </c>
      <c r="B68" s="23" t="str">
        <f>'TN-Liste'!B203</f>
        <v>HCC20_Grp2</v>
      </c>
      <c r="C68" s="23">
        <f>'TN-Liste'!C203</f>
        <v>5</v>
      </c>
      <c r="D68" s="215"/>
      <c r="E68" s="5">
        <v>115.0</v>
      </c>
      <c r="F68" s="5">
        <v>80.0</v>
      </c>
      <c r="G68" s="5">
        <v>106.0</v>
      </c>
      <c r="H68" s="52">
        <v>65.0</v>
      </c>
      <c r="I68" s="5">
        <v>120.0</v>
      </c>
      <c r="J68" s="5">
        <v>79.0</v>
      </c>
      <c r="K68" s="5">
        <v>104.0</v>
      </c>
      <c r="L68" s="52">
        <v>63.0</v>
      </c>
      <c r="M68" s="5">
        <v>117.0</v>
      </c>
      <c r="N68" s="5">
        <v>75.0</v>
      </c>
      <c r="O68" s="5">
        <v>113.0</v>
      </c>
      <c r="P68" s="52">
        <v>62.0</v>
      </c>
      <c r="Q68" s="5"/>
      <c r="R68" s="52"/>
      <c r="S68" s="5"/>
    </row>
    <row r="69" ht="15.75" customHeight="1">
      <c r="A69" s="21">
        <f>'TN-Liste'!A204</f>
        <v>44127</v>
      </c>
      <c r="B69" s="23" t="str">
        <f>'TN-Liste'!B204</f>
        <v>HCC20_Grp2</v>
      </c>
      <c r="C69" s="23">
        <f>'TN-Liste'!C204</f>
        <v>6</v>
      </c>
      <c r="D69" s="215"/>
      <c r="E69" s="5">
        <v>110.0</v>
      </c>
      <c r="F69" s="5">
        <v>75.0</v>
      </c>
      <c r="G69" s="5">
        <v>112.0</v>
      </c>
      <c r="H69" s="52">
        <v>61.0</v>
      </c>
      <c r="I69" s="5">
        <v>130.0</v>
      </c>
      <c r="J69" s="5">
        <v>80.0</v>
      </c>
      <c r="K69" s="5">
        <v>109.0</v>
      </c>
      <c r="L69" s="52">
        <v>69.0</v>
      </c>
      <c r="M69" s="5">
        <v>110.0</v>
      </c>
      <c r="N69" s="5">
        <v>79.0</v>
      </c>
      <c r="O69" s="5">
        <v>114.0</v>
      </c>
      <c r="P69" s="52">
        <v>65.0</v>
      </c>
      <c r="Q69" s="5"/>
      <c r="R69" s="52"/>
      <c r="S69" s="5"/>
    </row>
    <row r="70" ht="15.75" customHeight="1">
      <c r="A70" s="21">
        <f>'TN-Liste'!A205</f>
        <v>44127</v>
      </c>
      <c r="B70" s="23" t="str">
        <f>'TN-Liste'!B205</f>
        <v>HCC20_Grp2</v>
      </c>
      <c r="C70" s="23">
        <f>'TN-Liste'!C205</f>
        <v>7</v>
      </c>
      <c r="D70" s="215"/>
      <c r="E70" s="5">
        <v>120.0</v>
      </c>
      <c r="F70" s="5">
        <v>70.0</v>
      </c>
      <c r="G70" s="5">
        <v>118.0</v>
      </c>
      <c r="H70" s="52">
        <v>75.0</v>
      </c>
      <c r="I70" s="5">
        <v>140.0</v>
      </c>
      <c r="J70" s="5">
        <v>70.0</v>
      </c>
      <c r="K70" s="5">
        <v>117.0</v>
      </c>
      <c r="L70" s="52">
        <v>89.0</v>
      </c>
      <c r="M70" s="5">
        <v>135.0</v>
      </c>
      <c r="N70" s="5">
        <v>80.0</v>
      </c>
      <c r="O70" s="5">
        <v>114.0</v>
      </c>
      <c r="P70" s="52">
        <v>85.0</v>
      </c>
      <c r="Q70" s="5"/>
      <c r="R70" s="52"/>
      <c r="S70" s="5"/>
    </row>
    <row r="71" ht="15.75" customHeight="1">
      <c r="A71" s="21">
        <f>'TN-Liste'!A206</f>
        <v>44127</v>
      </c>
      <c r="B71" s="23" t="str">
        <f>'TN-Liste'!B206</f>
        <v>HCC20_Grp2</v>
      </c>
      <c r="C71" s="23">
        <f>'TN-Liste'!C206</f>
        <v>8</v>
      </c>
      <c r="D71" s="215"/>
      <c r="E71" s="5">
        <v>120.0</v>
      </c>
      <c r="F71" s="5">
        <v>80.0</v>
      </c>
      <c r="G71" s="5">
        <v>126.0</v>
      </c>
      <c r="H71" s="52">
        <v>85.0</v>
      </c>
      <c r="I71" s="5">
        <v>130.0</v>
      </c>
      <c r="J71" s="5">
        <v>70.0</v>
      </c>
      <c r="K71" s="5">
        <v>143.0</v>
      </c>
      <c r="L71" s="52">
        <v>95.0</v>
      </c>
      <c r="M71" s="5">
        <v>130.0</v>
      </c>
      <c r="N71" s="5">
        <v>85.0</v>
      </c>
      <c r="O71" s="5">
        <v>137.0</v>
      </c>
      <c r="P71" s="52">
        <v>92.0</v>
      </c>
      <c r="Q71" s="5"/>
      <c r="R71" s="52"/>
      <c r="S71" s="5"/>
    </row>
    <row r="72" ht="15.75" customHeight="1">
      <c r="A72" s="21">
        <f>'TN-Liste'!A207</f>
        <v>44127</v>
      </c>
      <c r="B72" s="23" t="str">
        <f>'TN-Liste'!B207</f>
        <v>HCC20_Grp2</v>
      </c>
      <c r="C72" s="23">
        <f>'TN-Liste'!C207</f>
        <v>9</v>
      </c>
      <c r="D72" s="215"/>
      <c r="E72" s="5">
        <v>125.0</v>
      </c>
      <c r="F72" s="5">
        <v>80.0</v>
      </c>
      <c r="G72" s="5">
        <v>163.0</v>
      </c>
      <c r="H72" s="52">
        <v>101.0</v>
      </c>
      <c r="I72" s="5">
        <v>150.0</v>
      </c>
      <c r="J72" s="5">
        <v>80.0</v>
      </c>
      <c r="K72" s="5">
        <v>160.0</v>
      </c>
      <c r="L72" s="52">
        <v>102.0</v>
      </c>
      <c r="M72" s="5">
        <v>155.0</v>
      </c>
      <c r="N72" s="5">
        <v>90.0</v>
      </c>
      <c r="O72" s="5">
        <v>145.0</v>
      </c>
      <c r="P72" s="52">
        <v>98.0</v>
      </c>
      <c r="Q72" s="5"/>
      <c r="R72" s="52"/>
      <c r="S72" s="5"/>
    </row>
    <row r="73" ht="15.75" customHeight="1">
      <c r="A73" s="24">
        <f>'TN-Liste'!A208</f>
        <v>44127</v>
      </c>
      <c r="B73" s="26" t="str">
        <f>'TN-Liste'!B208</f>
        <v>HCC20_Grp2</v>
      </c>
      <c r="C73" s="26">
        <f>'TN-Liste'!C208</f>
        <v>10</v>
      </c>
      <c r="D73" s="220"/>
      <c r="E73" s="2">
        <v>110.0</v>
      </c>
      <c r="F73" s="2">
        <v>60.0</v>
      </c>
      <c r="G73" s="2">
        <v>111.0</v>
      </c>
      <c r="H73" s="54">
        <v>58.0</v>
      </c>
      <c r="I73" s="2">
        <v>100.0</v>
      </c>
      <c r="J73" s="2">
        <v>80.0</v>
      </c>
      <c r="K73" s="2">
        <v>118.0</v>
      </c>
      <c r="L73" s="54">
        <v>58.0</v>
      </c>
      <c r="M73" s="2">
        <v>100.0</v>
      </c>
      <c r="N73" s="2">
        <v>90.0</v>
      </c>
      <c r="O73" s="2">
        <v>115.0</v>
      </c>
      <c r="P73" s="54">
        <v>95.0</v>
      </c>
      <c r="Q73" s="2"/>
      <c r="R73" s="54"/>
      <c r="S73" s="2"/>
      <c r="T73" s="9"/>
      <c r="U73" s="9"/>
      <c r="V73" s="9"/>
      <c r="W73" s="9"/>
      <c r="X73" s="9"/>
      <c r="Y73" s="9"/>
      <c r="Z73" s="9"/>
    </row>
    <row r="74" ht="15.75" customHeight="1">
      <c r="A74" s="21">
        <v>44477.0</v>
      </c>
      <c r="B74" s="23" t="s">
        <v>333</v>
      </c>
      <c r="C74" s="23">
        <f>'TN-Liste'!C209</f>
        <v>1</v>
      </c>
      <c r="D74" s="215"/>
      <c r="E74" s="5">
        <v>139.0</v>
      </c>
      <c r="F74" s="5">
        <v>80.0</v>
      </c>
      <c r="G74" s="5">
        <v>130.0</v>
      </c>
      <c r="H74" s="52">
        <v>73.0</v>
      </c>
      <c r="I74" s="5">
        <v>130.0</v>
      </c>
      <c r="J74" s="5">
        <v>110.0</v>
      </c>
      <c r="K74" s="5">
        <v>115.0</v>
      </c>
      <c r="L74" s="52">
        <v>78.0</v>
      </c>
      <c r="M74" s="5"/>
      <c r="N74" s="5"/>
      <c r="O74" s="5"/>
      <c r="P74" s="52"/>
      <c r="Q74" s="5">
        <v>152.0</v>
      </c>
      <c r="R74" s="52">
        <v>90.0</v>
      </c>
      <c r="S74" s="5"/>
    </row>
    <row r="75" ht="15.75" customHeight="1">
      <c r="A75" s="21">
        <v>44477.0</v>
      </c>
      <c r="B75" s="23" t="s">
        <v>333</v>
      </c>
      <c r="C75" s="23">
        <f>'TN-Liste'!C210</f>
        <v>2</v>
      </c>
      <c r="D75" s="23"/>
      <c r="E75" s="58">
        <v>120.0</v>
      </c>
      <c r="F75" s="5">
        <v>100.0</v>
      </c>
      <c r="G75" s="5">
        <v>122.0</v>
      </c>
      <c r="H75" s="52">
        <v>78.0</v>
      </c>
      <c r="I75" s="5">
        <v>115.0</v>
      </c>
      <c r="J75" s="5">
        <v>60.0</v>
      </c>
      <c r="K75" s="5">
        <v>110.0</v>
      </c>
      <c r="L75" s="52">
        <v>74.0</v>
      </c>
      <c r="M75" s="5">
        <v>125.0</v>
      </c>
      <c r="N75" s="5">
        <v>80.0</v>
      </c>
      <c r="O75" s="5">
        <v>117.0</v>
      </c>
      <c r="P75" s="52">
        <v>77.0</v>
      </c>
      <c r="Q75" s="5">
        <v>128.0</v>
      </c>
      <c r="R75" s="52">
        <v>64.0</v>
      </c>
      <c r="S75" s="5"/>
    </row>
    <row r="76" ht="15.75" customHeight="1">
      <c r="A76" s="21">
        <v>44477.0</v>
      </c>
      <c r="B76" s="23" t="s">
        <v>333</v>
      </c>
      <c r="C76" s="23">
        <f>'TN-Liste'!C211</f>
        <v>3</v>
      </c>
      <c r="D76" s="23"/>
      <c r="E76" s="58">
        <v>140.0</v>
      </c>
      <c r="F76" s="5">
        <v>80.0</v>
      </c>
      <c r="G76" s="5">
        <v>144.0</v>
      </c>
      <c r="H76" s="52">
        <v>93.0</v>
      </c>
      <c r="I76" s="5">
        <v>150.0</v>
      </c>
      <c r="J76" s="5">
        <v>100.0</v>
      </c>
      <c r="K76" s="5">
        <v>157.0</v>
      </c>
      <c r="L76" s="52">
        <v>108.0</v>
      </c>
      <c r="M76" s="5">
        <v>120.0</v>
      </c>
      <c r="N76" s="5">
        <v>100.0</v>
      </c>
      <c r="O76" s="5">
        <v>138.0</v>
      </c>
      <c r="P76" s="52">
        <v>102.0</v>
      </c>
      <c r="Q76" s="5"/>
      <c r="R76" s="52"/>
      <c r="S76" s="5"/>
    </row>
    <row r="77" ht="15.75" customHeight="1">
      <c r="A77" s="21">
        <v>44477.0</v>
      </c>
      <c r="B77" s="23" t="s">
        <v>333</v>
      </c>
      <c r="C77" s="23">
        <f>'TN-Liste'!C212</f>
        <v>4</v>
      </c>
      <c r="D77" s="23"/>
      <c r="E77" s="58">
        <v>120.0</v>
      </c>
      <c r="F77" s="5">
        <v>100.0</v>
      </c>
      <c r="G77" s="5">
        <v>128.0</v>
      </c>
      <c r="H77" s="52">
        <v>92.0</v>
      </c>
      <c r="I77" s="5">
        <v>145.0</v>
      </c>
      <c r="J77" s="5">
        <v>80.0</v>
      </c>
      <c r="K77" s="5"/>
      <c r="L77" s="52"/>
      <c r="M77" s="5">
        <v>110.0</v>
      </c>
      <c r="N77" s="5">
        <v>90.0</v>
      </c>
      <c r="O77" s="5">
        <v>106.0</v>
      </c>
      <c r="P77" s="52">
        <v>70.0</v>
      </c>
      <c r="Q77" s="5"/>
      <c r="R77" s="52"/>
      <c r="S77" s="5"/>
    </row>
    <row r="78" ht="15.75" customHeight="1">
      <c r="A78" s="21">
        <v>44477.0</v>
      </c>
      <c r="B78" s="23" t="s">
        <v>333</v>
      </c>
      <c r="C78" s="23">
        <f>'TN-Liste'!C213</f>
        <v>5</v>
      </c>
      <c r="D78" s="23" t="str">
        <f>'TN-Liste'!D213</f>
        <v/>
      </c>
      <c r="E78" s="58">
        <v>120.0</v>
      </c>
      <c r="F78" s="5">
        <v>97.0</v>
      </c>
      <c r="G78" s="5">
        <v>140.0</v>
      </c>
      <c r="H78" s="52">
        <v>79.0</v>
      </c>
      <c r="I78" s="5">
        <v>130.0</v>
      </c>
      <c r="J78" s="5">
        <v>110.0</v>
      </c>
      <c r="K78" s="5">
        <v>120.0</v>
      </c>
      <c r="L78" s="52">
        <v>74.0</v>
      </c>
      <c r="M78" s="5">
        <v>115.0</v>
      </c>
      <c r="N78" s="5">
        <v>90.0</v>
      </c>
      <c r="O78" s="5">
        <v>106.0</v>
      </c>
      <c r="P78" s="52">
        <v>71.0</v>
      </c>
      <c r="Q78" s="5">
        <v>139.0</v>
      </c>
      <c r="R78" s="52">
        <v>80.0</v>
      </c>
      <c r="S78" s="5"/>
    </row>
    <row r="79" ht="15.75" customHeight="1">
      <c r="A79" s="21">
        <v>44477.0</v>
      </c>
      <c r="B79" s="23" t="s">
        <v>333</v>
      </c>
      <c r="C79" s="23">
        <f>'TN-Liste'!C214</f>
        <v>6</v>
      </c>
      <c r="D79" s="23" t="str">
        <f>'TN-Liste'!D214</f>
        <v/>
      </c>
      <c r="E79" s="58">
        <v>110.0</v>
      </c>
      <c r="F79" s="5">
        <v>90.0</v>
      </c>
      <c r="G79" s="5">
        <v>138.0</v>
      </c>
      <c r="H79" s="52">
        <v>88.0</v>
      </c>
      <c r="I79" s="5">
        <v>100.0</v>
      </c>
      <c r="J79" s="5">
        <v>70.0</v>
      </c>
      <c r="K79" s="5">
        <v>116.0</v>
      </c>
      <c r="L79" s="52">
        <v>82.0</v>
      </c>
      <c r="M79" s="5">
        <v>120.0</v>
      </c>
      <c r="N79" s="5">
        <v>75.0</v>
      </c>
      <c r="O79" s="5">
        <v>116.0</v>
      </c>
      <c r="P79" s="52">
        <v>86.0</v>
      </c>
      <c r="Q79" s="5">
        <v>160.0</v>
      </c>
      <c r="R79" s="52">
        <v>91.0</v>
      </c>
      <c r="S79" s="5"/>
    </row>
    <row r="80" ht="15.75" customHeight="1">
      <c r="A80" s="21">
        <v>44477.0</v>
      </c>
      <c r="B80" s="23" t="s">
        <v>333</v>
      </c>
      <c r="C80" s="23">
        <f>'TN-Liste'!C215</f>
        <v>7</v>
      </c>
      <c r="D80" s="23" t="str">
        <f>'TN-Liste'!D215</f>
        <v/>
      </c>
      <c r="E80" s="58">
        <v>125.0</v>
      </c>
      <c r="F80" s="5">
        <v>90.0</v>
      </c>
      <c r="G80" s="5">
        <v>103.0</v>
      </c>
      <c r="H80" s="52">
        <v>70.0</v>
      </c>
      <c r="I80" s="5">
        <v>120.0</v>
      </c>
      <c r="J80" s="5">
        <v>80.0</v>
      </c>
      <c r="K80" s="5"/>
      <c r="L80" s="52"/>
      <c r="M80" s="5"/>
      <c r="N80" s="5"/>
      <c r="O80" s="5"/>
      <c r="P80" s="52"/>
      <c r="Q80" s="5">
        <v>119.0</v>
      </c>
      <c r="R80" s="52">
        <v>76.0</v>
      </c>
      <c r="S80" s="5"/>
    </row>
    <row r="81" ht="15.75" customHeight="1">
      <c r="A81" s="21">
        <v>44477.0</v>
      </c>
      <c r="B81" s="23" t="s">
        <v>333</v>
      </c>
      <c r="C81" s="23">
        <f>'TN-Liste'!C216</f>
        <v>8</v>
      </c>
      <c r="D81" s="23" t="str">
        <f>'TN-Liste'!D216</f>
        <v/>
      </c>
      <c r="E81" s="58">
        <v>150.0</v>
      </c>
      <c r="F81" s="5">
        <v>110.0</v>
      </c>
      <c r="G81" s="5">
        <v>154.0</v>
      </c>
      <c r="H81" s="52">
        <v>98.0</v>
      </c>
      <c r="I81" s="5">
        <v>150.0</v>
      </c>
      <c r="J81" s="5">
        <v>100.0</v>
      </c>
      <c r="K81" s="5">
        <v>161.0</v>
      </c>
      <c r="L81" s="52">
        <v>91.0</v>
      </c>
      <c r="M81" s="5">
        <v>160.0</v>
      </c>
      <c r="N81" s="5">
        <v>100.0</v>
      </c>
      <c r="O81" s="5">
        <v>170.0</v>
      </c>
      <c r="P81" s="52">
        <v>103.0</v>
      </c>
      <c r="Q81" s="5">
        <v>189.0</v>
      </c>
      <c r="R81" s="52">
        <v>106.0</v>
      </c>
      <c r="S81" s="5"/>
    </row>
    <row r="82" ht="15.75" customHeight="1">
      <c r="A82" s="21">
        <v>44477.0</v>
      </c>
      <c r="B82" s="23" t="s">
        <v>333</v>
      </c>
      <c r="C82" s="23">
        <f>'TN-Liste'!C217</f>
        <v>9</v>
      </c>
      <c r="D82" s="23" t="str">
        <f>'TN-Liste'!D217</f>
        <v/>
      </c>
      <c r="E82" s="58">
        <v>110.0</v>
      </c>
      <c r="F82" s="5">
        <v>85.0</v>
      </c>
      <c r="G82" s="5">
        <v>118.0</v>
      </c>
      <c r="H82" s="52">
        <v>77.0</v>
      </c>
      <c r="I82" s="5">
        <v>110.0</v>
      </c>
      <c r="J82" s="5">
        <v>72.0</v>
      </c>
      <c r="K82" s="5">
        <v>132.0</v>
      </c>
      <c r="L82" s="52">
        <v>70.0</v>
      </c>
      <c r="M82" s="5">
        <v>115.0</v>
      </c>
      <c r="N82" s="5">
        <v>75.0</v>
      </c>
      <c r="O82" s="5">
        <v>120.0</v>
      </c>
      <c r="P82" s="52">
        <v>80.0</v>
      </c>
      <c r="Q82" s="5">
        <v>146.0</v>
      </c>
      <c r="R82" s="52">
        <v>88.0</v>
      </c>
      <c r="S82" s="5"/>
    </row>
    <row r="83" ht="15.75" customHeight="1">
      <c r="A83" s="21">
        <v>44477.0</v>
      </c>
      <c r="B83" s="23" t="s">
        <v>333</v>
      </c>
      <c r="C83" s="23">
        <f>'TN-Liste'!C218</f>
        <v>10</v>
      </c>
      <c r="D83" s="23" t="str">
        <f>'TN-Liste'!D218</f>
        <v/>
      </c>
      <c r="E83" s="58">
        <v>120.0</v>
      </c>
      <c r="F83" s="5">
        <v>90.0</v>
      </c>
      <c r="G83" s="5">
        <v>113.0</v>
      </c>
      <c r="H83" s="52">
        <v>77.0</v>
      </c>
      <c r="I83" s="5">
        <v>130.0</v>
      </c>
      <c r="J83" s="5">
        <v>80.0</v>
      </c>
      <c r="K83" s="5">
        <v>118.0</v>
      </c>
      <c r="L83" s="52">
        <v>70.0</v>
      </c>
      <c r="M83" s="5">
        <v>122.0</v>
      </c>
      <c r="N83" s="5">
        <v>77.0</v>
      </c>
      <c r="O83" s="5">
        <v>120.0</v>
      </c>
      <c r="P83" s="52">
        <v>80.0</v>
      </c>
      <c r="Q83" s="5">
        <v>124.0</v>
      </c>
      <c r="R83" s="52">
        <v>66.0</v>
      </c>
      <c r="S83" s="5"/>
    </row>
    <row r="84" ht="15.75" customHeight="1">
      <c r="A84" s="24">
        <v>44477.0</v>
      </c>
      <c r="B84" s="26" t="s">
        <v>333</v>
      </c>
      <c r="C84" s="26">
        <f>'TN-Liste'!C219</f>
        <v>11</v>
      </c>
      <c r="D84" s="26" t="str">
        <f>'TN-Liste'!D219</f>
        <v/>
      </c>
      <c r="E84" s="67">
        <v>120.0</v>
      </c>
      <c r="F84" s="2">
        <v>90.0</v>
      </c>
      <c r="G84" s="2"/>
      <c r="H84" s="54"/>
      <c r="I84" s="2"/>
      <c r="J84" s="2"/>
      <c r="K84" s="2"/>
      <c r="L84" s="54"/>
      <c r="M84" s="2"/>
      <c r="N84" s="2"/>
      <c r="O84" s="2"/>
      <c r="P84" s="54"/>
      <c r="Q84" s="2"/>
      <c r="R84" s="54"/>
      <c r="S84" s="2"/>
      <c r="T84" s="9"/>
      <c r="U84" s="9"/>
      <c r="V84" s="9"/>
      <c r="W84" s="9"/>
      <c r="X84" s="9"/>
      <c r="Y84" s="9"/>
      <c r="Z84" s="9"/>
    </row>
    <row r="85" ht="15.75" customHeight="1">
      <c r="A85" s="21">
        <v>44478.0</v>
      </c>
      <c r="B85" s="23" t="s">
        <v>334</v>
      </c>
      <c r="C85" s="23">
        <v>1.0</v>
      </c>
      <c r="D85" s="23" t="str">
        <f>'TN-Liste'!D220</f>
        <v/>
      </c>
      <c r="E85" s="58">
        <v>91.0</v>
      </c>
      <c r="F85" s="5">
        <v>62.0</v>
      </c>
      <c r="G85" s="5">
        <v>85.0</v>
      </c>
      <c r="H85" s="52">
        <v>59.0</v>
      </c>
      <c r="I85" s="5"/>
      <c r="J85" s="5"/>
      <c r="K85" s="5">
        <v>107.0</v>
      </c>
      <c r="L85" s="52">
        <v>58.0</v>
      </c>
      <c r="M85" s="5"/>
      <c r="N85" s="5"/>
      <c r="O85" s="5">
        <v>97.0</v>
      </c>
      <c r="P85" s="52">
        <v>63.0</v>
      </c>
      <c r="Q85" s="5">
        <v>117.0</v>
      </c>
      <c r="R85" s="52">
        <v>81.0</v>
      </c>
      <c r="S85" s="5"/>
    </row>
    <row r="86" ht="15.75" customHeight="1">
      <c r="A86" s="21">
        <v>44478.0</v>
      </c>
      <c r="B86" s="23" t="s">
        <v>334</v>
      </c>
      <c r="C86" s="23">
        <v>2.0</v>
      </c>
      <c r="D86" s="23" t="str">
        <f>'TN-Liste'!D221</f>
        <v/>
      </c>
      <c r="E86" s="58">
        <v>126.0</v>
      </c>
      <c r="F86" s="5">
        <v>76.0</v>
      </c>
      <c r="G86" s="5">
        <v>113.0</v>
      </c>
      <c r="H86" s="52">
        <v>74.0</v>
      </c>
      <c r="I86" s="5">
        <v>110.0</v>
      </c>
      <c r="J86" s="5">
        <v>70.0</v>
      </c>
      <c r="K86" s="5">
        <v>105.0</v>
      </c>
      <c r="L86" s="52">
        <v>67.0</v>
      </c>
      <c r="M86" s="5"/>
      <c r="N86" s="5"/>
      <c r="O86" s="5"/>
      <c r="P86" s="52"/>
      <c r="Q86" s="5">
        <v>121.0</v>
      </c>
      <c r="R86" s="52">
        <v>76.0</v>
      </c>
      <c r="S86" s="5"/>
    </row>
    <row r="87" ht="15.75" customHeight="1">
      <c r="A87" s="21">
        <v>44478.0</v>
      </c>
      <c r="B87" s="23" t="s">
        <v>334</v>
      </c>
      <c r="C87" s="23">
        <v>3.0</v>
      </c>
      <c r="D87" s="23" t="str">
        <f>'TN-Liste'!D222</f>
        <v/>
      </c>
      <c r="E87" s="58">
        <v>115.0</v>
      </c>
      <c r="F87" s="5">
        <v>75.0</v>
      </c>
      <c r="G87" s="5">
        <v>123.0</v>
      </c>
      <c r="H87" s="52">
        <v>70.0</v>
      </c>
      <c r="I87" s="5">
        <v>110.0</v>
      </c>
      <c r="J87" s="5">
        <v>80.0</v>
      </c>
      <c r="K87" s="5">
        <v>110.0</v>
      </c>
      <c r="L87" s="52">
        <v>70.0</v>
      </c>
      <c r="M87" s="5">
        <v>127.0</v>
      </c>
      <c r="N87" s="5">
        <v>70.0</v>
      </c>
      <c r="O87" s="5">
        <v>137.0</v>
      </c>
      <c r="P87" s="52">
        <v>73.0</v>
      </c>
      <c r="Q87" s="5">
        <v>124.0</v>
      </c>
      <c r="R87" s="52">
        <v>73.0</v>
      </c>
      <c r="S87" s="5"/>
    </row>
    <row r="88" ht="15.75" customHeight="1">
      <c r="A88" s="21">
        <v>44478.0</v>
      </c>
      <c r="B88" s="23" t="s">
        <v>334</v>
      </c>
      <c r="C88" s="23">
        <v>4.0</v>
      </c>
      <c r="D88" s="23" t="str">
        <f t="shared" ref="D88:D95" si="1">#REF!</f>
        <v>#REF!</v>
      </c>
      <c r="E88" s="58">
        <v>121.0</v>
      </c>
      <c r="F88" s="5">
        <v>60.0</v>
      </c>
      <c r="G88" s="5">
        <v>90.0</v>
      </c>
      <c r="H88" s="52">
        <v>59.0</v>
      </c>
      <c r="I88" s="5">
        <v>120.0</v>
      </c>
      <c r="J88" s="5">
        <v>65.0</v>
      </c>
      <c r="K88" s="5">
        <v>115.0</v>
      </c>
      <c r="L88" s="52">
        <v>77.0</v>
      </c>
      <c r="M88" s="5"/>
      <c r="N88" s="5"/>
      <c r="O88" s="5"/>
      <c r="P88" s="52"/>
      <c r="Q88" s="5">
        <v>110.0</v>
      </c>
      <c r="R88" s="52">
        <v>75.0</v>
      </c>
      <c r="S88" s="5"/>
    </row>
    <row r="89" ht="15.75" customHeight="1">
      <c r="A89" s="21">
        <v>44478.0</v>
      </c>
      <c r="B89" s="23" t="s">
        <v>334</v>
      </c>
      <c r="C89" s="23">
        <v>5.0</v>
      </c>
      <c r="D89" s="23" t="str">
        <f t="shared" si="1"/>
        <v>#REF!</v>
      </c>
      <c r="E89" s="58">
        <v>110.0</v>
      </c>
      <c r="F89" s="5">
        <v>80.0</v>
      </c>
      <c r="G89" s="5">
        <v>107.0</v>
      </c>
      <c r="H89" s="52">
        <v>58.0</v>
      </c>
      <c r="I89" s="5">
        <v>110.0</v>
      </c>
      <c r="J89" s="5">
        <v>80.0</v>
      </c>
      <c r="K89" s="5">
        <v>113.0</v>
      </c>
      <c r="L89" s="52">
        <v>74.0</v>
      </c>
      <c r="M89" s="5">
        <v>110.0</v>
      </c>
      <c r="N89" s="5">
        <v>8.0</v>
      </c>
      <c r="O89" s="5">
        <v>110.0</v>
      </c>
      <c r="P89" s="52">
        <v>80.0</v>
      </c>
      <c r="Q89" s="5">
        <v>134.0</v>
      </c>
      <c r="R89" s="52">
        <v>95.0</v>
      </c>
      <c r="S89" s="5"/>
    </row>
    <row r="90" ht="15.75" customHeight="1">
      <c r="A90" s="21">
        <v>44478.0</v>
      </c>
      <c r="B90" s="23" t="s">
        <v>334</v>
      </c>
      <c r="C90" s="23">
        <v>6.0</v>
      </c>
      <c r="D90" s="23" t="str">
        <f t="shared" si="1"/>
        <v>#REF!</v>
      </c>
      <c r="E90" s="58">
        <v>110.0</v>
      </c>
      <c r="F90" s="5">
        <v>75.0</v>
      </c>
      <c r="G90" s="5">
        <v>114.0</v>
      </c>
      <c r="H90" s="52">
        <v>78.0</v>
      </c>
      <c r="I90" s="5">
        <v>115.0</v>
      </c>
      <c r="J90" s="5">
        <v>80.0</v>
      </c>
      <c r="K90" s="5">
        <v>112.0</v>
      </c>
      <c r="L90" s="52">
        <v>75.0</v>
      </c>
      <c r="M90" s="5">
        <v>110.0</v>
      </c>
      <c r="N90" s="5">
        <v>75.0</v>
      </c>
      <c r="O90" s="5">
        <v>110.0</v>
      </c>
      <c r="P90" s="52">
        <v>75.0</v>
      </c>
      <c r="Q90" s="5">
        <v>142.0</v>
      </c>
      <c r="R90" s="52">
        <v>80.0</v>
      </c>
      <c r="S90" s="5"/>
    </row>
    <row r="91" ht="15.75" customHeight="1">
      <c r="A91" s="21">
        <v>44478.0</v>
      </c>
      <c r="B91" s="23" t="s">
        <v>334</v>
      </c>
      <c r="C91" s="23">
        <v>7.0</v>
      </c>
      <c r="D91" s="23" t="str">
        <f t="shared" si="1"/>
        <v>#REF!</v>
      </c>
      <c r="E91" s="58">
        <v>135.0</v>
      </c>
      <c r="F91" s="5">
        <v>80.0</v>
      </c>
      <c r="G91" s="5">
        <v>139.0</v>
      </c>
      <c r="H91" s="52">
        <v>81.0</v>
      </c>
      <c r="I91" s="5">
        <v>130.0</v>
      </c>
      <c r="J91" s="5">
        <v>80.0</v>
      </c>
      <c r="K91" s="5">
        <v>135.0</v>
      </c>
      <c r="L91" s="52">
        <v>79.0</v>
      </c>
      <c r="M91" s="5">
        <v>130.0</v>
      </c>
      <c r="N91" s="5">
        <v>85.0</v>
      </c>
      <c r="O91" s="5">
        <v>138.0</v>
      </c>
      <c r="P91" s="52">
        <v>80.0</v>
      </c>
      <c r="Q91" s="5">
        <v>145.0</v>
      </c>
      <c r="R91" s="52">
        <v>90.0</v>
      </c>
      <c r="S91" s="5"/>
    </row>
    <row r="92" ht="15.75" customHeight="1">
      <c r="A92" s="21">
        <v>44478.0</v>
      </c>
      <c r="B92" s="23" t="s">
        <v>334</v>
      </c>
      <c r="C92" s="23">
        <v>8.0</v>
      </c>
      <c r="D92" s="23" t="str">
        <f t="shared" si="1"/>
        <v>#REF!</v>
      </c>
      <c r="E92" s="58">
        <v>125.0</v>
      </c>
      <c r="F92" s="5">
        <v>70.0</v>
      </c>
      <c r="G92" s="5">
        <v>107.0</v>
      </c>
      <c r="H92" s="52">
        <v>66.0</v>
      </c>
      <c r="I92" s="5">
        <v>115.0</v>
      </c>
      <c r="J92" s="5">
        <v>70.0</v>
      </c>
      <c r="K92" s="5">
        <v>109.0</v>
      </c>
      <c r="L92" s="52">
        <v>78.0</v>
      </c>
      <c r="M92" s="5">
        <v>105.0</v>
      </c>
      <c r="N92" s="5">
        <v>65.0</v>
      </c>
      <c r="O92" s="5">
        <v>108.0</v>
      </c>
      <c r="P92" s="52">
        <v>73.0</v>
      </c>
      <c r="Q92" s="5">
        <v>137.0</v>
      </c>
      <c r="R92" s="52">
        <v>82.0</v>
      </c>
      <c r="S92" s="5"/>
    </row>
    <row r="93" ht="15.75" customHeight="1">
      <c r="A93" s="21">
        <v>44478.0</v>
      </c>
      <c r="B93" s="23" t="s">
        <v>334</v>
      </c>
      <c r="C93" s="23">
        <v>9.0</v>
      </c>
      <c r="D93" s="23" t="str">
        <f t="shared" si="1"/>
        <v>#REF!</v>
      </c>
      <c r="E93" s="58">
        <v>110.0</v>
      </c>
      <c r="F93" s="5">
        <v>80.0</v>
      </c>
      <c r="G93" s="5">
        <v>133.0</v>
      </c>
      <c r="H93" s="52">
        <v>91.0</v>
      </c>
      <c r="I93" s="5">
        <v>115.0</v>
      </c>
      <c r="J93" s="5">
        <v>80.0</v>
      </c>
      <c r="K93" s="5">
        <v>130.0</v>
      </c>
      <c r="L93" s="52">
        <v>93.0</v>
      </c>
      <c r="M93" s="5">
        <v>120.0</v>
      </c>
      <c r="N93" s="5">
        <v>80.0</v>
      </c>
      <c r="O93" s="5">
        <v>134.0</v>
      </c>
      <c r="P93" s="52">
        <v>91.0</v>
      </c>
      <c r="Q93" s="5">
        <v>140.0</v>
      </c>
      <c r="R93" s="52">
        <v>81.0</v>
      </c>
      <c r="S93" s="5"/>
    </row>
    <row r="94" ht="15.75" customHeight="1">
      <c r="A94" s="24">
        <v>44478.0</v>
      </c>
      <c r="B94" s="26" t="s">
        <v>334</v>
      </c>
      <c r="C94" s="26">
        <v>10.0</v>
      </c>
      <c r="D94" s="26" t="str">
        <f t="shared" si="1"/>
        <v>#REF!</v>
      </c>
      <c r="E94" s="67">
        <v>118.0</v>
      </c>
      <c r="F94" s="2">
        <v>75.0</v>
      </c>
      <c r="G94" s="2">
        <v>133.0</v>
      </c>
      <c r="H94" s="54">
        <v>88.0</v>
      </c>
      <c r="I94" s="2">
        <v>105.0</v>
      </c>
      <c r="J94" s="2">
        <v>80.0</v>
      </c>
      <c r="K94" s="2">
        <v>134.0</v>
      </c>
      <c r="L94" s="54">
        <v>82.0</v>
      </c>
      <c r="M94" s="2">
        <v>120.0</v>
      </c>
      <c r="N94" s="2">
        <v>90.0</v>
      </c>
      <c r="O94" s="2">
        <v>125.0</v>
      </c>
      <c r="P94" s="54">
        <v>96.0</v>
      </c>
      <c r="Q94" s="2">
        <v>151.0</v>
      </c>
      <c r="R94" s="54">
        <v>104.0</v>
      </c>
      <c r="S94" s="2"/>
      <c r="T94" s="9"/>
      <c r="U94" s="9"/>
      <c r="V94" s="9"/>
      <c r="W94" s="9"/>
      <c r="X94" s="9"/>
      <c r="Y94" s="9"/>
      <c r="Z94" s="9"/>
    </row>
    <row r="95" ht="15.75" customHeight="1">
      <c r="A95" s="21"/>
      <c r="B95" s="23"/>
      <c r="C95" s="23"/>
      <c r="D95" s="23" t="str">
        <f t="shared" si="1"/>
        <v>#REF!</v>
      </c>
      <c r="E95" s="58"/>
      <c r="F95" s="5"/>
      <c r="G95" s="5"/>
      <c r="H95" s="52"/>
      <c r="I95" s="5"/>
      <c r="J95" s="5"/>
      <c r="K95" s="5"/>
      <c r="L95" s="52"/>
      <c r="M95" s="5"/>
      <c r="N95" s="5"/>
      <c r="O95" s="5"/>
      <c r="P95" s="52"/>
      <c r="Q95" s="5"/>
      <c r="R95" s="52"/>
      <c r="S95" s="5"/>
    </row>
    <row r="96" ht="15.75" customHeight="1">
      <c r="A96" s="21" t="str">
        <f t="shared" ref="A96:D96" si="2">#REF!</f>
        <v>#REF!</v>
      </c>
      <c r="B96" s="23" t="str">
        <f t="shared" si="2"/>
        <v>#REF!</v>
      </c>
      <c r="C96" s="23" t="str">
        <f t="shared" si="2"/>
        <v>#REF!</v>
      </c>
      <c r="D96" s="23" t="str">
        <f t="shared" si="2"/>
        <v>#REF!</v>
      </c>
      <c r="E96" s="58"/>
      <c r="F96" s="5"/>
      <c r="G96" s="5"/>
      <c r="H96" s="52"/>
      <c r="I96" s="5"/>
      <c r="J96" s="5"/>
      <c r="K96" s="5"/>
      <c r="L96" s="52"/>
      <c r="M96" s="5"/>
      <c r="N96" s="5"/>
      <c r="O96" s="5"/>
      <c r="P96" s="52"/>
      <c r="Q96" s="5"/>
      <c r="R96" s="52"/>
      <c r="S96" s="5"/>
    </row>
    <row r="97" ht="15.75" customHeight="1">
      <c r="A97" s="21" t="str">
        <f t="shared" ref="A97:D97" si="3">#REF!</f>
        <v>#REF!</v>
      </c>
      <c r="B97" s="23" t="str">
        <f t="shared" si="3"/>
        <v>#REF!</v>
      </c>
      <c r="C97" s="23" t="str">
        <f t="shared" si="3"/>
        <v>#REF!</v>
      </c>
      <c r="D97" s="23" t="str">
        <f t="shared" si="3"/>
        <v>#REF!</v>
      </c>
      <c r="E97" s="58"/>
      <c r="F97" s="5"/>
      <c r="G97" s="5"/>
      <c r="H97" s="52"/>
      <c r="I97" s="5"/>
      <c r="J97" s="5"/>
      <c r="K97" s="5"/>
      <c r="L97" s="52"/>
      <c r="M97" s="5"/>
      <c r="N97" s="5"/>
      <c r="O97" s="5"/>
      <c r="P97" s="52"/>
      <c r="Q97" s="5"/>
      <c r="R97" s="52"/>
      <c r="S97" s="5"/>
    </row>
    <row r="98" ht="15.75" customHeight="1">
      <c r="A98" s="21" t="str">
        <f t="shared" ref="A98:D98" si="4">#REF!</f>
        <v>#REF!</v>
      </c>
      <c r="B98" s="23" t="str">
        <f t="shared" si="4"/>
        <v>#REF!</v>
      </c>
      <c r="C98" s="23" t="str">
        <f t="shared" si="4"/>
        <v>#REF!</v>
      </c>
      <c r="D98" s="23" t="str">
        <f t="shared" si="4"/>
        <v>#REF!</v>
      </c>
      <c r="E98" s="58"/>
      <c r="F98" s="5"/>
      <c r="G98" s="5"/>
      <c r="H98" s="52"/>
      <c r="I98" s="5"/>
      <c r="J98" s="5"/>
      <c r="K98" s="5"/>
      <c r="L98" s="52"/>
      <c r="M98" s="5"/>
      <c r="N98" s="5"/>
      <c r="O98" s="5"/>
      <c r="P98" s="52"/>
      <c r="Q98" s="5"/>
      <c r="R98" s="52"/>
      <c r="S98" s="5"/>
    </row>
    <row r="99" ht="15.75" customHeight="1">
      <c r="A99" s="21" t="str">
        <f t="shared" ref="A99:D99" si="5">#REF!</f>
        <v>#REF!</v>
      </c>
      <c r="B99" s="23" t="str">
        <f t="shared" si="5"/>
        <v>#REF!</v>
      </c>
      <c r="C99" s="23" t="str">
        <f t="shared" si="5"/>
        <v>#REF!</v>
      </c>
      <c r="D99" s="23" t="str">
        <f t="shared" si="5"/>
        <v>#REF!</v>
      </c>
      <c r="E99" s="58"/>
      <c r="F99" s="5"/>
      <c r="G99" s="5"/>
      <c r="H99" s="52"/>
      <c r="I99" s="5"/>
      <c r="J99" s="5"/>
      <c r="K99" s="5"/>
      <c r="L99" s="52"/>
      <c r="M99" s="5"/>
      <c r="N99" s="5"/>
      <c r="O99" s="5"/>
      <c r="P99" s="52"/>
      <c r="Q99" s="5"/>
      <c r="R99" s="52"/>
      <c r="S99" s="5"/>
    </row>
    <row r="100" ht="15.75" customHeight="1">
      <c r="A100" s="21" t="str">
        <f t="shared" ref="A100:D100" si="6">#REF!</f>
        <v>#REF!</v>
      </c>
      <c r="B100" s="23" t="str">
        <f t="shared" si="6"/>
        <v>#REF!</v>
      </c>
      <c r="C100" s="23" t="str">
        <f t="shared" si="6"/>
        <v>#REF!</v>
      </c>
      <c r="D100" s="23" t="str">
        <f t="shared" si="6"/>
        <v>#REF!</v>
      </c>
      <c r="E100" s="58"/>
      <c r="F100" s="5"/>
      <c r="G100" s="5"/>
      <c r="H100" s="52"/>
      <c r="I100" s="5"/>
      <c r="J100" s="5"/>
      <c r="K100" s="5"/>
      <c r="L100" s="52"/>
      <c r="M100" s="5"/>
      <c r="N100" s="5"/>
      <c r="O100" s="5"/>
      <c r="P100" s="52"/>
      <c r="Q100" s="5"/>
      <c r="R100" s="52"/>
      <c r="S100" s="5"/>
    </row>
    <row r="101" ht="15.75" customHeight="1">
      <c r="A101" s="21" t="str">
        <f t="shared" ref="A101:D101" si="7">#REF!</f>
        <v>#REF!</v>
      </c>
      <c r="B101" s="23" t="str">
        <f t="shared" si="7"/>
        <v>#REF!</v>
      </c>
      <c r="C101" s="23" t="str">
        <f t="shared" si="7"/>
        <v>#REF!</v>
      </c>
      <c r="D101" s="23" t="str">
        <f t="shared" si="7"/>
        <v>#REF!</v>
      </c>
      <c r="E101" s="58"/>
      <c r="F101" s="5"/>
      <c r="G101" s="5"/>
      <c r="H101" s="52"/>
      <c r="I101" s="5"/>
      <c r="J101" s="5"/>
      <c r="K101" s="5"/>
      <c r="L101" s="52"/>
      <c r="M101" s="5"/>
      <c r="N101" s="5"/>
      <c r="O101" s="5"/>
      <c r="P101" s="52"/>
      <c r="Q101" s="5"/>
      <c r="R101" s="52"/>
      <c r="S101" s="5"/>
    </row>
    <row r="102" ht="15.75" customHeight="1">
      <c r="A102" s="21">
        <f>'TN-Liste'!A223</f>
        <v>44722</v>
      </c>
      <c r="B102" s="23" t="str">
        <f>'TN-Liste'!B223</f>
        <v>MBI21_Gr1</v>
      </c>
      <c r="C102" s="23">
        <f>'TN-Liste'!C223</f>
        <v>1</v>
      </c>
      <c r="D102" s="23" t="str">
        <f>'TN-Liste'!D223</f>
        <v/>
      </c>
      <c r="E102" s="58"/>
      <c r="F102" s="5"/>
      <c r="G102" s="5"/>
      <c r="H102" s="52"/>
      <c r="I102" s="5"/>
      <c r="J102" s="5"/>
      <c r="K102" s="5"/>
      <c r="L102" s="52"/>
      <c r="M102" s="5"/>
      <c r="N102" s="5"/>
      <c r="O102" s="5"/>
      <c r="P102" s="52"/>
      <c r="Q102" s="5"/>
      <c r="R102" s="52"/>
      <c r="S102" s="5"/>
    </row>
    <row r="103" ht="15.75" customHeight="1">
      <c r="A103" s="21">
        <f>'TN-Liste'!A224</f>
        <v>44722</v>
      </c>
      <c r="B103" s="23" t="str">
        <f>'TN-Liste'!B224</f>
        <v>MBI21_Gr1</v>
      </c>
      <c r="C103" s="23">
        <f>'TN-Liste'!C224</f>
        <v>2</v>
      </c>
      <c r="D103" s="23" t="str">
        <f>'TN-Liste'!D224</f>
        <v/>
      </c>
      <c r="E103" s="58"/>
      <c r="F103" s="5"/>
      <c r="G103" s="5"/>
      <c r="H103" s="52"/>
      <c r="I103" s="5"/>
      <c r="J103" s="5"/>
      <c r="K103" s="5"/>
      <c r="L103" s="52"/>
      <c r="M103" s="5"/>
      <c r="N103" s="5"/>
      <c r="O103" s="5"/>
      <c r="P103" s="52"/>
      <c r="Q103" s="5"/>
      <c r="R103" s="52"/>
      <c r="S103" s="5"/>
    </row>
    <row r="104" ht="15.75" customHeight="1">
      <c r="A104" s="21">
        <f>'TN-Liste'!A225</f>
        <v>44722</v>
      </c>
      <c r="B104" s="23" t="str">
        <f>'TN-Liste'!B225</f>
        <v>MBI21_Gr1</v>
      </c>
      <c r="C104" s="23">
        <f>'TN-Liste'!C225</f>
        <v>3</v>
      </c>
      <c r="D104" s="23" t="str">
        <f>'TN-Liste'!D225</f>
        <v/>
      </c>
      <c r="E104" s="58"/>
      <c r="F104" s="5"/>
      <c r="G104" s="5"/>
      <c r="H104" s="52"/>
      <c r="I104" s="5"/>
      <c r="J104" s="5"/>
      <c r="K104" s="5"/>
      <c r="L104" s="52"/>
      <c r="M104" s="5"/>
      <c r="N104" s="5"/>
      <c r="O104" s="5"/>
      <c r="P104" s="52"/>
      <c r="Q104" s="5"/>
      <c r="R104" s="52"/>
      <c r="S104" s="5"/>
    </row>
    <row r="105" ht="15.75" customHeight="1">
      <c r="A105" s="21">
        <f>'TN-Liste'!A226</f>
        <v>44722</v>
      </c>
      <c r="B105" s="23" t="str">
        <f>'TN-Liste'!B226</f>
        <v>MBI21_Gr1</v>
      </c>
      <c r="C105" s="23">
        <f>'TN-Liste'!C226</f>
        <v>4</v>
      </c>
      <c r="D105" s="23" t="str">
        <f>'TN-Liste'!D226</f>
        <v/>
      </c>
      <c r="E105" s="58"/>
      <c r="F105" s="5"/>
      <c r="G105" s="5"/>
      <c r="H105" s="52"/>
      <c r="I105" s="5"/>
      <c r="J105" s="5"/>
      <c r="K105" s="5"/>
      <c r="L105" s="52"/>
      <c r="M105" s="5"/>
      <c r="N105" s="5"/>
      <c r="O105" s="5"/>
      <c r="P105" s="52"/>
      <c r="Q105" s="5"/>
      <c r="R105" s="52"/>
      <c r="S105" s="5"/>
    </row>
    <row r="106" ht="15.75" customHeight="1">
      <c r="A106" s="21">
        <f>'TN-Liste'!A227</f>
        <v>44722</v>
      </c>
      <c r="B106" s="23" t="str">
        <f>'TN-Liste'!B227</f>
        <v>MBI21_Gr1</v>
      </c>
      <c r="C106" s="23">
        <f>'TN-Liste'!C227</f>
        <v>5</v>
      </c>
      <c r="D106" s="23" t="str">
        <f>'TN-Liste'!D227</f>
        <v/>
      </c>
      <c r="E106" s="58"/>
      <c r="F106" s="5"/>
      <c r="G106" s="5"/>
      <c r="H106" s="52"/>
      <c r="I106" s="5"/>
      <c r="J106" s="5"/>
      <c r="K106" s="5"/>
      <c r="L106" s="52"/>
      <c r="M106" s="5"/>
      <c r="N106" s="5"/>
      <c r="O106" s="5"/>
      <c r="P106" s="52"/>
      <c r="Q106" s="5"/>
      <c r="R106" s="52"/>
      <c r="S106" s="5"/>
    </row>
    <row r="107" ht="15.75" customHeight="1">
      <c r="A107" s="21">
        <f>'TN-Liste'!A228</f>
        <v>44722</v>
      </c>
      <c r="B107" s="23" t="str">
        <f>'TN-Liste'!B228</f>
        <v>MBI21_Gr1</v>
      </c>
      <c r="C107" s="23">
        <f>'TN-Liste'!C228</f>
        <v>6</v>
      </c>
      <c r="D107" s="23" t="str">
        <f>'TN-Liste'!D228</f>
        <v/>
      </c>
      <c r="E107" s="58"/>
      <c r="F107" s="5"/>
      <c r="G107" s="5"/>
      <c r="H107" s="52"/>
      <c r="I107" s="5"/>
      <c r="J107" s="5"/>
      <c r="K107" s="5"/>
      <c r="L107" s="52"/>
      <c r="M107" s="5"/>
      <c r="N107" s="5"/>
      <c r="O107" s="5"/>
      <c r="P107" s="52"/>
      <c r="Q107" s="5"/>
      <c r="R107" s="52"/>
      <c r="S107" s="5"/>
    </row>
    <row r="108" ht="15.75" customHeight="1">
      <c r="A108" s="21">
        <f>'TN-Liste'!A229</f>
        <v>44722</v>
      </c>
      <c r="B108" s="23" t="str">
        <f>'TN-Liste'!B229</f>
        <v>MBI21_Gr1</v>
      </c>
      <c r="C108" s="23">
        <f>'TN-Liste'!C229</f>
        <v>7</v>
      </c>
      <c r="D108" s="23" t="str">
        <f>'TN-Liste'!D229</f>
        <v/>
      </c>
      <c r="E108" s="58"/>
      <c r="F108" s="5"/>
      <c r="G108" s="5"/>
      <c r="H108" s="52"/>
      <c r="I108" s="5"/>
      <c r="J108" s="5"/>
      <c r="K108" s="5"/>
      <c r="L108" s="52"/>
      <c r="M108" s="5"/>
      <c r="N108" s="5"/>
      <c r="O108" s="5"/>
      <c r="P108" s="52"/>
      <c r="Q108" s="5"/>
      <c r="R108" s="52"/>
      <c r="S108" s="5"/>
    </row>
    <row r="109" ht="15.75" customHeight="1">
      <c r="A109" s="21">
        <f>'TN-Liste'!A230</f>
        <v>44722</v>
      </c>
      <c r="B109" s="23" t="str">
        <f>'TN-Liste'!B230</f>
        <v>MBI21_Gr1</v>
      </c>
      <c r="C109" s="23">
        <f>'TN-Liste'!C230</f>
        <v>8</v>
      </c>
      <c r="D109" s="23" t="str">
        <f>'TN-Liste'!D230</f>
        <v/>
      </c>
      <c r="E109" s="58"/>
      <c r="F109" s="5"/>
      <c r="G109" s="5"/>
      <c r="H109" s="52"/>
      <c r="I109" s="5"/>
      <c r="J109" s="5"/>
      <c r="K109" s="5"/>
      <c r="L109" s="52"/>
      <c r="M109" s="5"/>
      <c r="N109" s="5"/>
      <c r="O109" s="5"/>
      <c r="P109" s="52"/>
      <c r="Q109" s="5"/>
      <c r="R109" s="52"/>
      <c r="S109" s="5"/>
    </row>
    <row r="110" ht="15.75" customHeight="1">
      <c r="A110" s="21">
        <f>'TN-Liste'!A231</f>
        <v>44722</v>
      </c>
      <c r="B110" s="23" t="str">
        <f>'TN-Liste'!B231</f>
        <v>MBI21_Gr1</v>
      </c>
      <c r="C110" s="23">
        <f>'TN-Liste'!C231</f>
        <v>9</v>
      </c>
      <c r="D110" s="23" t="str">
        <f>'TN-Liste'!D231</f>
        <v/>
      </c>
      <c r="E110" s="58"/>
      <c r="F110" s="5"/>
      <c r="G110" s="5"/>
      <c r="H110" s="52"/>
      <c r="I110" s="5"/>
      <c r="J110" s="5"/>
      <c r="K110" s="5"/>
      <c r="L110" s="52"/>
      <c r="M110" s="5"/>
      <c r="N110" s="5"/>
      <c r="O110" s="5"/>
      <c r="P110" s="52"/>
      <c r="Q110" s="5"/>
      <c r="R110" s="52"/>
      <c r="S110" s="5"/>
    </row>
    <row r="111" ht="15.75" customHeight="1">
      <c r="A111" s="21">
        <f>'TN-Liste'!A232</f>
        <v>44722</v>
      </c>
      <c r="B111" s="23" t="str">
        <f>'TN-Liste'!B232</f>
        <v>MBI21_Gr1</v>
      </c>
      <c r="C111" s="23">
        <f>'TN-Liste'!C232</f>
        <v>10</v>
      </c>
      <c r="D111" s="23" t="str">
        <f>'TN-Liste'!D232</f>
        <v/>
      </c>
      <c r="E111" s="58"/>
      <c r="F111" s="5"/>
      <c r="G111" s="5"/>
      <c r="H111" s="52"/>
      <c r="I111" s="5"/>
      <c r="J111" s="5"/>
      <c r="K111" s="5"/>
      <c r="L111" s="52"/>
      <c r="M111" s="5"/>
      <c r="N111" s="5"/>
      <c r="O111" s="5"/>
      <c r="P111" s="52"/>
      <c r="Q111" s="5"/>
      <c r="R111" s="52"/>
      <c r="S111" s="5"/>
    </row>
    <row r="112" ht="15.75" customHeight="1">
      <c r="A112" s="21">
        <f>'TN-Liste'!A233</f>
        <v>44722</v>
      </c>
      <c r="B112" s="23" t="str">
        <f>'TN-Liste'!B233</f>
        <v>MBI21_Gr1</v>
      </c>
      <c r="C112" s="23">
        <f>'TN-Liste'!C233</f>
        <v>11</v>
      </c>
      <c r="D112" s="23" t="str">
        <f>'TN-Liste'!D233</f>
        <v/>
      </c>
      <c r="E112" s="58"/>
      <c r="F112" s="5"/>
      <c r="G112" s="5"/>
      <c r="H112" s="52"/>
      <c r="I112" s="5"/>
      <c r="J112" s="5"/>
      <c r="K112" s="5"/>
      <c r="L112" s="52"/>
      <c r="M112" s="5"/>
      <c r="N112" s="5"/>
      <c r="O112" s="5"/>
      <c r="P112" s="52"/>
      <c r="Q112" s="5"/>
      <c r="R112" s="52"/>
      <c r="S112" s="5"/>
    </row>
    <row r="113" ht="15.75" customHeight="1">
      <c r="A113" s="21">
        <f>'TN-Liste'!A234</f>
        <v>44722</v>
      </c>
      <c r="B113" s="23" t="str">
        <f>'TN-Liste'!B234</f>
        <v>MBI21_Gr1</v>
      </c>
      <c r="C113" s="23">
        <f>'TN-Liste'!C234</f>
        <v>12</v>
      </c>
      <c r="D113" s="23" t="str">
        <f>'TN-Liste'!D234</f>
        <v/>
      </c>
      <c r="E113" s="58"/>
      <c r="F113" s="5"/>
      <c r="G113" s="5"/>
      <c r="H113" s="52"/>
      <c r="I113" s="5"/>
      <c r="J113" s="5"/>
      <c r="K113" s="5"/>
      <c r="L113" s="52"/>
      <c r="M113" s="5"/>
      <c r="N113" s="5"/>
      <c r="O113" s="5"/>
      <c r="P113" s="52"/>
      <c r="Q113" s="5"/>
      <c r="R113" s="52"/>
      <c r="S113" s="5"/>
    </row>
    <row r="114" ht="15.75" customHeight="1">
      <c r="A114" s="21">
        <f>'TN-Liste'!A235</f>
        <v>44722</v>
      </c>
      <c r="B114" s="23" t="str">
        <f>'TN-Liste'!B235</f>
        <v>MBI21_Gr1</v>
      </c>
      <c r="C114" s="23">
        <f>'TN-Liste'!C235</f>
        <v>13</v>
      </c>
      <c r="D114" s="23" t="str">
        <f>'TN-Liste'!D235</f>
        <v/>
      </c>
      <c r="E114" s="58"/>
      <c r="F114" s="5"/>
      <c r="G114" s="5"/>
      <c r="H114" s="52"/>
      <c r="I114" s="5"/>
      <c r="J114" s="5"/>
      <c r="K114" s="5"/>
      <c r="L114" s="52"/>
      <c r="M114" s="5"/>
      <c r="N114" s="5"/>
      <c r="O114" s="5"/>
      <c r="P114" s="52"/>
      <c r="Q114" s="5"/>
      <c r="R114" s="52"/>
      <c r="S114" s="5"/>
    </row>
    <row r="115" ht="15.75" customHeight="1">
      <c r="A115" s="21">
        <f>'TN-Liste'!A236</f>
        <v>44721</v>
      </c>
      <c r="B115" s="23" t="str">
        <f>'TN-Liste'!B236</f>
        <v>MBI21_Gr2</v>
      </c>
      <c r="C115" s="23">
        <f>'TN-Liste'!C236</f>
        <v>1</v>
      </c>
      <c r="D115" s="23" t="str">
        <f>'TN-Liste'!D236</f>
        <v>D</v>
      </c>
      <c r="E115" s="58"/>
      <c r="F115" s="5"/>
      <c r="G115" s="5"/>
      <c r="H115" s="52"/>
      <c r="I115" s="5"/>
      <c r="J115" s="5"/>
      <c r="K115" s="5"/>
      <c r="L115" s="52"/>
      <c r="M115" s="5"/>
      <c r="N115" s="5"/>
      <c r="O115" s="5"/>
      <c r="P115" s="52"/>
      <c r="Q115" s="5"/>
      <c r="R115" s="52"/>
      <c r="S115" s="5"/>
    </row>
    <row r="116" ht="15.75" customHeight="1">
      <c r="A116" s="21">
        <f>'TN-Liste'!A237</f>
        <v>44721</v>
      </c>
      <c r="B116" s="23" t="str">
        <f>'TN-Liste'!B237</f>
        <v>MBI21_Gr2</v>
      </c>
      <c r="C116" s="23">
        <f>'TN-Liste'!C237</f>
        <v>2</v>
      </c>
      <c r="D116" s="23" t="str">
        <f>'TN-Liste'!D237</f>
        <v>D</v>
      </c>
      <c r="E116" s="58"/>
      <c r="F116" s="5"/>
      <c r="G116" s="5"/>
      <c r="H116" s="52"/>
      <c r="I116" s="5"/>
      <c r="J116" s="5"/>
      <c r="K116" s="5"/>
      <c r="L116" s="52"/>
      <c r="M116" s="5"/>
      <c r="N116" s="5"/>
      <c r="O116" s="5"/>
      <c r="P116" s="52"/>
      <c r="Q116" s="5"/>
      <c r="R116" s="52"/>
      <c r="S116" s="5"/>
    </row>
    <row r="117" ht="15.75" customHeight="1">
      <c r="A117" s="21">
        <f>'TN-Liste'!A238</f>
        <v>44721</v>
      </c>
      <c r="B117" s="23" t="str">
        <f>'TN-Liste'!B238</f>
        <v>MBI21_Gr2</v>
      </c>
      <c r="C117" s="23">
        <f>'TN-Liste'!C238</f>
        <v>3</v>
      </c>
      <c r="D117" s="23" t="str">
        <f>'TN-Liste'!D238</f>
        <v>D</v>
      </c>
      <c r="E117" s="58"/>
      <c r="F117" s="5"/>
      <c r="G117" s="5"/>
      <c r="H117" s="52"/>
      <c r="I117" s="5"/>
      <c r="J117" s="5"/>
      <c r="K117" s="5"/>
      <c r="L117" s="52"/>
      <c r="M117" s="5"/>
      <c r="N117" s="5"/>
      <c r="O117" s="5"/>
      <c r="P117" s="52"/>
      <c r="Q117" s="5"/>
      <c r="R117" s="52"/>
      <c r="S117" s="5"/>
    </row>
    <row r="118" ht="15.75" customHeight="1">
      <c r="A118" s="21">
        <f>'TN-Liste'!A239</f>
        <v>44721</v>
      </c>
      <c r="B118" s="23" t="str">
        <f>'TN-Liste'!B239</f>
        <v>MBI21_Gr2</v>
      </c>
      <c r="C118" s="23">
        <f>'TN-Liste'!C239</f>
        <v>4</v>
      </c>
      <c r="D118" s="23" t="str">
        <f>'TN-Liste'!D239</f>
        <v>A</v>
      </c>
      <c r="E118" s="58"/>
      <c r="F118" s="5"/>
      <c r="G118" s="5"/>
      <c r="H118" s="52"/>
      <c r="I118" s="5"/>
      <c r="J118" s="5"/>
      <c r="K118" s="5"/>
      <c r="L118" s="52"/>
      <c r="M118" s="5"/>
      <c r="N118" s="5"/>
      <c r="O118" s="5"/>
      <c r="P118" s="52"/>
      <c r="Q118" s="5"/>
      <c r="R118" s="52"/>
      <c r="S118" s="5"/>
    </row>
    <row r="119" ht="15.75" customHeight="1">
      <c r="A119" s="21">
        <f>'TN-Liste'!A240</f>
        <v>44721</v>
      </c>
      <c r="B119" s="23" t="str">
        <f>'TN-Liste'!B240</f>
        <v>MBI21_Gr2</v>
      </c>
      <c r="C119" s="23">
        <f>'TN-Liste'!C240</f>
        <v>5</v>
      </c>
      <c r="D119" s="23" t="str">
        <f>'TN-Liste'!D240</f>
        <v>E</v>
      </c>
      <c r="E119" s="58"/>
      <c r="F119" s="5"/>
      <c r="G119" s="5"/>
      <c r="H119" s="52"/>
      <c r="I119" s="5"/>
      <c r="J119" s="5"/>
      <c r="K119" s="5"/>
      <c r="L119" s="52"/>
      <c r="M119" s="5"/>
      <c r="N119" s="5"/>
      <c r="O119" s="5"/>
      <c r="P119" s="52"/>
      <c r="Q119" s="5"/>
      <c r="R119" s="52"/>
      <c r="S119" s="5"/>
    </row>
    <row r="120" ht="15.75" customHeight="1">
      <c r="A120" s="21">
        <f>'TN-Liste'!A241</f>
        <v>44721</v>
      </c>
      <c r="B120" s="23" t="str">
        <f>'TN-Liste'!B241</f>
        <v>MBI21_Gr2</v>
      </c>
      <c r="C120" s="23">
        <f>'TN-Liste'!C241</f>
        <v>6</v>
      </c>
      <c r="D120" s="23" t="str">
        <f>'TN-Liste'!D241</f>
        <v>C</v>
      </c>
      <c r="E120" s="58"/>
      <c r="F120" s="5"/>
      <c r="G120" s="5"/>
      <c r="H120" s="52"/>
      <c r="I120" s="5"/>
      <c r="J120" s="5"/>
      <c r="K120" s="5"/>
      <c r="L120" s="52"/>
      <c r="M120" s="5"/>
      <c r="N120" s="5"/>
      <c r="O120" s="5"/>
      <c r="P120" s="52"/>
      <c r="Q120" s="5"/>
      <c r="R120" s="52"/>
      <c r="S120" s="5"/>
    </row>
    <row r="121" ht="15.75" customHeight="1">
      <c r="A121" s="21">
        <f>'TN-Liste'!A242</f>
        <v>44721</v>
      </c>
      <c r="B121" s="23" t="str">
        <f>'TN-Liste'!B242</f>
        <v>MBI21_Gr2</v>
      </c>
      <c r="C121" s="23">
        <f>'TN-Liste'!C242</f>
        <v>7</v>
      </c>
      <c r="D121" s="23" t="str">
        <f>'TN-Liste'!D242</f>
        <v>C</v>
      </c>
      <c r="E121" s="58"/>
      <c r="F121" s="5"/>
      <c r="G121" s="5"/>
      <c r="H121" s="52"/>
      <c r="I121" s="5"/>
      <c r="J121" s="5"/>
      <c r="K121" s="5"/>
      <c r="L121" s="52"/>
      <c r="M121" s="5"/>
      <c r="N121" s="5"/>
      <c r="O121" s="5"/>
      <c r="P121" s="52"/>
      <c r="Q121" s="5"/>
      <c r="R121" s="52"/>
      <c r="S121" s="5"/>
    </row>
    <row r="122" ht="15.75" customHeight="1">
      <c r="A122" s="21">
        <f>'TN-Liste'!A243</f>
        <v>44721</v>
      </c>
      <c r="B122" s="23" t="str">
        <f>'TN-Liste'!B243</f>
        <v>MBI21_Gr2</v>
      </c>
      <c r="C122" s="23">
        <f>'TN-Liste'!C243</f>
        <v>8</v>
      </c>
      <c r="D122" s="23" t="str">
        <f>'TN-Liste'!D243</f>
        <v>B</v>
      </c>
      <c r="E122" s="58"/>
      <c r="F122" s="5"/>
      <c r="G122" s="5"/>
      <c r="H122" s="52"/>
      <c r="I122" s="5"/>
      <c r="J122" s="5"/>
      <c r="K122" s="5"/>
      <c r="L122" s="52"/>
      <c r="M122" s="5"/>
      <c r="N122" s="5"/>
      <c r="O122" s="5"/>
      <c r="P122" s="52"/>
      <c r="Q122" s="5"/>
      <c r="R122" s="52"/>
      <c r="S122" s="5"/>
    </row>
    <row r="123" ht="15.75" customHeight="1">
      <c r="A123" s="21">
        <f>'TN-Liste'!A244</f>
        <v>44721</v>
      </c>
      <c r="B123" s="23" t="str">
        <f>'TN-Liste'!B244</f>
        <v>MBI21_Gr2</v>
      </c>
      <c r="C123" s="23">
        <f>'TN-Liste'!C244</f>
        <v>9</v>
      </c>
      <c r="D123" s="23" t="str">
        <f>'TN-Liste'!D244</f>
        <v>A</v>
      </c>
      <c r="E123" s="58"/>
      <c r="F123" s="5"/>
      <c r="G123" s="5"/>
      <c r="H123" s="52"/>
      <c r="I123" s="5"/>
      <c r="J123" s="5"/>
      <c r="K123" s="5"/>
      <c r="L123" s="52"/>
      <c r="M123" s="5"/>
      <c r="N123" s="5"/>
      <c r="O123" s="5"/>
      <c r="P123" s="52"/>
      <c r="Q123" s="5"/>
      <c r="R123" s="52"/>
      <c r="S123" s="5"/>
    </row>
    <row r="124" ht="15.75" customHeight="1">
      <c r="A124" s="21">
        <f>'TN-Liste'!A245</f>
        <v>44721</v>
      </c>
      <c r="B124" s="23" t="str">
        <f>'TN-Liste'!B245</f>
        <v>MBI21_Gr2</v>
      </c>
      <c r="C124" s="23">
        <f>'TN-Liste'!C245</f>
        <v>10</v>
      </c>
      <c r="D124" s="23" t="str">
        <f>'TN-Liste'!D245</f>
        <v>A</v>
      </c>
      <c r="E124" s="58"/>
      <c r="F124" s="5"/>
      <c r="G124" s="5"/>
      <c r="H124" s="52"/>
      <c r="I124" s="5"/>
      <c r="J124" s="5"/>
      <c r="K124" s="5"/>
      <c r="L124" s="52"/>
      <c r="M124" s="5"/>
      <c r="N124" s="5"/>
      <c r="O124" s="5"/>
      <c r="P124" s="52"/>
      <c r="Q124" s="5"/>
      <c r="R124" s="52"/>
      <c r="S124" s="5"/>
    </row>
    <row r="125" ht="15.75" customHeight="1">
      <c r="A125" s="21">
        <f>'TN-Liste'!A246</f>
        <v>44721</v>
      </c>
      <c r="B125" s="23" t="str">
        <f>'TN-Liste'!B246</f>
        <v>MBI21_Gr2</v>
      </c>
      <c r="C125" s="23">
        <f>'TN-Liste'!C246</f>
        <v>11</v>
      </c>
      <c r="D125" s="23" t="str">
        <f>'TN-Liste'!D246</f>
        <v>E</v>
      </c>
      <c r="E125" s="58"/>
      <c r="F125" s="5"/>
      <c r="G125" s="5"/>
      <c r="H125" s="52"/>
      <c r="I125" s="5"/>
      <c r="J125" s="5"/>
      <c r="K125" s="5"/>
      <c r="L125" s="52"/>
      <c r="M125" s="5"/>
      <c r="N125" s="5"/>
      <c r="O125" s="5"/>
      <c r="P125" s="52"/>
      <c r="Q125" s="5"/>
      <c r="R125" s="52"/>
      <c r="S125" s="5"/>
    </row>
    <row r="126" ht="15.75" customHeight="1">
      <c r="A126" s="21">
        <f>'TN-Liste'!A247</f>
        <v>44721</v>
      </c>
      <c r="B126" s="23" t="str">
        <f>'TN-Liste'!B247</f>
        <v>MBI21_Gr2</v>
      </c>
      <c r="C126" s="23">
        <f>'TN-Liste'!C247</f>
        <v>12</v>
      </c>
      <c r="D126" s="23" t="str">
        <f>'TN-Liste'!D247</f>
        <v>E</v>
      </c>
      <c r="E126" s="58"/>
      <c r="F126" s="5"/>
      <c r="G126" s="5"/>
      <c r="H126" s="52"/>
      <c r="I126" s="5"/>
      <c r="J126" s="5"/>
      <c r="K126" s="5"/>
      <c r="L126" s="52"/>
      <c r="M126" s="5"/>
      <c r="N126" s="5"/>
      <c r="O126" s="5"/>
      <c r="P126" s="52"/>
      <c r="Q126" s="5"/>
      <c r="R126" s="52"/>
      <c r="S126" s="5"/>
    </row>
    <row r="127" ht="15.75" customHeight="1">
      <c r="A127" s="21">
        <f>'TN-Liste'!A248</f>
        <v>44721</v>
      </c>
      <c r="B127" s="23" t="str">
        <f>'TN-Liste'!B248</f>
        <v>MBI21_Gr2</v>
      </c>
      <c r="C127" s="23">
        <f>'TN-Liste'!C248</f>
        <v>13</v>
      </c>
      <c r="D127" s="23" t="str">
        <f>'TN-Liste'!D248</f>
        <v>B</v>
      </c>
      <c r="E127" s="58"/>
      <c r="F127" s="5"/>
      <c r="G127" s="5"/>
      <c r="H127" s="52"/>
      <c r="I127" s="5"/>
      <c r="J127" s="5"/>
      <c r="K127" s="5"/>
      <c r="L127" s="52"/>
      <c r="M127" s="5"/>
      <c r="N127" s="5"/>
      <c r="O127" s="5"/>
      <c r="P127" s="52"/>
      <c r="Q127" s="5"/>
      <c r="R127" s="52"/>
      <c r="S127" s="5"/>
    </row>
    <row r="128" ht="15.75" customHeight="1">
      <c r="A128" s="21">
        <f>'TN-Liste'!A249</f>
        <v>44729</v>
      </c>
      <c r="B128" s="23" t="str">
        <f>'TN-Liste'!B249</f>
        <v>MBI21_Gr3</v>
      </c>
      <c r="C128" s="23">
        <f>'TN-Liste'!C249</f>
        <v>1</v>
      </c>
      <c r="D128" s="23" t="str">
        <f>'TN-Liste'!D249</f>
        <v/>
      </c>
      <c r="E128" s="58"/>
      <c r="F128" s="5"/>
      <c r="G128" s="5"/>
      <c r="H128" s="52"/>
      <c r="I128" s="5"/>
      <c r="J128" s="5"/>
      <c r="K128" s="5"/>
      <c r="L128" s="52"/>
      <c r="M128" s="5"/>
      <c r="N128" s="5"/>
      <c r="O128" s="5"/>
      <c r="P128" s="52"/>
      <c r="Q128" s="5"/>
      <c r="R128" s="52"/>
      <c r="S128" s="5"/>
    </row>
    <row r="129" ht="15.75" customHeight="1">
      <c r="A129" s="21">
        <f>'TN-Liste'!A250</f>
        <v>44729</v>
      </c>
      <c r="B129" s="23" t="str">
        <f>'TN-Liste'!B250</f>
        <v>MBI21_Gr3</v>
      </c>
      <c r="C129" s="23">
        <f>'TN-Liste'!C250</f>
        <v>2</v>
      </c>
      <c r="D129" s="23" t="str">
        <f>'TN-Liste'!D250</f>
        <v/>
      </c>
      <c r="E129" s="58"/>
      <c r="F129" s="5"/>
      <c r="G129" s="5"/>
      <c r="H129" s="52"/>
      <c r="I129" s="5"/>
      <c r="J129" s="5"/>
      <c r="K129" s="5"/>
      <c r="L129" s="52"/>
      <c r="M129" s="5"/>
      <c r="N129" s="5"/>
      <c r="O129" s="5"/>
      <c r="P129" s="52"/>
      <c r="Q129" s="5"/>
      <c r="R129" s="52"/>
      <c r="S129" s="5"/>
    </row>
    <row r="130" ht="15.75" customHeight="1">
      <c r="A130" s="21">
        <f>'TN-Liste'!A251</f>
        <v>44729</v>
      </c>
      <c r="B130" s="23" t="str">
        <f>'TN-Liste'!B251</f>
        <v>MBI21_Gr3</v>
      </c>
      <c r="C130" s="23">
        <f>'TN-Liste'!C251</f>
        <v>3</v>
      </c>
      <c r="D130" s="23" t="str">
        <f>'TN-Liste'!D251</f>
        <v/>
      </c>
      <c r="E130" s="58"/>
      <c r="F130" s="5"/>
      <c r="G130" s="5"/>
      <c r="H130" s="52"/>
      <c r="I130" s="5"/>
      <c r="J130" s="5"/>
      <c r="K130" s="5"/>
      <c r="L130" s="52"/>
      <c r="M130" s="5"/>
      <c r="N130" s="5"/>
      <c r="O130" s="5"/>
      <c r="P130" s="52"/>
      <c r="Q130" s="5"/>
      <c r="R130" s="52"/>
      <c r="S130" s="5"/>
    </row>
    <row r="131" ht="15.75" customHeight="1">
      <c r="A131" s="21">
        <f>'TN-Liste'!A252</f>
        <v>44729</v>
      </c>
      <c r="B131" s="23" t="str">
        <f>'TN-Liste'!B252</f>
        <v>MBI21_Gr3</v>
      </c>
      <c r="C131" s="23">
        <f>'TN-Liste'!C252</f>
        <v>4</v>
      </c>
      <c r="D131" s="23" t="str">
        <f>'TN-Liste'!D252</f>
        <v/>
      </c>
      <c r="E131" s="58"/>
      <c r="F131" s="5"/>
      <c r="G131" s="5"/>
      <c r="H131" s="52"/>
      <c r="I131" s="5"/>
      <c r="J131" s="5"/>
      <c r="K131" s="5"/>
      <c r="L131" s="52"/>
      <c r="M131" s="5"/>
      <c r="N131" s="5"/>
      <c r="O131" s="5"/>
      <c r="P131" s="52"/>
      <c r="Q131" s="5"/>
      <c r="R131" s="52"/>
      <c r="S131" s="5"/>
    </row>
    <row r="132" ht="15.75" customHeight="1">
      <c r="A132" s="21">
        <f>'TN-Liste'!A253</f>
        <v>44729</v>
      </c>
      <c r="B132" s="23" t="str">
        <f>'TN-Liste'!B253</f>
        <v>MBI21_Gr3</v>
      </c>
      <c r="C132" s="23">
        <f>'TN-Liste'!C253</f>
        <v>5</v>
      </c>
      <c r="D132" s="23" t="str">
        <f>'TN-Liste'!D253</f>
        <v/>
      </c>
      <c r="E132" s="58"/>
      <c r="F132" s="5"/>
      <c r="G132" s="5"/>
      <c r="H132" s="52"/>
      <c r="I132" s="5"/>
      <c r="J132" s="5"/>
      <c r="K132" s="5"/>
      <c r="L132" s="52"/>
      <c r="M132" s="5"/>
      <c r="N132" s="5"/>
      <c r="O132" s="5"/>
      <c r="P132" s="52"/>
      <c r="Q132" s="5"/>
      <c r="R132" s="52"/>
      <c r="S132" s="5"/>
    </row>
    <row r="133" ht="15.75" customHeight="1">
      <c r="A133" s="21">
        <f>'TN-Liste'!A254</f>
        <v>44729</v>
      </c>
      <c r="B133" s="23" t="str">
        <f>'TN-Liste'!B254</f>
        <v>MBI21_Gr3</v>
      </c>
      <c r="C133" s="23">
        <f>'TN-Liste'!C254</f>
        <v>6</v>
      </c>
      <c r="D133" s="23" t="str">
        <f>'TN-Liste'!D254</f>
        <v/>
      </c>
      <c r="E133" s="58"/>
      <c r="F133" s="5"/>
      <c r="G133" s="5"/>
      <c r="H133" s="52"/>
      <c r="I133" s="5"/>
      <c r="J133" s="5"/>
      <c r="K133" s="5"/>
      <c r="L133" s="52"/>
      <c r="M133" s="5"/>
      <c r="N133" s="5"/>
      <c r="O133" s="5"/>
      <c r="P133" s="52"/>
      <c r="Q133" s="5"/>
      <c r="R133" s="52"/>
      <c r="S133" s="5"/>
    </row>
    <row r="134" ht="15.75" customHeight="1">
      <c r="A134" s="21">
        <f>'TN-Liste'!A255</f>
        <v>44729</v>
      </c>
      <c r="B134" s="23" t="str">
        <f>'TN-Liste'!B255</f>
        <v>MBI21_Gr3</v>
      </c>
      <c r="C134" s="23">
        <f>'TN-Liste'!C255</f>
        <v>7</v>
      </c>
      <c r="E134" s="58"/>
      <c r="F134" s="5"/>
      <c r="G134" s="5"/>
      <c r="H134" s="52"/>
      <c r="I134" s="5"/>
      <c r="J134" s="5"/>
      <c r="K134" s="5"/>
      <c r="L134" s="52"/>
      <c r="M134" s="5"/>
      <c r="N134" s="5"/>
      <c r="O134" s="5"/>
      <c r="P134" s="52"/>
      <c r="Q134" s="5"/>
      <c r="R134" s="52"/>
      <c r="S134" s="5"/>
    </row>
    <row r="135" ht="15.75" customHeight="1">
      <c r="A135" s="21">
        <f>'TN-Liste'!A256</f>
        <v>44729</v>
      </c>
      <c r="B135" s="23" t="str">
        <f>'TN-Liste'!B256</f>
        <v>MBI21_Gr3</v>
      </c>
      <c r="C135" s="23">
        <f>'TN-Liste'!C256</f>
        <v>8</v>
      </c>
      <c r="E135" s="58"/>
      <c r="F135" s="5"/>
      <c r="G135" s="5"/>
      <c r="H135" s="52"/>
      <c r="I135" s="5"/>
      <c r="J135" s="5"/>
      <c r="K135" s="5"/>
      <c r="L135" s="52"/>
      <c r="M135" s="5"/>
      <c r="N135" s="5"/>
      <c r="O135" s="5"/>
      <c r="P135" s="52"/>
      <c r="Q135" s="5"/>
      <c r="R135" s="52"/>
      <c r="S135" s="5"/>
    </row>
    <row r="136" ht="15.75" customHeight="1">
      <c r="A136" s="21">
        <f>'TN-Liste'!A257</f>
        <v>44729</v>
      </c>
      <c r="B136" s="23" t="str">
        <f>'TN-Liste'!B257</f>
        <v>MBI21_Gr3</v>
      </c>
      <c r="C136" s="23">
        <f>'TN-Liste'!C257</f>
        <v>9</v>
      </c>
      <c r="E136" s="58"/>
      <c r="F136" s="5"/>
      <c r="G136" s="5"/>
      <c r="H136" s="52"/>
      <c r="I136" s="5"/>
      <c r="J136" s="5"/>
      <c r="K136" s="5"/>
      <c r="L136" s="52"/>
      <c r="M136" s="5"/>
      <c r="N136" s="5"/>
      <c r="O136" s="5"/>
      <c r="P136" s="52"/>
      <c r="Q136" s="5"/>
      <c r="R136" s="52"/>
      <c r="S136" s="5"/>
    </row>
    <row r="137" ht="15.75" customHeight="1">
      <c r="A137" s="24">
        <f>'TN-Liste'!A258</f>
        <v>44729</v>
      </c>
      <c r="B137" s="26" t="str">
        <f>'TN-Liste'!B258</f>
        <v>MBI21_Gr3</v>
      </c>
      <c r="C137" s="26">
        <f>'TN-Liste'!C258</f>
        <v>10</v>
      </c>
      <c r="D137" s="9"/>
      <c r="E137" s="67"/>
      <c r="F137" s="2"/>
      <c r="G137" s="2"/>
      <c r="H137" s="54"/>
      <c r="I137" s="2"/>
      <c r="J137" s="2"/>
      <c r="K137" s="2"/>
      <c r="L137" s="54"/>
      <c r="M137" s="2"/>
      <c r="N137" s="2"/>
      <c r="O137" s="2"/>
      <c r="P137" s="54"/>
      <c r="Q137" s="2"/>
      <c r="R137" s="54"/>
      <c r="S137" s="2"/>
      <c r="T137" s="9"/>
      <c r="U137" s="9"/>
      <c r="V137" s="9"/>
      <c r="W137" s="9"/>
      <c r="X137" s="9"/>
      <c r="Y137" s="9"/>
      <c r="Z137" s="9"/>
    </row>
    <row r="138" ht="15.75" customHeight="1">
      <c r="A138" s="21">
        <f>'TN-Liste'!A259</f>
        <v>44884</v>
      </c>
      <c r="B138" s="23" t="str">
        <f>'TN-Liste'!B259</f>
        <v>HCC22</v>
      </c>
      <c r="C138" s="23">
        <f>'TN-Liste'!C259</f>
        <v>1</v>
      </c>
      <c r="E138" s="58">
        <v>135.0</v>
      </c>
      <c r="F138" s="5"/>
      <c r="G138" s="5">
        <v>129.0</v>
      </c>
      <c r="H138" s="52"/>
      <c r="I138" s="5">
        <v>123.0</v>
      </c>
      <c r="J138" s="5">
        <v>80.0</v>
      </c>
      <c r="K138" s="5">
        <v>134.0</v>
      </c>
      <c r="L138" s="52"/>
      <c r="M138" s="5">
        <v>118.0</v>
      </c>
      <c r="N138" s="5">
        <v>80.0</v>
      </c>
      <c r="O138" s="5">
        <v>100.0</v>
      </c>
      <c r="P138" s="52">
        <v>91.0</v>
      </c>
      <c r="Q138" s="5"/>
      <c r="R138" s="52"/>
      <c r="S138" s="5"/>
    </row>
    <row r="139" ht="15.75" customHeight="1">
      <c r="A139" s="21">
        <f>'TN-Liste'!A260</f>
        <v>44884</v>
      </c>
      <c r="B139" s="23" t="str">
        <f>'TN-Liste'!B260</f>
        <v>HCC22</v>
      </c>
      <c r="C139" s="23">
        <f>'TN-Liste'!C260</f>
        <v>2</v>
      </c>
      <c r="E139" s="58">
        <v>129.0</v>
      </c>
      <c r="F139" s="5"/>
      <c r="G139" s="5">
        <v>110.0</v>
      </c>
      <c r="H139" s="52"/>
      <c r="I139" s="5">
        <v>120.0</v>
      </c>
      <c r="J139" s="5"/>
      <c r="K139" s="5">
        <v>112.0</v>
      </c>
      <c r="L139" s="52"/>
      <c r="M139" s="5">
        <v>118.0</v>
      </c>
      <c r="N139" s="5">
        <v>90.0</v>
      </c>
      <c r="O139" s="5">
        <v>109.0</v>
      </c>
      <c r="P139" s="52">
        <v>72.0</v>
      </c>
      <c r="Q139" s="5"/>
      <c r="R139" s="52"/>
      <c r="S139" s="5"/>
    </row>
    <row r="140" ht="15.75" customHeight="1">
      <c r="A140" s="21">
        <f>'TN-Liste'!A261</f>
        <v>44884</v>
      </c>
      <c r="B140" s="23" t="str">
        <f>'TN-Liste'!B261</f>
        <v>HCC22</v>
      </c>
      <c r="C140" s="23">
        <f>'TN-Liste'!C261</f>
        <v>3</v>
      </c>
      <c r="E140" s="58">
        <v>110.0</v>
      </c>
      <c r="F140" s="5">
        <v>70.0</v>
      </c>
      <c r="G140" s="5">
        <v>122.0</v>
      </c>
      <c r="H140" s="52"/>
      <c r="I140" s="5">
        <v>120.0</v>
      </c>
      <c r="J140" s="5">
        <v>70.0</v>
      </c>
      <c r="K140" s="5">
        <v>126.0</v>
      </c>
      <c r="L140" s="52"/>
      <c r="M140" s="5">
        <v>100.0</v>
      </c>
      <c r="N140" s="5">
        <v>50.0</v>
      </c>
      <c r="O140" s="5">
        <v>116.0</v>
      </c>
      <c r="P140" s="52">
        <v>71.0</v>
      </c>
      <c r="Q140" s="5">
        <v>141.0</v>
      </c>
      <c r="R140" s="52">
        <v>81.0</v>
      </c>
      <c r="S140" s="5"/>
    </row>
    <row r="141" ht="15.75" customHeight="1">
      <c r="A141" s="21">
        <f>'TN-Liste'!A262</f>
        <v>44884</v>
      </c>
      <c r="B141" s="23" t="str">
        <f>'TN-Liste'!B262</f>
        <v>HCC22</v>
      </c>
      <c r="C141" s="23">
        <f>'TN-Liste'!C262</f>
        <v>4</v>
      </c>
      <c r="E141" s="58">
        <v>125.0</v>
      </c>
      <c r="F141" s="5"/>
      <c r="G141" s="5">
        <v>94.0</v>
      </c>
      <c r="H141" s="52"/>
      <c r="I141" s="5">
        <v>110.0</v>
      </c>
      <c r="J141" s="5">
        <v>70.0</v>
      </c>
      <c r="K141" s="5"/>
      <c r="L141" s="52"/>
      <c r="M141" s="5"/>
      <c r="N141" s="5"/>
      <c r="O141" s="5"/>
      <c r="P141" s="52"/>
      <c r="Q141" s="5">
        <v>110.0</v>
      </c>
      <c r="R141" s="52">
        <v>68.0</v>
      </c>
      <c r="S141" s="5"/>
    </row>
    <row r="142" ht="15.75" customHeight="1">
      <c r="A142" s="21">
        <f>'TN-Liste'!A263</f>
        <v>44884</v>
      </c>
      <c r="B142" s="23" t="str">
        <f>'TN-Liste'!B263</f>
        <v>HCC22</v>
      </c>
      <c r="C142" s="23">
        <f>'TN-Liste'!C263</f>
        <v>5</v>
      </c>
      <c r="E142" s="58">
        <v>125.0</v>
      </c>
      <c r="F142" s="5"/>
      <c r="G142" s="5">
        <v>131.0</v>
      </c>
      <c r="H142" s="52"/>
      <c r="I142" s="5">
        <v>123.0</v>
      </c>
      <c r="J142" s="5"/>
      <c r="K142" s="5">
        <v>123.0</v>
      </c>
      <c r="L142" s="52"/>
      <c r="M142" s="5">
        <v>127.0</v>
      </c>
      <c r="N142" s="5"/>
      <c r="O142" s="5">
        <v>122.0</v>
      </c>
      <c r="P142" s="52"/>
      <c r="Q142" s="5">
        <v>137.0</v>
      </c>
      <c r="R142" s="52"/>
      <c r="S142" s="5"/>
    </row>
    <row r="143" ht="15.75" customHeight="1">
      <c r="A143" s="21">
        <f>'TN-Liste'!A264</f>
        <v>44884</v>
      </c>
      <c r="B143" s="23" t="str">
        <f>'TN-Liste'!B264</f>
        <v>HCC22</v>
      </c>
      <c r="C143" s="23">
        <f>'TN-Liste'!C264</f>
        <v>6</v>
      </c>
      <c r="E143" s="58">
        <v>125.0</v>
      </c>
      <c r="F143" s="5"/>
      <c r="G143" s="5">
        <v>127.0</v>
      </c>
      <c r="H143" s="52"/>
      <c r="I143" s="5">
        <v>128.0</v>
      </c>
      <c r="J143" s="5"/>
      <c r="K143" s="5">
        <v>124.0</v>
      </c>
      <c r="L143" s="52"/>
      <c r="M143" s="5">
        <v>123.0</v>
      </c>
      <c r="N143" s="5"/>
      <c r="O143" s="5">
        <v>126.0</v>
      </c>
      <c r="P143" s="52"/>
      <c r="Q143" s="5">
        <v>134.0</v>
      </c>
      <c r="R143" s="52"/>
      <c r="S143" s="5"/>
    </row>
    <row r="144" ht="15.75" customHeight="1">
      <c r="A144" s="21">
        <f>'TN-Liste'!A265</f>
        <v>44884</v>
      </c>
      <c r="B144" s="23" t="str">
        <f>'TN-Liste'!B265</f>
        <v>HCC22</v>
      </c>
      <c r="C144" s="23">
        <f>'TN-Liste'!C265</f>
        <v>7</v>
      </c>
      <c r="E144" s="58">
        <v>100.0</v>
      </c>
      <c r="F144" s="5">
        <v>60.0</v>
      </c>
      <c r="G144" s="5">
        <v>121.0</v>
      </c>
      <c r="H144" s="52"/>
      <c r="I144" s="5">
        <v>100.0</v>
      </c>
      <c r="J144" s="5">
        <v>70.0</v>
      </c>
      <c r="K144" s="5">
        <v>128.0</v>
      </c>
      <c r="L144" s="52"/>
      <c r="M144" s="5">
        <v>110.0</v>
      </c>
      <c r="N144" s="5">
        <v>80.0</v>
      </c>
      <c r="O144" s="5">
        <v>129.0</v>
      </c>
      <c r="P144" s="52">
        <v>78.0</v>
      </c>
      <c r="Q144" s="5">
        <v>135.0</v>
      </c>
      <c r="R144" s="52">
        <v>90.0</v>
      </c>
      <c r="S144" s="5"/>
    </row>
    <row r="145" ht="15.75" customHeight="1">
      <c r="A145" s="21">
        <f>'TN-Liste'!A266</f>
        <v>44884</v>
      </c>
      <c r="B145" s="23" t="str">
        <f>'TN-Liste'!B266</f>
        <v>HCC22</v>
      </c>
      <c r="C145" s="23">
        <f>'TN-Liste'!C266</f>
        <v>8</v>
      </c>
      <c r="E145" s="58">
        <v>100.0</v>
      </c>
      <c r="F145" s="5">
        <v>80.0</v>
      </c>
      <c r="G145" s="5">
        <v>106.0</v>
      </c>
      <c r="H145" s="52"/>
      <c r="I145" s="5">
        <v>100.0</v>
      </c>
      <c r="J145" s="5">
        <v>70.0</v>
      </c>
      <c r="K145" s="5">
        <v>116.0</v>
      </c>
      <c r="L145" s="52"/>
      <c r="M145" s="5">
        <v>100.0</v>
      </c>
      <c r="N145" s="5">
        <v>60.0</v>
      </c>
      <c r="O145" s="5">
        <v>122.0</v>
      </c>
      <c r="P145" s="52">
        <v>72.0</v>
      </c>
      <c r="Q145" s="5"/>
      <c r="R145" s="52"/>
      <c r="S145" s="5"/>
    </row>
    <row r="146" ht="15.75" customHeight="1">
      <c r="A146" s="21">
        <f>'TN-Liste'!A267</f>
        <v>44884</v>
      </c>
      <c r="B146" s="23" t="str">
        <f>'TN-Liste'!B267</f>
        <v>HCC22</v>
      </c>
      <c r="C146" s="23">
        <f>'TN-Liste'!C267</f>
        <v>9</v>
      </c>
      <c r="E146" s="58">
        <v>110.0</v>
      </c>
      <c r="F146" s="5">
        <v>85.0</v>
      </c>
      <c r="G146" s="5">
        <v>114.0</v>
      </c>
      <c r="H146" s="52"/>
      <c r="I146" s="5">
        <v>118.0</v>
      </c>
      <c r="J146" s="5">
        <v>84.0</v>
      </c>
      <c r="K146" s="5">
        <v>119.0</v>
      </c>
      <c r="L146" s="52"/>
      <c r="M146" s="5">
        <v>115.0</v>
      </c>
      <c r="N146" s="5">
        <v>83.0</v>
      </c>
      <c r="O146" s="5">
        <v>115.0</v>
      </c>
      <c r="P146" s="52">
        <v>82.0</v>
      </c>
      <c r="Q146" s="5">
        <v>130.0</v>
      </c>
      <c r="R146" s="52">
        <v>98.0</v>
      </c>
      <c r="S146" s="5"/>
    </row>
    <row r="147" ht="15.75" customHeight="1">
      <c r="A147" s="21">
        <f>'TN-Liste'!A268</f>
        <v>44884</v>
      </c>
      <c r="B147" s="23" t="str">
        <f>'TN-Liste'!B268</f>
        <v>HCC22</v>
      </c>
      <c r="C147" s="23">
        <f>'TN-Liste'!C268</f>
        <v>10</v>
      </c>
      <c r="E147" s="58">
        <v>80.0</v>
      </c>
      <c r="F147" s="5"/>
      <c r="G147" s="5">
        <v>119.0</v>
      </c>
      <c r="H147" s="52"/>
      <c r="I147" s="5">
        <v>80.0</v>
      </c>
      <c r="J147" s="5"/>
      <c r="K147" s="5">
        <v>111.0</v>
      </c>
      <c r="L147" s="52"/>
      <c r="M147" s="5">
        <v>85.0</v>
      </c>
      <c r="N147" s="5"/>
      <c r="O147" s="5">
        <v>116.0</v>
      </c>
      <c r="P147" s="52">
        <v>80.0</v>
      </c>
      <c r="Q147" s="5">
        <v>133.0</v>
      </c>
      <c r="R147" s="52">
        <v>81.0</v>
      </c>
      <c r="S147" s="5"/>
    </row>
    <row r="148" ht="15.75" customHeight="1">
      <c r="A148" s="24">
        <f>'TN-Liste'!A269</f>
        <v>44884</v>
      </c>
      <c r="B148" s="26" t="str">
        <f>'TN-Liste'!B269</f>
        <v>HCC22</v>
      </c>
      <c r="C148" s="26">
        <f>'TN-Liste'!C269</f>
        <v>11</v>
      </c>
      <c r="D148" s="9"/>
      <c r="E148" s="67">
        <v>100.0</v>
      </c>
      <c r="F148" s="2"/>
      <c r="G148" s="2">
        <v>138.0</v>
      </c>
      <c r="H148" s="54"/>
      <c r="I148" s="2">
        <v>102.0</v>
      </c>
      <c r="J148" s="2"/>
      <c r="K148" s="2">
        <v>122.0</v>
      </c>
      <c r="L148" s="54"/>
      <c r="M148" s="2">
        <v>100.0</v>
      </c>
      <c r="N148" s="2"/>
      <c r="O148" s="2">
        <v>140.0</v>
      </c>
      <c r="P148" s="54">
        <v>79.0</v>
      </c>
      <c r="Q148" s="2">
        <v>142.0</v>
      </c>
      <c r="R148" s="54">
        <v>83.0</v>
      </c>
      <c r="S148" s="2"/>
      <c r="T148" s="9"/>
      <c r="U148" s="9"/>
      <c r="V148" s="9"/>
      <c r="W148" s="9"/>
      <c r="X148" s="9"/>
      <c r="Y148" s="9"/>
      <c r="Z148" s="9"/>
    </row>
    <row r="149" ht="15.75" customHeight="1">
      <c r="A149" s="11"/>
      <c r="E149" s="58"/>
      <c r="F149" s="5"/>
      <c r="G149" s="5"/>
      <c r="H149" s="52"/>
      <c r="I149" s="5"/>
      <c r="J149" s="5"/>
      <c r="K149" s="5"/>
      <c r="L149" s="52"/>
      <c r="M149" s="5"/>
      <c r="N149" s="5"/>
      <c r="O149" s="5"/>
      <c r="P149" s="52"/>
      <c r="Q149" s="5"/>
      <c r="R149" s="52"/>
      <c r="S149" s="5"/>
    </row>
    <row r="150" ht="15.75" customHeight="1">
      <c r="A150" s="11"/>
      <c r="E150" s="58"/>
      <c r="F150" s="5"/>
      <c r="G150" s="5"/>
      <c r="H150" s="52"/>
      <c r="I150" s="5"/>
      <c r="J150" s="5"/>
      <c r="K150" s="5"/>
      <c r="L150" s="52"/>
      <c r="M150" s="5"/>
      <c r="N150" s="5"/>
      <c r="O150" s="5"/>
      <c r="P150" s="52"/>
      <c r="Q150" s="5"/>
      <c r="R150" s="52"/>
      <c r="S150" s="5"/>
    </row>
    <row r="151" ht="15.75" customHeight="1">
      <c r="A151" s="11"/>
      <c r="E151" s="58"/>
      <c r="F151" s="5"/>
      <c r="G151" s="5"/>
      <c r="H151" s="52"/>
      <c r="I151" s="5"/>
      <c r="J151" s="5"/>
      <c r="K151" s="5"/>
      <c r="L151" s="52"/>
      <c r="M151" s="5"/>
      <c r="N151" s="5"/>
      <c r="O151" s="5"/>
      <c r="P151" s="52"/>
      <c r="Q151" s="5"/>
      <c r="R151" s="52"/>
      <c r="S151" s="5"/>
    </row>
    <row r="152" ht="15.75" customHeight="1">
      <c r="A152" s="11"/>
      <c r="E152" s="58"/>
      <c r="F152" s="5"/>
      <c r="G152" s="5"/>
      <c r="H152" s="52"/>
      <c r="I152" s="5"/>
      <c r="J152" s="5"/>
      <c r="K152" s="5"/>
      <c r="L152" s="52"/>
      <c r="M152" s="5"/>
      <c r="N152" s="5"/>
      <c r="O152" s="5"/>
      <c r="P152" s="52"/>
      <c r="Q152" s="5"/>
      <c r="R152" s="52"/>
      <c r="S152" s="5"/>
    </row>
    <row r="153" ht="15.75" customHeight="1">
      <c r="A153" s="11"/>
      <c r="E153" s="58"/>
      <c r="F153" s="5"/>
      <c r="G153" s="5"/>
      <c r="H153" s="52"/>
      <c r="I153" s="5"/>
      <c r="J153" s="5"/>
      <c r="K153" s="5"/>
      <c r="L153" s="52"/>
      <c r="M153" s="5"/>
      <c r="N153" s="5"/>
      <c r="O153" s="5"/>
      <c r="P153" s="52"/>
      <c r="Q153" s="5"/>
      <c r="R153" s="52"/>
      <c r="S153" s="5"/>
    </row>
    <row r="154" ht="15.75" customHeight="1">
      <c r="A154" s="11"/>
      <c r="E154" s="58"/>
      <c r="F154" s="5"/>
      <c r="G154" s="5"/>
      <c r="H154" s="52"/>
      <c r="I154" s="5"/>
      <c r="J154" s="5"/>
      <c r="K154" s="5"/>
      <c r="L154" s="52"/>
      <c r="M154" s="5"/>
      <c r="N154" s="5"/>
      <c r="O154" s="5"/>
      <c r="P154" s="52"/>
      <c r="Q154" s="5"/>
      <c r="R154" s="52"/>
      <c r="S154" s="5"/>
    </row>
    <row r="155" ht="15.75" customHeight="1">
      <c r="A155" s="11"/>
      <c r="E155" s="58"/>
      <c r="F155" s="5"/>
      <c r="G155" s="5"/>
      <c r="H155" s="52"/>
      <c r="I155" s="5"/>
      <c r="J155" s="5"/>
      <c r="K155" s="5"/>
      <c r="L155" s="52"/>
      <c r="M155" s="5"/>
      <c r="N155" s="5"/>
      <c r="O155" s="5"/>
      <c r="P155" s="52"/>
      <c r="Q155" s="5"/>
      <c r="R155" s="52"/>
      <c r="S155" s="5"/>
    </row>
    <row r="156" ht="15.75" customHeight="1">
      <c r="A156" s="11"/>
      <c r="E156" s="58"/>
      <c r="F156" s="5"/>
      <c r="G156" s="5"/>
      <c r="H156" s="52"/>
      <c r="I156" s="5"/>
      <c r="J156" s="5"/>
      <c r="K156" s="5"/>
      <c r="L156" s="52"/>
      <c r="M156" s="5"/>
      <c r="N156" s="5"/>
      <c r="O156" s="5"/>
      <c r="P156" s="52"/>
      <c r="Q156" s="5"/>
      <c r="R156" s="52"/>
      <c r="S156" s="5"/>
    </row>
    <row r="157" ht="15.75" customHeight="1">
      <c r="A157" s="11"/>
      <c r="E157" s="58"/>
      <c r="F157" s="5"/>
      <c r="G157" s="5"/>
      <c r="H157" s="52"/>
      <c r="I157" s="5"/>
      <c r="J157" s="5"/>
      <c r="K157" s="5"/>
      <c r="L157" s="52"/>
      <c r="M157" s="5"/>
      <c r="N157" s="5"/>
      <c r="O157" s="5"/>
      <c r="P157" s="52"/>
      <c r="Q157" s="5"/>
      <c r="R157" s="52"/>
      <c r="S157" s="5"/>
    </row>
    <row r="158" ht="15.75" customHeight="1">
      <c r="A158" s="11"/>
      <c r="E158" s="58"/>
      <c r="F158" s="5"/>
      <c r="G158" s="5"/>
      <c r="H158" s="52"/>
      <c r="I158" s="5"/>
      <c r="J158" s="5"/>
      <c r="K158" s="5"/>
      <c r="L158" s="52"/>
      <c r="M158" s="5"/>
      <c r="N158" s="5"/>
      <c r="O158" s="5"/>
      <c r="P158" s="52"/>
      <c r="Q158" s="5"/>
      <c r="R158" s="52"/>
      <c r="S158" s="5"/>
    </row>
    <row r="159" ht="15.75" customHeight="1">
      <c r="A159" s="11"/>
      <c r="E159" s="58"/>
      <c r="F159" s="5"/>
      <c r="G159" s="5"/>
      <c r="H159" s="52"/>
      <c r="I159" s="5"/>
      <c r="J159" s="5"/>
      <c r="K159" s="5"/>
      <c r="L159" s="52"/>
      <c r="M159" s="5"/>
      <c r="N159" s="5"/>
      <c r="O159" s="5"/>
      <c r="P159" s="52"/>
      <c r="Q159" s="5"/>
      <c r="R159" s="52"/>
      <c r="S159" s="5"/>
    </row>
    <row r="160" ht="15.75" customHeight="1">
      <c r="A160" s="11"/>
      <c r="E160" s="58"/>
      <c r="F160" s="5"/>
      <c r="G160" s="5"/>
      <c r="H160" s="52"/>
      <c r="I160" s="5"/>
      <c r="J160" s="5"/>
      <c r="K160" s="5"/>
      <c r="L160" s="52"/>
      <c r="M160" s="5"/>
      <c r="N160" s="5"/>
      <c r="O160" s="5"/>
      <c r="P160" s="52"/>
      <c r="Q160" s="5"/>
      <c r="R160" s="52"/>
      <c r="S160" s="5"/>
    </row>
    <row r="161" ht="15.75" customHeight="1">
      <c r="A161" s="11"/>
      <c r="E161" s="58"/>
      <c r="F161" s="5"/>
      <c r="G161" s="5"/>
      <c r="H161" s="52"/>
      <c r="I161" s="5"/>
      <c r="J161" s="5"/>
      <c r="K161" s="5"/>
      <c r="L161" s="52"/>
      <c r="M161" s="5"/>
      <c r="N161" s="5"/>
      <c r="O161" s="5"/>
      <c r="P161" s="52"/>
      <c r="Q161" s="5"/>
      <c r="R161" s="52"/>
      <c r="S161" s="5"/>
    </row>
    <row r="162" ht="15.75" customHeight="1">
      <c r="A162" s="11"/>
      <c r="E162" s="58"/>
      <c r="F162" s="5"/>
      <c r="G162" s="5"/>
      <c r="H162" s="52"/>
      <c r="I162" s="5"/>
      <c r="J162" s="5"/>
      <c r="K162" s="5"/>
      <c r="L162" s="52"/>
      <c r="M162" s="5"/>
      <c r="N162" s="5"/>
      <c r="O162" s="5"/>
      <c r="P162" s="52"/>
      <c r="Q162" s="5"/>
      <c r="R162" s="52"/>
      <c r="S162" s="5"/>
    </row>
    <row r="163" ht="15.75" customHeight="1">
      <c r="A163" s="11"/>
      <c r="E163" s="58"/>
      <c r="F163" s="5"/>
      <c r="G163" s="5"/>
      <c r="H163" s="52"/>
      <c r="I163" s="5"/>
      <c r="J163" s="5"/>
      <c r="K163" s="5"/>
      <c r="L163" s="52"/>
      <c r="M163" s="5"/>
      <c r="N163" s="5"/>
      <c r="O163" s="5"/>
      <c r="P163" s="52"/>
      <c r="Q163" s="5"/>
      <c r="R163" s="52"/>
      <c r="S163" s="5"/>
    </row>
    <row r="164" ht="15.75" customHeight="1">
      <c r="A164" s="11"/>
      <c r="E164" s="58"/>
      <c r="F164" s="5"/>
      <c r="G164" s="5"/>
      <c r="H164" s="52"/>
      <c r="I164" s="5"/>
      <c r="J164" s="5"/>
      <c r="K164" s="5"/>
      <c r="L164" s="52"/>
      <c r="M164" s="5"/>
      <c r="N164" s="5"/>
      <c r="O164" s="5"/>
      <c r="P164" s="52"/>
      <c r="Q164" s="5"/>
      <c r="R164" s="52"/>
      <c r="S164" s="5"/>
    </row>
    <row r="165" ht="15.75" customHeight="1">
      <c r="A165" s="11"/>
      <c r="E165" s="58"/>
      <c r="F165" s="5"/>
      <c r="G165" s="5"/>
      <c r="H165" s="52"/>
      <c r="I165" s="5"/>
      <c r="J165" s="5"/>
      <c r="K165" s="5"/>
      <c r="L165" s="52"/>
      <c r="M165" s="5"/>
      <c r="N165" s="5"/>
      <c r="O165" s="5"/>
      <c r="P165" s="52"/>
      <c r="Q165" s="5"/>
      <c r="R165" s="52"/>
      <c r="S165" s="5"/>
    </row>
    <row r="166" ht="15.75" customHeight="1">
      <c r="A166" s="11"/>
      <c r="E166" s="58"/>
      <c r="F166" s="5"/>
      <c r="G166" s="5"/>
      <c r="H166" s="52"/>
      <c r="I166" s="5"/>
      <c r="J166" s="5"/>
      <c r="K166" s="5"/>
      <c r="L166" s="52"/>
      <c r="M166" s="5"/>
      <c r="N166" s="5"/>
      <c r="O166" s="5"/>
      <c r="P166" s="52"/>
      <c r="Q166" s="5"/>
      <c r="R166" s="52"/>
      <c r="S166" s="5"/>
    </row>
    <row r="167" ht="15.75" customHeight="1">
      <c r="A167" s="11"/>
      <c r="E167" s="58"/>
      <c r="F167" s="5"/>
      <c r="G167" s="5"/>
      <c r="H167" s="52"/>
      <c r="I167" s="5"/>
      <c r="J167" s="5"/>
      <c r="K167" s="5"/>
      <c r="L167" s="52"/>
      <c r="M167" s="5"/>
      <c r="N167" s="5"/>
      <c r="O167" s="5"/>
      <c r="P167" s="52"/>
      <c r="Q167" s="5"/>
      <c r="R167" s="52"/>
      <c r="S167" s="5"/>
    </row>
    <row r="168" ht="15.75" customHeight="1">
      <c r="A168" s="11"/>
      <c r="E168" s="58"/>
      <c r="F168" s="5"/>
      <c r="G168" s="5"/>
      <c r="H168" s="52"/>
      <c r="I168" s="5"/>
      <c r="J168" s="5"/>
      <c r="K168" s="5"/>
      <c r="L168" s="52"/>
      <c r="M168" s="5"/>
      <c r="N168" s="5"/>
      <c r="O168" s="5"/>
      <c r="P168" s="52"/>
      <c r="Q168" s="5"/>
      <c r="R168" s="52"/>
      <c r="S168" s="5"/>
    </row>
    <row r="169" ht="15.75" customHeight="1">
      <c r="A169" s="11"/>
      <c r="E169" s="58"/>
      <c r="F169" s="5"/>
      <c r="G169" s="5"/>
      <c r="H169" s="52"/>
      <c r="I169" s="5"/>
      <c r="J169" s="5"/>
      <c r="K169" s="5"/>
      <c r="L169" s="52"/>
      <c r="M169" s="5"/>
      <c r="N169" s="5"/>
      <c r="O169" s="5"/>
      <c r="P169" s="52"/>
      <c r="Q169" s="5"/>
      <c r="R169" s="52"/>
      <c r="S169" s="5"/>
    </row>
    <row r="170" ht="15.75" customHeight="1">
      <c r="A170" s="11"/>
      <c r="E170" s="58"/>
      <c r="F170" s="5"/>
      <c r="G170" s="5"/>
      <c r="H170" s="52"/>
      <c r="I170" s="5"/>
      <c r="J170" s="5"/>
      <c r="K170" s="5"/>
      <c r="L170" s="52"/>
      <c r="M170" s="5"/>
      <c r="N170" s="5"/>
      <c r="O170" s="5"/>
      <c r="P170" s="52"/>
      <c r="Q170" s="5"/>
      <c r="R170" s="52"/>
      <c r="S170" s="5"/>
    </row>
    <row r="171" ht="15.75" customHeight="1">
      <c r="A171" s="11"/>
      <c r="E171" s="58"/>
      <c r="F171" s="5"/>
      <c r="G171" s="5"/>
      <c r="H171" s="52"/>
      <c r="I171" s="5"/>
      <c r="J171" s="5"/>
      <c r="K171" s="5"/>
      <c r="L171" s="52"/>
      <c r="M171" s="5"/>
      <c r="N171" s="5"/>
      <c r="O171" s="5"/>
      <c r="P171" s="52"/>
      <c r="Q171" s="5"/>
      <c r="R171" s="52"/>
      <c r="S171" s="5"/>
    </row>
    <row r="172" ht="15.75" customHeight="1">
      <c r="A172" s="11"/>
      <c r="E172" s="58"/>
      <c r="F172" s="5"/>
      <c r="G172" s="5"/>
      <c r="H172" s="52"/>
      <c r="I172" s="5"/>
      <c r="J172" s="5"/>
      <c r="K172" s="5"/>
      <c r="L172" s="52"/>
      <c r="M172" s="5"/>
      <c r="N172" s="5"/>
      <c r="O172" s="5"/>
      <c r="P172" s="52"/>
      <c r="Q172" s="5"/>
      <c r="R172" s="52"/>
      <c r="S172" s="5"/>
    </row>
    <row r="173" ht="15.75" customHeight="1">
      <c r="A173" s="11"/>
      <c r="E173" s="58"/>
      <c r="F173" s="5"/>
      <c r="G173" s="5"/>
      <c r="H173" s="52"/>
      <c r="I173" s="5"/>
      <c r="J173" s="5"/>
      <c r="K173" s="5"/>
      <c r="L173" s="52"/>
      <c r="M173" s="5"/>
      <c r="N173" s="5"/>
      <c r="O173" s="5"/>
      <c r="P173" s="52"/>
      <c r="Q173" s="5"/>
      <c r="R173" s="52"/>
      <c r="S173" s="5"/>
    </row>
    <row r="174" ht="15.75" customHeight="1">
      <c r="A174" s="11"/>
      <c r="E174" s="58"/>
      <c r="F174" s="5"/>
      <c r="G174" s="5"/>
      <c r="H174" s="52"/>
      <c r="I174" s="5"/>
      <c r="J174" s="5"/>
      <c r="K174" s="5"/>
      <c r="L174" s="52"/>
      <c r="M174" s="5"/>
      <c r="N174" s="5"/>
      <c r="O174" s="5"/>
      <c r="P174" s="52"/>
      <c r="Q174" s="5"/>
      <c r="R174" s="52"/>
      <c r="S174" s="5"/>
    </row>
    <row r="175" ht="15.75" customHeight="1">
      <c r="A175" s="11"/>
      <c r="E175" s="58"/>
      <c r="F175" s="5"/>
      <c r="G175" s="5"/>
      <c r="H175" s="52"/>
      <c r="I175" s="5"/>
      <c r="J175" s="5"/>
      <c r="K175" s="5"/>
      <c r="L175" s="52"/>
      <c r="M175" s="5"/>
      <c r="N175" s="5"/>
      <c r="O175" s="5"/>
      <c r="P175" s="52"/>
      <c r="Q175" s="5"/>
      <c r="R175" s="52"/>
      <c r="S175" s="5"/>
    </row>
    <row r="176" ht="15.75" customHeight="1">
      <c r="A176" s="11"/>
      <c r="E176" s="58"/>
      <c r="F176" s="5"/>
      <c r="G176" s="5"/>
      <c r="H176" s="52"/>
      <c r="I176" s="5"/>
      <c r="J176" s="5"/>
      <c r="K176" s="5"/>
      <c r="L176" s="52"/>
      <c r="M176" s="5"/>
      <c r="N176" s="5"/>
      <c r="O176" s="5"/>
      <c r="P176" s="52"/>
      <c r="Q176" s="5"/>
      <c r="R176" s="52"/>
      <c r="S176" s="5"/>
    </row>
    <row r="177" ht="15.75" customHeight="1">
      <c r="A177" s="11"/>
      <c r="E177" s="58"/>
      <c r="F177" s="5"/>
      <c r="G177" s="5"/>
      <c r="H177" s="52"/>
      <c r="I177" s="5"/>
      <c r="J177" s="5"/>
      <c r="K177" s="5"/>
      <c r="L177" s="52"/>
      <c r="M177" s="5"/>
      <c r="N177" s="5"/>
      <c r="O177" s="5"/>
      <c r="P177" s="52"/>
      <c r="Q177" s="5"/>
      <c r="R177" s="52"/>
      <c r="S177" s="5"/>
    </row>
    <row r="178" ht="15.75" customHeight="1">
      <c r="A178" s="11"/>
      <c r="E178" s="58"/>
      <c r="F178" s="5"/>
      <c r="G178" s="5"/>
      <c r="H178" s="52"/>
      <c r="I178" s="5"/>
      <c r="J178" s="5"/>
      <c r="K178" s="5"/>
      <c r="L178" s="52"/>
      <c r="M178" s="5"/>
      <c r="N178" s="5"/>
      <c r="O178" s="5"/>
      <c r="P178" s="52"/>
      <c r="Q178" s="5"/>
      <c r="R178" s="52"/>
      <c r="S178" s="5"/>
    </row>
    <row r="179" ht="15.75" customHeight="1">
      <c r="A179" s="11"/>
      <c r="E179" s="58"/>
      <c r="F179" s="5"/>
      <c r="G179" s="5"/>
      <c r="H179" s="52"/>
      <c r="I179" s="5"/>
      <c r="J179" s="5"/>
      <c r="K179" s="5"/>
      <c r="L179" s="52"/>
      <c r="M179" s="5"/>
      <c r="N179" s="5"/>
      <c r="O179" s="5"/>
      <c r="P179" s="52"/>
      <c r="Q179" s="5"/>
      <c r="R179" s="52"/>
      <c r="S179" s="5"/>
    </row>
    <row r="180" ht="15.75" customHeight="1">
      <c r="A180" s="11"/>
      <c r="E180" s="58"/>
      <c r="F180" s="5"/>
      <c r="G180" s="5"/>
      <c r="H180" s="52"/>
      <c r="I180" s="5"/>
      <c r="J180" s="5"/>
      <c r="K180" s="5"/>
      <c r="L180" s="52"/>
      <c r="M180" s="5"/>
      <c r="N180" s="5"/>
      <c r="O180" s="5"/>
      <c r="P180" s="52"/>
      <c r="Q180" s="5"/>
      <c r="R180" s="52"/>
      <c r="S180" s="5"/>
    </row>
    <row r="181" ht="15.75" customHeight="1">
      <c r="A181" s="11"/>
      <c r="E181" s="58"/>
      <c r="F181" s="5"/>
      <c r="G181" s="5"/>
      <c r="H181" s="52"/>
      <c r="I181" s="5"/>
      <c r="J181" s="5"/>
      <c r="K181" s="5"/>
      <c r="L181" s="52"/>
      <c r="M181" s="5"/>
      <c r="N181" s="5"/>
      <c r="O181" s="5"/>
      <c r="P181" s="52"/>
      <c r="Q181" s="5"/>
      <c r="R181" s="52"/>
      <c r="S181" s="5"/>
    </row>
    <row r="182" ht="15.75" customHeight="1">
      <c r="A182" s="11"/>
      <c r="E182" s="58"/>
      <c r="F182" s="5"/>
      <c r="G182" s="5"/>
      <c r="H182" s="52"/>
      <c r="I182" s="5"/>
      <c r="J182" s="5"/>
      <c r="K182" s="5"/>
      <c r="L182" s="52"/>
      <c r="M182" s="5"/>
      <c r="N182" s="5"/>
      <c r="O182" s="5"/>
      <c r="P182" s="52"/>
      <c r="Q182" s="5"/>
      <c r="R182" s="52"/>
      <c r="S182" s="5"/>
    </row>
    <row r="183" ht="15.75" customHeight="1">
      <c r="A183" s="11"/>
      <c r="E183" s="58"/>
      <c r="F183" s="5"/>
      <c r="G183" s="5"/>
      <c r="H183" s="52"/>
      <c r="I183" s="5"/>
      <c r="J183" s="5"/>
      <c r="K183" s="5"/>
      <c r="L183" s="52"/>
      <c r="M183" s="5"/>
      <c r="N183" s="5"/>
      <c r="O183" s="5"/>
      <c r="P183" s="52"/>
      <c r="Q183" s="5"/>
      <c r="R183" s="52"/>
      <c r="S183" s="5"/>
    </row>
    <row r="184" ht="15.75" customHeight="1">
      <c r="A184" s="11"/>
      <c r="E184" s="58"/>
      <c r="F184" s="5"/>
      <c r="G184" s="5"/>
      <c r="H184" s="52"/>
      <c r="I184" s="5"/>
      <c r="J184" s="5"/>
      <c r="K184" s="5"/>
      <c r="L184" s="52"/>
      <c r="M184" s="5"/>
      <c r="N184" s="5"/>
      <c r="O184" s="5"/>
      <c r="P184" s="52"/>
      <c r="Q184" s="5"/>
      <c r="R184" s="52"/>
      <c r="S184" s="5"/>
    </row>
    <row r="185" ht="15.75" customHeight="1">
      <c r="A185" s="11"/>
      <c r="E185" s="58"/>
      <c r="F185" s="5"/>
      <c r="G185" s="5"/>
      <c r="H185" s="52"/>
      <c r="I185" s="5"/>
      <c r="J185" s="5"/>
      <c r="K185" s="5"/>
      <c r="L185" s="52"/>
      <c r="M185" s="5"/>
      <c r="N185" s="5"/>
      <c r="O185" s="5"/>
      <c r="P185" s="52"/>
      <c r="Q185" s="5"/>
      <c r="R185" s="52"/>
      <c r="S185" s="5"/>
    </row>
    <row r="186" ht="15.75" customHeight="1">
      <c r="A186" s="11"/>
      <c r="E186" s="58"/>
      <c r="F186" s="5"/>
      <c r="G186" s="5"/>
      <c r="H186" s="52"/>
      <c r="I186" s="5"/>
      <c r="J186" s="5"/>
      <c r="K186" s="5"/>
      <c r="L186" s="52"/>
      <c r="M186" s="5"/>
      <c r="N186" s="5"/>
      <c r="O186" s="5"/>
      <c r="P186" s="52"/>
      <c r="Q186" s="5"/>
      <c r="R186" s="52"/>
      <c r="S186" s="5"/>
    </row>
    <row r="187" ht="15.75" customHeight="1">
      <c r="A187" s="11"/>
      <c r="E187" s="58"/>
      <c r="F187" s="5"/>
      <c r="G187" s="5"/>
      <c r="H187" s="52"/>
      <c r="I187" s="5"/>
      <c r="J187" s="5"/>
      <c r="K187" s="5"/>
      <c r="L187" s="52"/>
      <c r="M187" s="5"/>
      <c r="N187" s="5"/>
      <c r="O187" s="5"/>
      <c r="P187" s="52"/>
      <c r="Q187" s="5"/>
      <c r="R187" s="52"/>
      <c r="S187" s="5"/>
    </row>
    <row r="188" ht="15.75" customHeight="1">
      <c r="A188" s="11"/>
      <c r="E188" s="58"/>
      <c r="F188" s="5"/>
      <c r="G188" s="5"/>
      <c r="H188" s="52"/>
      <c r="I188" s="5"/>
      <c r="J188" s="5"/>
      <c r="K188" s="5"/>
      <c r="L188" s="52"/>
      <c r="M188" s="5"/>
      <c r="N188" s="5"/>
      <c r="O188" s="5"/>
      <c r="P188" s="52"/>
      <c r="Q188" s="5"/>
      <c r="R188" s="52"/>
      <c r="S188" s="5"/>
    </row>
    <row r="189" ht="15.75" customHeight="1">
      <c r="A189" s="11"/>
      <c r="E189" s="58"/>
      <c r="F189" s="5"/>
      <c r="G189" s="5"/>
      <c r="H189" s="52"/>
      <c r="I189" s="5"/>
      <c r="J189" s="5"/>
      <c r="K189" s="5"/>
      <c r="L189" s="52"/>
      <c r="M189" s="5"/>
      <c r="N189" s="5"/>
      <c r="O189" s="5"/>
      <c r="P189" s="52"/>
      <c r="Q189" s="5"/>
      <c r="R189" s="52"/>
      <c r="S189" s="5"/>
    </row>
    <row r="190" ht="15.75" customHeight="1">
      <c r="A190" s="11"/>
      <c r="E190" s="58"/>
      <c r="F190" s="5"/>
      <c r="G190" s="5"/>
      <c r="H190" s="52"/>
      <c r="I190" s="5"/>
      <c r="J190" s="5"/>
      <c r="K190" s="5"/>
      <c r="L190" s="52"/>
      <c r="M190" s="5"/>
      <c r="N190" s="5"/>
      <c r="O190" s="5"/>
      <c r="P190" s="52"/>
      <c r="Q190" s="5"/>
      <c r="R190" s="52"/>
      <c r="S190" s="5"/>
    </row>
    <row r="191" ht="15.75" customHeight="1">
      <c r="A191" s="11"/>
      <c r="E191" s="58"/>
      <c r="F191" s="5"/>
      <c r="G191" s="5"/>
      <c r="H191" s="52"/>
      <c r="I191" s="5"/>
      <c r="J191" s="5"/>
      <c r="K191" s="5"/>
      <c r="L191" s="52"/>
      <c r="M191" s="5"/>
      <c r="N191" s="5"/>
      <c r="O191" s="5"/>
      <c r="P191" s="52"/>
      <c r="Q191" s="5"/>
      <c r="R191" s="52"/>
      <c r="S191" s="5"/>
    </row>
    <row r="192" ht="15.75" customHeight="1">
      <c r="A192" s="11"/>
      <c r="E192" s="58"/>
      <c r="F192" s="5"/>
      <c r="G192" s="5"/>
      <c r="H192" s="52"/>
      <c r="I192" s="5"/>
      <c r="J192" s="5"/>
      <c r="K192" s="5"/>
      <c r="L192" s="52"/>
      <c r="M192" s="5"/>
      <c r="N192" s="5"/>
      <c r="O192" s="5"/>
      <c r="P192" s="52"/>
      <c r="Q192" s="5"/>
      <c r="R192" s="52"/>
      <c r="S192" s="5"/>
    </row>
    <row r="193" ht="15.75" customHeight="1">
      <c r="A193" s="11"/>
      <c r="E193" s="58"/>
      <c r="F193" s="5"/>
      <c r="G193" s="5"/>
      <c r="H193" s="52"/>
      <c r="I193" s="5"/>
      <c r="J193" s="5"/>
      <c r="K193" s="5"/>
      <c r="L193" s="52"/>
      <c r="M193" s="5"/>
      <c r="N193" s="5"/>
      <c r="O193" s="5"/>
      <c r="P193" s="52"/>
      <c r="Q193" s="5"/>
      <c r="R193" s="52"/>
      <c r="S193" s="5"/>
    </row>
    <row r="194" ht="15.75" customHeight="1">
      <c r="A194" s="11"/>
      <c r="E194" s="58"/>
      <c r="F194" s="5"/>
      <c r="G194" s="5"/>
      <c r="H194" s="52"/>
      <c r="I194" s="5"/>
      <c r="J194" s="5"/>
      <c r="K194" s="5"/>
      <c r="L194" s="52"/>
      <c r="M194" s="5"/>
      <c r="N194" s="5"/>
      <c r="O194" s="5"/>
      <c r="P194" s="52"/>
      <c r="Q194" s="5"/>
      <c r="R194" s="52"/>
      <c r="S194" s="5"/>
    </row>
    <row r="195" ht="15.75" customHeight="1">
      <c r="A195" s="11"/>
      <c r="E195" s="58"/>
      <c r="F195" s="5"/>
      <c r="G195" s="5"/>
      <c r="H195" s="52"/>
      <c r="I195" s="5"/>
      <c r="J195" s="5"/>
      <c r="K195" s="5"/>
      <c r="L195" s="52"/>
      <c r="M195" s="5"/>
      <c r="N195" s="5"/>
      <c r="O195" s="5"/>
      <c r="P195" s="52"/>
      <c r="Q195" s="5"/>
      <c r="R195" s="52"/>
      <c r="S195" s="5"/>
    </row>
    <row r="196" ht="15.75" customHeight="1">
      <c r="A196" s="11"/>
      <c r="E196" s="58"/>
      <c r="F196" s="5"/>
      <c r="G196" s="5"/>
      <c r="H196" s="52"/>
      <c r="I196" s="5"/>
      <c r="J196" s="5"/>
      <c r="K196" s="5"/>
      <c r="L196" s="52"/>
      <c r="M196" s="5"/>
      <c r="N196" s="5"/>
      <c r="O196" s="5"/>
      <c r="P196" s="52"/>
      <c r="Q196" s="5"/>
      <c r="R196" s="52"/>
      <c r="S196" s="5"/>
    </row>
    <row r="197" ht="15.75" customHeight="1">
      <c r="A197" s="11"/>
      <c r="E197" s="58"/>
      <c r="F197" s="5"/>
      <c r="G197" s="5"/>
      <c r="H197" s="52"/>
      <c r="I197" s="5"/>
      <c r="J197" s="5"/>
      <c r="K197" s="5"/>
      <c r="L197" s="52"/>
      <c r="M197" s="5"/>
      <c r="N197" s="5"/>
      <c r="O197" s="5"/>
      <c r="P197" s="52"/>
      <c r="Q197" s="5"/>
      <c r="R197" s="52"/>
      <c r="S197" s="5"/>
    </row>
    <row r="198" ht="15.75" customHeight="1">
      <c r="A198" s="11"/>
      <c r="E198" s="58"/>
      <c r="F198" s="5"/>
      <c r="G198" s="5"/>
      <c r="H198" s="52"/>
      <c r="I198" s="5"/>
      <c r="J198" s="5"/>
      <c r="K198" s="5"/>
      <c r="L198" s="52"/>
      <c r="M198" s="5"/>
      <c r="N198" s="5"/>
      <c r="O198" s="5"/>
      <c r="P198" s="52"/>
      <c r="Q198" s="5"/>
      <c r="R198" s="52"/>
      <c r="S198" s="5"/>
    </row>
    <row r="199" ht="15.75" customHeight="1">
      <c r="A199" s="11"/>
      <c r="E199" s="58"/>
      <c r="F199" s="5"/>
      <c r="G199" s="5"/>
      <c r="H199" s="52"/>
      <c r="I199" s="5"/>
      <c r="J199" s="5"/>
      <c r="K199" s="5"/>
      <c r="L199" s="52"/>
      <c r="M199" s="5"/>
      <c r="N199" s="5"/>
      <c r="O199" s="5"/>
      <c r="P199" s="52"/>
      <c r="Q199" s="5"/>
      <c r="R199" s="52"/>
      <c r="S199" s="5"/>
    </row>
    <row r="200" ht="15.75" customHeight="1">
      <c r="A200" s="11"/>
      <c r="E200" s="58"/>
      <c r="F200" s="5"/>
      <c r="G200" s="5"/>
      <c r="H200" s="52"/>
      <c r="I200" s="5"/>
      <c r="J200" s="5"/>
      <c r="K200" s="5"/>
      <c r="L200" s="52"/>
      <c r="M200" s="5"/>
      <c r="N200" s="5"/>
      <c r="O200" s="5"/>
      <c r="P200" s="52"/>
      <c r="Q200" s="5"/>
      <c r="R200" s="52"/>
      <c r="S200" s="5"/>
    </row>
    <row r="201" ht="15.75" customHeight="1">
      <c r="A201" s="11"/>
      <c r="E201" s="58"/>
      <c r="F201" s="5"/>
      <c r="G201" s="5"/>
      <c r="H201" s="52"/>
      <c r="I201" s="5"/>
      <c r="J201" s="5"/>
      <c r="K201" s="5"/>
      <c r="L201" s="52"/>
      <c r="M201" s="5"/>
      <c r="N201" s="5"/>
      <c r="O201" s="5"/>
      <c r="P201" s="52"/>
      <c r="Q201" s="5"/>
      <c r="R201" s="52"/>
      <c r="S201" s="5"/>
    </row>
    <row r="202" ht="15.75" customHeight="1">
      <c r="A202" s="11"/>
      <c r="E202" s="58"/>
      <c r="F202" s="5"/>
      <c r="G202" s="5"/>
      <c r="H202" s="52"/>
      <c r="I202" s="5"/>
      <c r="J202" s="5"/>
      <c r="K202" s="5"/>
      <c r="L202" s="52"/>
      <c r="M202" s="5"/>
      <c r="N202" s="5"/>
      <c r="O202" s="5"/>
      <c r="P202" s="52"/>
      <c r="Q202" s="5"/>
      <c r="R202" s="52"/>
      <c r="S202" s="5"/>
    </row>
    <row r="203" ht="15.75" customHeight="1">
      <c r="A203" s="11"/>
      <c r="E203" s="58"/>
      <c r="F203" s="5"/>
      <c r="G203" s="5"/>
      <c r="H203" s="52"/>
      <c r="I203" s="5"/>
      <c r="J203" s="5"/>
      <c r="K203" s="5"/>
      <c r="L203" s="52"/>
      <c r="M203" s="5"/>
      <c r="N203" s="5"/>
      <c r="O203" s="5"/>
      <c r="P203" s="52"/>
      <c r="Q203" s="5"/>
      <c r="R203" s="52"/>
      <c r="S203" s="5"/>
    </row>
    <row r="204" ht="15.75" customHeight="1">
      <c r="A204" s="11"/>
      <c r="E204" s="58"/>
      <c r="F204" s="5"/>
      <c r="G204" s="5"/>
      <c r="H204" s="52"/>
      <c r="I204" s="5"/>
      <c r="J204" s="5"/>
      <c r="K204" s="5"/>
      <c r="L204" s="52"/>
      <c r="M204" s="5"/>
      <c r="N204" s="5"/>
      <c r="O204" s="5"/>
      <c r="P204" s="52"/>
      <c r="Q204" s="5"/>
      <c r="R204" s="52"/>
      <c r="S204" s="5"/>
    </row>
    <row r="205" ht="15.75" customHeight="1">
      <c r="A205" s="11"/>
      <c r="E205" s="58"/>
      <c r="F205" s="5"/>
      <c r="G205" s="5"/>
      <c r="H205" s="52"/>
      <c r="I205" s="5"/>
      <c r="J205" s="5"/>
      <c r="K205" s="5"/>
      <c r="L205" s="52"/>
      <c r="M205" s="5"/>
      <c r="N205" s="5"/>
      <c r="O205" s="5"/>
      <c r="P205" s="52"/>
      <c r="Q205" s="5"/>
      <c r="R205" s="52"/>
      <c r="S205" s="5"/>
    </row>
    <row r="206" ht="15.75" customHeight="1">
      <c r="A206" s="11"/>
      <c r="E206" s="58"/>
      <c r="F206" s="5"/>
      <c r="G206" s="5"/>
      <c r="H206" s="52"/>
      <c r="I206" s="5"/>
      <c r="J206" s="5"/>
      <c r="K206" s="5"/>
      <c r="L206" s="52"/>
      <c r="M206" s="5"/>
      <c r="N206" s="5"/>
      <c r="O206" s="5"/>
      <c r="P206" s="52"/>
      <c r="Q206" s="5"/>
      <c r="R206" s="52"/>
      <c r="S206" s="5"/>
    </row>
    <row r="207" ht="15.75" customHeight="1">
      <c r="A207" s="11"/>
      <c r="E207" s="58"/>
      <c r="F207" s="5"/>
      <c r="G207" s="5"/>
      <c r="H207" s="52"/>
      <c r="I207" s="5"/>
      <c r="J207" s="5"/>
      <c r="K207" s="5"/>
      <c r="L207" s="52"/>
      <c r="M207" s="5"/>
      <c r="N207" s="5"/>
      <c r="O207" s="5"/>
      <c r="P207" s="52"/>
      <c r="Q207" s="5"/>
      <c r="R207" s="52"/>
      <c r="S207" s="5"/>
    </row>
    <row r="208" ht="15.75" customHeight="1">
      <c r="A208" s="11"/>
      <c r="E208" s="58"/>
      <c r="F208" s="5"/>
      <c r="G208" s="5"/>
      <c r="H208" s="52"/>
      <c r="I208" s="5"/>
      <c r="J208" s="5"/>
      <c r="K208" s="5"/>
      <c r="L208" s="52"/>
      <c r="M208" s="5"/>
      <c r="N208" s="5"/>
      <c r="O208" s="5"/>
      <c r="P208" s="52"/>
      <c r="Q208" s="5"/>
      <c r="R208" s="52"/>
      <c r="S208" s="5"/>
    </row>
    <row r="209" ht="15.75" customHeight="1">
      <c r="A209" s="11"/>
      <c r="E209" s="58"/>
      <c r="F209" s="5"/>
      <c r="G209" s="5"/>
      <c r="H209" s="52"/>
      <c r="I209" s="5"/>
      <c r="J209" s="5"/>
      <c r="K209" s="5"/>
      <c r="L209" s="52"/>
      <c r="M209" s="5"/>
      <c r="N209" s="5"/>
      <c r="O209" s="5"/>
      <c r="P209" s="52"/>
      <c r="Q209" s="5"/>
      <c r="R209" s="52"/>
      <c r="S209" s="5"/>
    </row>
    <row r="210" ht="15.75" customHeight="1">
      <c r="A210" s="11"/>
      <c r="E210" s="58"/>
      <c r="F210" s="5"/>
      <c r="G210" s="5"/>
      <c r="H210" s="52"/>
      <c r="I210" s="5"/>
      <c r="J210" s="5"/>
      <c r="K210" s="5"/>
      <c r="L210" s="52"/>
      <c r="M210" s="5"/>
      <c r="N210" s="5"/>
      <c r="O210" s="5"/>
      <c r="P210" s="52"/>
      <c r="Q210" s="5"/>
      <c r="R210" s="52"/>
      <c r="S210" s="5"/>
    </row>
    <row r="211" ht="15.75" customHeight="1">
      <c r="A211" s="11"/>
      <c r="E211" s="58"/>
      <c r="F211" s="5"/>
      <c r="G211" s="5"/>
      <c r="H211" s="52"/>
      <c r="I211" s="5"/>
      <c r="J211" s="5"/>
      <c r="K211" s="5"/>
      <c r="L211" s="52"/>
      <c r="M211" s="5"/>
      <c r="N211" s="5"/>
      <c r="O211" s="5"/>
      <c r="P211" s="52"/>
      <c r="Q211" s="5"/>
      <c r="R211" s="52"/>
      <c r="S211" s="5"/>
    </row>
    <row r="212" ht="15.75" customHeight="1">
      <c r="A212" s="11"/>
      <c r="E212" s="58"/>
      <c r="F212" s="5"/>
      <c r="G212" s="5"/>
      <c r="H212" s="52"/>
      <c r="I212" s="5"/>
      <c r="J212" s="5"/>
      <c r="K212" s="5"/>
      <c r="L212" s="52"/>
      <c r="M212" s="5"/>
      <c r="N212" s="5"/>
      <c r="O212" s="5"/>
      <c r="P212" s="52"/>
      <c r="Q212" s="5"/>
      <c r="R212" s="52"/>
      <c r="S212" s="5"/>
    </row>
    <row r="213" ht="15.75" customHeight="1">
      <c r="A213" s="11"/>
      <c r="E213" s="58"/>
      <c r="F213" s="5"/>
      <c r="G213" s="5"/>
      <c r="H213" s="52"/>
      <c r="I213" s="5"/>
      <c r="J213" s="5"/>
      <c r="K213" s="5"/>
      <c r="L213" s="52"/>
      <c r="M213" s="5"/>
      <c r="N213" s="5"/>
      <c r="O213" s="5"/>
      <c r="P213" s="52"/>
      <c r="Q213" s="5"/>
      <c r="R213" s="52"/>
      <c r="S213" s="5"/>
    </row>
    <row r="214" ht="15.75" customHeight="1">
      <c r="A214" s="11"/>
      <c r="E214" s="58"/>
      <c r="F214" s="5"/>
      <c r="G214" s="5"/>
      <c r="H214" s="52"/>
      <c r="I214" s="5"/>
      <c r="J214" s="5"/>
      <c r="K214" s="5"/>
      <c r="L214" s="52"/>
      <c r="M214" s="5"/>
      <c r="N214" s="5"/>
      <c r="O214" s="5"/>
      <c r="P214" s="52"/>
      <c r="Q214" s="5"/>
      <c r="R214" s="52"/>
      <c r="S214" s="5"/>
    </row>
    <row r="215" ht="15.75" customHeight="1">
      <c r="A215" s="11"/>
      <c r="E215" s="58"/>
      <c r="F215" s="5"/>
      <c r="G215" s="5"/>
      <c r="H215" s="52"/>
      <c r="I215" s="5"/>
      <c r="J215" s="5"/>
      <c r="K215" s="5"/>
      <c r="L215" s="52"/>
      <c r="M215" s="5"/>
      <c r="N215" s="5"/>
      <c r="O215" s="5"/>
      <c r="P215" s="52"/>
      <c r="Q215" s="5"/>
      <c r="R215" s="52"/>
      <c r="S215" s="5"/>
    </row>
    <row r="216" ht="15.75" customHeight="1">
      <c r="A216" s="11"/>
      <c r="E216" s="58"/>
      <c r="F216" s="5"/>
      <c r="G216" s="5"/>
      <c r="H216" s="52"/>
      <c r="I216" s="5"/>
      <c r="J216" s="5"/>
      <c r="K216" s="5"/>
      <c r="L216" s="52"/>
      <c r="M216" s="5"/>
      <c r="N216" s="5"/>
      <c r="O216" s="5"/>
      <c r="P216" s="52"/>
      <c r="Q216" s="5"/>
      <c r="R216" s="52"/>
      <c r="S216" s="5"/>
    </row>
    <row r="217" ht="15.75" customHeight="1">
      <c r="A217" s="11"/>
      <c r="E217" s="58"/>
      <c r="F217" s="5"/>
      <c r="G217" s="5"/>
      <c r="H217" s="52"/>
      <c r="I217" s="5"/>
      <c r="J217" s="5"/>
      <c r="K217" s="5"/>
      <c r="L217" s="52"/>
      <c r="M217" s="5"/>
      <c r="N217" s="5"/>
      <c r="O217" s="5"/>
      <c r="P217" s="52"/>
      <c r="Q217" s="5"/>
      <c r="R217" s="52"/>
      <c r="S217" s="5"/>
    </row>
    <row r="218" ht="15.75" customHeight="1">
      <c r="A218" s="11"/>
      <c r="E218" s="58"/>
      <c r="F218" s="5"/>
      <c r="G218" s="5"/>
      <c r="H218" s="52"/>
      <c r="I218" s="5"/>
      <c r="J218" s="5"/>
      <c r="K218" s="5"/>
      <c r="L218" s="52"/>
      <c r="M218" s="5"/>
      <c r="N218" s="5"/>
      <c r="O218" s="5"/>
      <c r="P218" s="52"/>
      <c r="Q218" s="5"/>
      <c r="R218" s="52"/>
      <c r="S218" s="5"/>
    </row>
    <row r="219" ht="15.75" customHeight="1">
      <c r="A219" s="11"/>
      <c r="E219" s="58"/>
      <c r="F219" s="5"/>
      <c r="G219" s="5"/>
      <c r="H219" s="52"/>
      <c r="I219" s="5"/>
      <c r="J219" s="5"/>
      <c r="K219" s="5"/>
      <c r="L219" s="52"/>
      <c r="M219" s="5"/>
      <c r="N219" s="5"/>
      <c r="O219" s="5"/>
      <c r="P219" s="52"/>
      <c r="Q219" s="5"/>
      <c r="R219" s="52"/>
      <c r="S219" s="5"/>
    </row>
    <row r="220" ht="15.75" customHeight="1">
      <c r="A220" s="11"/>
      <c r="E220" s="58"/>
      <c r="F220" s="5"/>
      <c r="G220" s="5"/>
      <c r="H220" s="52"/>
      <c r="I220" s="5"/>
      <c r="J220" s="5"/>
      <c r="K220" s="5"/>
      <c r="L220" s="52"/>
      <c r="M220" s="5"/>
      <c r="N220" s="5"/>
      <c r="O220" s="5"/>
      <c r="P220" s="52"/>
      <c r="Q220" s="5"/>
      <c r="R220" s="52"/>
      <c r="S220" s="5"/>
    </row>
    <row r="221" ht="15.75" customHeight="1">
      <c r="A221" s="11"/>
      <c r="E221" s="58"/>
      <c r="F221" s="5"/>
      <c r="G221" s="5"/>
      <c r="H221" s="52"/>
      <c r="I221" s="5"/>
      <c r="J221" s="5"/>
      <c r="K221" s="5"/>
      <c r="L221" s="52"/>
      <c r="M221" s="5"/>
      <c r="N221" s="5"/>
      <c r="O221" s="5"/>
      <c r="P221" s="52"/>
      <c r="Q221" s="5"/>
      <c r="R221" s="52"/>
      <c r="S221" s="5"/>
    </row>
    <row r="222" ht="15.75" customHeight="1">
      <c r="A222" s="11"/>
      <c r="E222" s="58"/>
      <c r="F222" s="5"/>
      <c r="G222" s="5"/>
      <c r="H222" s="52"/>
      <c r="I222" s="5"/>
      <c r="J222" s="5"/>
      <c r="K222" s="5"/>
      <c r="L222" s="52"/>
      <c r="M222" s="5"/>
      <c r="N222" s="5"/>
      <c r="O222" s="5"/>
      <c r="P222" s="52"/>
      <c r="Q222" s="5"/>
      <c r="R222" s="52"/>
      <c r="S222" s="5"/>
    </row>
    <row r="223" ht="15.75" customHeight="1">
      <c r="A223" s="11"/>
      <c r="E223" s="58"/>
      <c r="F223" s="5"/>
      <c r="G223" s="5"/>
      <c r="H223" s="52"/>
      <c r="I223" s="5"/>
      <c r="J223" s="5"/>
      <c r="K223" s="5"/>
      <c r="L223" s="52"/>
      <c r="M223" s="5"/>
      <c r="N223" s="5"/>
      <c r="O223" s="5"/>
      <c r="P223" s="52"/>
      <c r="Q223" s="5"/>
      <c r="R223" s="52"/>
      <c r="S223" s="5"/>
    </row>
    <row r="224" ht="15.75" customHeight="1">
      <c r="A224" s="11"/>
      <c r="E224" s="58"/>
      <c r="F224" s="5"/>
      <c r="G224" s="5"/>
      <c r="H224" s="52"/>
      <c r="I224" s="5"/>
      <c r="J224" s="5"/>
      <c r="K224" s="5"/>
      <c r="L224" s="52"/>
      <c r="M224" s="5"/>
      <c r="N224" s="5"/>
      <c r="O224" s="5"/>
      <c r="P224" s="52"/>
      <c r="Q224" s="5"/>
      <c r="R224" s="52"/>
      <c r="S224" s="5"/>
    </row>
    <row r="225" ht="15.75" customHeight="1">
      <c r="A225" s="11"/>
      <c r="E225" s="58"/>
      <c r="F225" s="5"/>
      <c r="G225" s="5"/>
      <c r="H225" s="52"/>
      <c r="I225" s="5"/>
      <c r="J225" s="5"/>
      <c r="K225" s="5"/>
      <c r="L225" s="52"/>
      <c r="M225" s="5"/>
      <c r="N225" s="5"/>
      <c r="O225" s="5"/>
      <c r="P225" s="52"/>
      <c r="Q225" s="5"/>
      <c r="R225" s="52"/>
      <c r="S225" s="5"/>
    </row>
    <row r="226" ht="15.75" customHeight="1">
      <c r="A226" s="11"/>
      <c r="E226" s="58"/>
      <c r="F226" s="5"/>
      <c r="G226" s="5"/>
      <c r="H226" s="52"/>
      <c r="I226" s="5"/>
      <c r="J226" s="5"/>
      <c r="K226" s="5"/>
      <c r="L226" s="52"/>
      <c r="M226" s="5"/>
      <c r="N226" s="5"/>
      <c r="O226" s="5"/>
      <c r="P226" s="52"/>
      <c r="Q226" s="5"/>
      <c r="R226" s="52"/>
      <c r="S226" s="5"/>
    </row>
    <row r="227" ht="15.75" customHeight="1">
      <c r="A227" s="11"/>
      <c r="E227" s="58"/>
      <c r="F227" s="5"/>
      <c r="G227" s="5"/>
      <c r="H227" s="52"/>
      <c r="I227" s="5"/>
      <c r="J227" s="5"/>
      <c r="K227" s="5"/>
      <c r="L227" s="52"/>
      <c r="M227" s="5"/>
      <c r="N227" s="5"/>
      <c r="O227" s="5"/>
      <c r="P227" s="52"/>
      <c r="Q227" s="5"/>
      <c r="R227" s="52"/>
      <c r="S227" s="5"/>
    </row>
    <row r="228" ht="15.75" customHeight="1">
      <c r="A228" s="11"/>
      <c r="E228" s="58"/>
      <c r="F228" s="5"/>
      <c r="G228" s="5"/>
      <c r="H228" s="52"/>
      <c r="I228" s="5"/>
      <c r="J228" s="5"/>
      <c r="K228" s="5"/>
      <c r="L228" s="52"/>
      <c r="M228" s="5"/>
      <c r="N228" s="5"/>
      <c r="O228" s="5"/>
      <c r="P228" s="52"/>
      <c r="Q228" s="5"/>
      <c r="R228" s="52"/>
      <c r="S228" s="5"/>
    </row>
    <row r="229" ht="15.75" customHeight="1">
      <c r="A229" s="11"/>
      <c r="E229" s="58"/>
      <c r="F229" s="5"/>
      <c r="G229" s="5"/>
      <c r="H229" s="52"/>
      <c r="I229" s="5"/>
      <c r="J229" s="5"/>
      <c r="K229" s="5"/>
      <c r="L229" s="52"/>
      <c r="M229" s="5"/>
      <c r="N229" s="5"/>
      <c r="O229" s="5"/>
      <c r="P229" s="52"/>
      <c r="Q229" s="5"/>
      <c r="R229" s="52"/>
      <c r="S229" s="5"/>
    </row>
    <row r="230" ht="15.75" customHeight="1">
      <c r="A230" s="11"/>
      <c r="E230" s="58"/>
      <c r="F230" s="5"/>
      <c r="G230" s="5"/>
      <c r="H230" s="52"/>
      <c r="I230" s="5"/>
      <c r="J230" s="5"/>
      <c r="K230" s="5"/>
      <c r="L230" s="52"/>
      <c r="M230" s="5"/>
      <c r="N230" s="5"/>
      <c r="O230" s="5"/>
      <c r="P230" s="52"/>
      <c r="Q230" s="5"/>
      <c r="R230" s="52"/>
      <c r="S230" s="5"/>
    </row>
    <row r="231" ht="15.75" customHeight="1">
      <c r="A231" s="11"/>
      <c r="E231" s="58"/>
      <c r="F231" s="5"/>
      <c r="G231" s="5"/>
      <c r="H231" s="52"/>
      <c r="I231" s="5"/>
      <c r="J231" s="5"/>
      <c r="K231" s="5"/>
      <c r="L231" s="52"/>
      <c r="M231" s="5"/>
      <c r="N231" s="5"/>
      <c r="O231" s="5"/>
      <c r="P231" s="52"/>
      <c r="Q231" s="5"/>
      <c r="R231" s="52"/>
      <c r="S231" s="5"/>
    </row>
    <row r="232" ht="15.75" customHeight="1">
      <c r="A232" s="11"/>
      <c r="E232" s="58"/>
      <c r="F232" s="5"/>
      <c r="G232" s="5"/>
      <c r="H232" s="52"/>
      <c r="I232" s="5"/>
      <c r="J232" s="5"/>
      <c r="K232" s="5"/>
      <c r="L232" s="52"/>
      <c r="M232" s="5"/>
      <c r="N232" s="5"/>
      <c r="O232" s="5"/>
      <c r="P232" s="52"/>
      <c r="Q232" s="5"/>
      <c r="R232" s="52"/>
      <c r="S232" s="5"/>
    </row>
    <row r="233" ht="15.75" customHeight="1">
      <c r="A233" s="11"/>
      <c r="E233" s="58"/>
      <c r="F233" s="5"/>
      <c r="G233" s="5"/>
      <c r="H233" s="52"/>
      <c r="I233" s="5"/>
      <c r="J233" s="5"/>
      <c r="K233" s="5"/>
      <c r="L233" s="52"/>
      <c r="M233" s="5"/>
      <c r="N233" s="5"/>
      <c r="O233" s="5"/>
      <c r="P233" s="52"/>
      <c r="Q233" s="5"/>
      <c r="R233" s="52"/>
      <c r="S233" s="5"/>
    </row>
    <row r="234" ht="15.75" customHeight="1">
      <c r="A234" s="11"/>
      <c r="E234" s="58"/>
      <c r="F234" s="5"/>
      <c r="G234" s="5"/>
      <c r="H234" s="52"/>
      <c r="I234" s="5"/>
      <c r="J234" s="5"/>
      <c r="K234" s="5"/>
      <c r="L234" s="52"/>
      <c r="M234" s="5"/>
      <c r="N234" s="5"/>
      <c r="O234" s="5"/>
      <c r="P234" s="52"/>
      <c r="Q234" s="5"/>
      <c r="R234" s="52"/>
      <c r="S234" s="5"/>
    </row>
    <row r="235" ht="15.75" customHeight="1">
      <c r="A235" s="11"/>
      <c r="E235" s="58"/>
      <c r="F235" s="5"/>
      <c r="G235" s="5"/>
      <c r="H235" s="52"/>
      <c r="I235" s="5"/>
      <c r="J235" s="5"/>
      <c r="K235" s="5"/>
      <c r="L235" s="52"/>
      <c r="M235" s="5"/>
      <c r="N235" s="5"/>
      <c r="O235" s="5"/>
      <c r="P235" s="52"/>
      <c r="Q235" s="5"/>
      <c r="R235" s="52"/>
      <c r="S235" s="5"/>
    </row>
    <row r="236" ht="15.75" customHeight="1">
      <c r="A236" s="11"/>
      <c r="E236" s="58"/>
      <c r="F236" s="5"/>
      <c r="G236" s="5"/>
      <c r="H236" s="52"/>
      <c r="I236" s="5"/>
      <c r="J236" s="5"/>
      <c r="K236" s="5"/>
      <c r="L236" s="52"/>
      <c r="M236" s="5"/>
      <c r="N236" s="5"/>
      <c r="O236" s="5"/>
      <c r="P236" s="52"/>
      <c r="Q236" s="5"/>
      <c r="R236" s="52"/>
      <c r="S236" s="5"/>
    </row>
    <row r="237" ht="15.75" customHeight="1">
      <c r="A237" s="11"/>
      <c r="E237" s="58"/>
      <c r="F237" s="5"/>
      <c r="G237" s="5"/>
      <c r="H237" s="52"/>
      <c r="I237" s="5"/>
      <c r="J237" s="5"/>
      <c r="K237" s="5"/>
      <c r="L237" s="52"/>
      <c r="M237" s="5"/>
      <c r="N237" s="5"/>
      <c r="O237" s="5"/>
      <c r="P237" s="52"/>
      <c r="Q237" s="5"/>
      <c r="R237" s="52"/>
      <c r="S237" s="5"/>
    </row>
    <row r="238" ht="15.75" customHeight="1">
      <c r="A238" s="11"/>
      <c r="E238" s="58"/>
      <c r="F238" s="5"/>
      <c r="G238" s="5"/>
      <c r="H238" s="52"/>
      <c r="I238" s="5"/>
      <c r="J238" s="5"/>
      <c r="K238" s="5"/>
      <c r="L238" s="52"/>
      <c r="M238" s="5"/>
      <c r="N238" s="5"/>
      <c r="O238" s="5"/>
      <c r="P238" s="52"/>
      <c r="Q238" s="5"/>
      <c r="R238" s="52"/>
      <c r="S238" s="5"/>
    </row>
    <row r="239" ht="15.75" customHeight="1">
      <c r="A239" s="11"/>
      <c r="E239" s="58"/>
      <c r="F239" s="5"/>
      <c r="G239" s="5"/>
      <c r="H239" s="52"/>
      <c r="I239" s="5"/>
      <c r="J239" s="5"/>
      <c r="K239" s="5"/>
      <c r="L239" s="52"/>
      <c r="M239" s="5"/>
      <c r="N239" s="5"/>
      <c r="O239" s="5"/>
      <c r="P239" s="52"/>
      <c r="Q239" s="5"/>
      <c r="R239" s="52"/>
      <c r="S239" s="5"/>
    </row>
    <row r="240" ht="15.75" customHeight="1">
      <c r="A240" s="11"/>
      <c r="E240" s="58"/>
      <c r="F240" s="5"/>
      <c r="G240" s="5"/>
      <c r="H240" s="52"/>
      <c r="I240" s="5"/>
      <c r="J240" s="5"/>
      <c r="K240" s="5"/>
      <c r="L240" s="52"/>
      <c r="M240" s="5"/>
      <c r="N240" s="5"/>
      <c r="O240" s="5"/>
      <c r="P240" s="52"/>
      <c r="Q240" s="5"/>
      <c r="R240" s="52"/>
      <c r="S240" s="5"/>
    </row>
    <row r="241" ht="15.75" customHeight="1">
      <c r="A241" s="11"/>
      <c r="E241" s="58"/>
      <c r="F241" s="5"/>
      <c r="G241" s="5"/>
      <c r="H241" s="52"/>
      <c r="I241" s="5"/>
      <c r="J241" s="5"/>
      <c r="K241" s="5"/>
      <c r="L241" s="52"/>
      <c r="M241" s="5"/>
      <c r="N241" s="5"/>
      <c r="O241" s="5"/>
      <c r="P241" s="52"/>
      <c r="Q241" s="5"/>
      <c r="R241" s="52"/>
      <c r="S241" s="5"/>
    </row>
    <row r="242" ht="15.75" customHeight="1">
      <c r="A242" s="11"/>
      <c r="E242" s="58"/>
      <c r="F242" s="5"/>
      <c r="G242" s="5"/>
      <c r="H242" s="52"/>
      <c r="I242" s="5"/>
      <c r="J242" s="5"/>
      <c r="K242" s="5"/>
      <c r="L242" s="52"/>
      <c r="M242" s="5"/>
      <c r="N242" s="5"/>
      <c r="O242" s="5"/>
      <c r="P242" s="52"/>
      <c r="Q242" s="5"/>
      <c r="R242" s="52"/>
      <c r="S242" s="5"/>
    </row>
    <row r="243" ht="15.75" customHeight="1">
      <c r="A243" s="11"/>
      <c r="E243" s="58"/>
      <c r="F243" s="5"/>
      <c r="G243" s="5"/>
      <c r="H243" s="52"/>
      <c r="I243" s="5"/>
      <c r="J243" s="5"/>
      <c r="K243" s="5"/>
      <c r="L243" s="52"/>
      <c r="M243" s="5"/>
      <c r="N243" s="5"/>
      <c r="O243" s="5"/>
      <c r="P243" s="52"/>
      <c r="Q243" s="5"/>
      <c r="R243" s="52"/>
      <c r="S243" s="5"/>
    </row>
    <row r="244" ht="15.75" customHeight="1">
      <c r="A244" s="11"/>
      <c r="E244" s="58"/>
      <c r="F244" s="5"/>
      <c r="G244" s="5"/>
      <c r="H244" s="52"/>
      <c r="I244" s="5"/>
      <c r="J244" s="5"/>
      <c r="K244" s="5"/>
      <c r="L244" s="52"/>
      <c r="M244" s="5"/>
      <c r="N244" s="5"/>
      <c r="O244" s="5"/>
      <c r="P244" s="52"/>
      <c r="Q244" s="5"/>
      <c r="R244" s="52"/>
      <c r="S244" s="5"/>
    </row>
    <row r="245" ht="15.75" customHeight="1">
      <c r="A245" s="11"/>
      <c r="E245" s="58"/>
      <c r="F245" s="5"/>
      <c r="G245" s="5"/>
      <c r="H245" s="52"/>
      <c r="I245" s="5"/>
      <c r="J245" s="5"/>
      <c r="K245" s="5"/>
      <c r="L245" s="52"/>
      <c r="M245" s="5"/>
      <c r="N245" s="5"/>
      <c r="O245" s="5"/>
      <c r="P245" s="52"/>
      <c r="Q245" s="5"/>
      <c r="R245" s="52"/>
      <c r="S245" s="5"/>
    </row>
    <row r="246" ht="15.75" customHeight="1">
      <c r="A246" s="11"/>
      <c r="E246" s="58"/>
      <c r="F246" s="5"/>
      <c r="G246" s="5"/>
      <c r="H246" s="52"/>
      <c r="I246" s="5"/>
      <c r="J246" s="5"/>
      <c r="K246" s="5"/>
      <c r="L246" s="52"/>
      <c r="M246" s="5"/>
      <c r="N246" s="5"/>
      <c r="O246" s="5"/>
      <c r="P246" s="52"/>
      <c r="Q246" s="5"/>
      <c r="R246" s="52"/>
      <c r="S246" s="5"/>
    </row>
    <row r="247" ht="15.75" customHeight="1">
      <c r="A247" s="11"/>
      <c r="E247" s="58"/>
      <c r="F247" s="5"/>
      <c r="G247" s="5"/>
      <c r="H247" s="52"/>
      <c r="I247" s="5"/>
      <c r="J247" s="5"/>
      <c r="K247" s="5"/>
      <c r="L247" s="52"/>
      <c r="M247" s="5"/>
      <c r="N247" s="5"/>
      <c r="O247" s="5"/>
      <c r="P247" s="52"/>
      <c r="Q247" s="5"/>
      <c r="R247" s="52"/>
      <c r="S247" s="5"/>
    </row>
    <row r="248" ht="15.75" customHeight="1">
      <c r="A248" s="11"/>
      <c r="E248" s="58"/>
      <c r="F248" s="5"/>
      <c r="G248" s="5"/>
      <c r="H248" s="52"/>
      <c r="I248" s="5"/>
      <c r="J248" s="5"/>
      <c r="K248" s="5"/>
      <c r="L248" s="52"/>
      <c r="M248" s="5"/>
      <c r="N248" s="5"/>
      <c r="O248" s="5"/>
      <c r="P248" s="52"/>
      <c r="Q248" s="5"/>
      <c r="R248" s="52"/>
      <c r="S248" s="5"/>
    </row>
    <row r="249" ht="15.75" customHeight="1">
      <c r="A249" s="11"/>
      <c r="E249" s="58"/>
      <c r="F249" s="5"/>
      <c r="G249" s="5"/>
      <c r="H249" s="52"/>
      <c r="I249" s="5"/>
      <c r="J249" s="5"/>
      <c r="K249" s="5"/>
      <c r="L249" s="52"/>
      <c r="M249" s="5"/>
      <c r="N249" s="5"/>
      <c r="O249" s="5"/>
      <c r="P249" s="52"/>
      <c r="Q249" s="5"/>
      <c r="R249" s="52"/>
      <c r="S249" s="5"/>
    </row>
    <row r="250" ht="15.75" customHeight="1">
      <c r="A250" s="11"/>
      <c r="E250" s="58"/>
      <c r="F250" s="5"/>
      <c r="G250" s="5"/>
      <c r="H250" s="52"/>
      <c r="I250" s="5"/>
      <c r="J250" s="5"/>
      <c r="K250" s="5"/>
      <c r="L250" s="52"/>
      <c r="M250" s="5"/>
      <c r="N250" s="5"/>
      <c r="O250" s="5"/>
      <c r="P250" s="52"/>
      <c r="Q250" s="5"/>
      <c r="R250" s="52"/>
      <c r="S250" s="5"/>
    </row>
    <row r="251" ht="15.75" customHeight="1">
      <c r="A251" s="11"/>
      <c r="E251" s="58"/>
      <c r="F251" s="5"/>
      <c r="G251" s="5"/>
      <c r="H251" s="52"/>
      <c r="I251" s="5"/>
      <c r="J251" s="5"/>
      <c r="K251" s="5"/>
      <c r="L251" s="52"/>
      <c r="M251" s="5"/>
      <c r="N251" s="5"/>
      <c r="O251" s="5"/>
      <c r="P251" s="52"/>
      <c r="Q251" s="5"/>
      <c r="R251" s="52"/>
      <c r="S251" s="5"/>
    </row>
    <row r="252" ht="15.75" customHeight="1">
      <c r="A252" s="11"/>
      <c r="E252" s="58"/>
      <c r="F252" s="5"/>
      <c r="G252" s="5"/>
      <c r="H252" s="52"/>
      <c r="I252" s="5"/>
      <c r="J252" s="5"/>
      <c r="K252" s="5"/>
      <c r="L252" s="52"/>
      <c r="M252" s="5"/>
      <c r="N252" s="5"/>
      <c r="O252" s="5"/>
      <c r="P252" s="52"/>
      <c r="Q252" s="5"/>
      <c r="R252" s="52"/>
      <c r="S252" s="5"/>
    </row>
    <row r="253" ht="15.75" customHeight="1">
      <c r="A253" s="11"/>
      <c r="E253" s="58"/>
      <c r="F253" s="5"/>
      <c r="G253" s="5"/>
      <c r="H253" s="52"/>
      <c r="I253" s="5"/>
      <c r="J253" s="5"/>
      <c r="K253" s="5"/>
      <c r="L253" s="52"/>
      <c r="M253" s="5"/>
      <c r="N253" s="5"/>
      <c r="O253" s="5"/>
      <c r="P253" s="52"/>
      <c r="Q253" s="5"/>
      <c r="R253" s="52"/>
      <c r="S253" s="5"/>
    </row>
    <row r="254" ht="15.75" customHeight="1">
      <c r="A254" s="11"/>
      <c r="E254" s="58"/>
      <c r="F254" s="5"/>
      <c r="G254" s="5"/>
      <c r="H254" s="52"/>
      <c r="I254" s="5"/>
      <c r="J254" s="5"/>
      <c r="K254" s="5"/>
      <c r="L254" s="52"/>
      <c r="M254" s="5"/>
      <c r="N254" s="5"/>
      <c r="O254" s="5"/>
      <c r="P254" s="52"/>
      <c r="Q254" s="5"/>
      <c r="R254" s="52"/>
      <c r="S254" s="5"/>
    </row>
    <row r="255" ht="15.75" customHeight="1">
      <c r="A255" s="11"/>
      <c r="E255" s="58"/>
      <c r="F255" s="5"/>
      <c r="G255" s="5"/>
      <c r="H255" s="52"/>
      <c r="I255" s="5"/>
      <c r="J255" s="5"/>
      <c r="K255" s="5"/>
      <c r="L255" s="52"/>
      <c r="M255" s="5"/>
      <c r="N255" s="5"/>
      <c r="O255" s="5"/>
      <c r="P255" s="52"/>
      <c r="Q255" s="5"/>
      <c r="R255" s="52"/>
      <c r="S255" s="5"/>
    </row>
    <row r="256" ht="15.75" customHeight="1">
      <c r="A256" s="11"/>
      <c r="E256" s="58"/>
      <c r="F256" s="5"/>
      <c r="G256" s="5"/>
      <c r="H256" s="52"/>
      <c r="I256" s="5"/>
      <c r="J256" s="5"/>
      <c r="K256" s="5"/>
      <c r="L256" s="52"/>
      <c r="M256" s="5"/>
      <c r="N256" s="5"/>
      <c r="O256" s="5"/>
      <c r="P256" s="52"/>
      <c r="Q256" s="5"/>
      <c r="R256" s="52"/>
      <c r="S256" s="5"/>
    </row>
    <row r="257" ht="15.75" customHeight="1">
      <c r="A257" s="11"/>
      <c r="E257" s="58"/>
      <c r="F257" s="5"/>
      <c r="G257" s="5"/>
      <c r="H257" s="52"/>
      <c r="I257" s="5"/>
      <c r="J257" s="5"/>
      <c r="K257" s="5"/>
      <c r="L257" s="52"/>
      <c r="M257" s="5"/>
      <c r="N257" s="5"/>
      <c r="O257" s="5"/>
      <c r="P257" s="52"/>
      <c r="Q257" s="5"/>
      <c r="R257" s="52"/>
      <c r="S257" s="5"/>
    </row>
    <row r="258" ht="15.75" customHeight="1">
      <c r="A258" s="11"/>
      <c r="E258" s="58"/>
      <c r="F258" s="5"/>
      <c r="G258" s="5"/>
      <c r="H258" s="52"/>
      <c r="I258" s="5"/>
      <c r="J258" s="5"/>
      <c r="K258" s="5"/>
      <c r="L258" s="52"/>
      <c r="M258" s="5"/>
      <c r="N258" s="5"/>
      <c r="O258" s="5"/>
      <c r="P258" s="52"/>
      <c r="Q258" s="5"/>
      <c r="R258" s="52"/>
      <c r="S258" s="5"/>
    </row>
    <row r="259" ht="15.75" customHeight="1">
      <c r="A259" s="11"/>
      <c r="E259" s="58"/>
      <c r="F259" s="5"/>
      <c r="G259" s="5"/>
      <c r="H259" s="52"/>
      <c r="I259" s="5"/>
      <c r="J259" s="5"/>
      <c r="K259" s="5"/>
      <c r="L259" s="52"/>
      <c r="M259" s="5"/>
      <c r="N259" s="5"/>
      <c r="O259" s="5"/>
      <c r="P259" s="52"/>
      <c r="Q259" s="5"/>
      <c r="R259" s="52"/>
      <c r="S259" s="5"/>
    </row>
    <row r="260" ht="15.75" customHeight="1">
      <c r="A260" s="11"/>
      <c r="E260" s="58"/>
      <c r="F260" s="5"/>
      <c r="G260" s="5"/>
      <c r="H260" s="52"/>
      <c r="I260" s="5"/>
      <c r="J260" s="5"/>
      <c r="K260" s="5"/>
      <c r="L260" s="52"/>
      <c r="M260" s="5"/>
      <c r="N260" s="5"/>
      <c r="O260" s="5"/>
      <c r="P260" s="52"/>
      <c r="Q260" s="5"/>
      <c r="R260" s="52"/>
      <c r="S260" s="5"/>
    </row>
    <row r="261" ht="15.75" customHeight="1">
      <c r="A261" s="11"/>
      <c r="E261" s="58"/>
      <c r="F261" s="5"/>
      <c r="G261" s="5"/>
      <c r="H261" s="52"/>
      <c r="I261" s="5"/>
      <c r="J261" s="5"/>
      <c r="K261" s="5"/>
      <c r="L261" s="52"/>
      <c r="M261" s="5"/>
      <c r="N261" s="5"/>
      <c r="O261" s="5"/>
      <c r="P261" s="52"/>
      <c r="Q261" s="5"/>
      <c r="R261" s="52"/>
      <c r="S261" s="5"/>
    </row>
    <row r="262" ht="15.75" customHeight="1">
      <c r="A262" s="11"/>
      <c r="E262" s="58"/>
      <c r="F262" s="5"/>
      <c r="G262" s="5"/>
      <c r="H262" s="52"/>
      <c r="I262" s="5"/>
      <c r="J262" s="5"/>
      <c r="K262" s="5"/>
      <c r="L262" s="52"/>
      <c r="M262" s="5"/>
      <c r="N262" s="5"/>
      <c r="O262" s="5"/>
      <c r="P262" s="52"/>
      <c r="Q262" s="5"/>
      <c r="R262" s="52"/>
      <c r="S262" s="5"/>
    </row>
    <row r="263" ht="15.75" customHeight="1">
      <c r="A263" s="11"/>
      <c r="E263" s="58"/>
      <c r="F263" s="5"/>
      <c r="G263" s="5"/>
      <c r="H263" s="52"/>
      <c r="I263" s="5"/>
      <c r="J263" s="5"/>
      <c r="K263" s="5"/>
      <c r="L263" s="52"/>
      <c r="M263" s="5"/>
      <c r="N263" s="5"/>
      <c r="O263" s="5"/>
      <c r="P263" s="52"/>
      <c r="Q263" s="5"/>
      <c r="R263" s="52"/>
      <c r="S263" s="5"/>
    </row>
    <row r="264" ht="15.75" customHeight="1">
      <c r="A264" s="11"/>
      <c r="E264" s="58"/>
      <c r="F264" s="5"/>
      <c r="G264" s="5"/>
      <c r="H264" s="52"/>
      <c r="I264" s="5"/>
      <c r="J264" s="5"/>
      <c r="K264" s="5"/>
      <c r="L264" s="52"/>
      <c r="M264" s="5"/>
      <c r="N264" s="5"/>
      <c r="O264" s="5"/>
      <c r="P264" s="52"/>
      <c r="Q264" s="5"/>
      <c r="R264" s="52"/>
      <c r="S264" s="5"/>
    </row>
    <row r="265" ht="15.75" customHeight="1">
      <c r="A265" s="11"/>
      <c r="E265" s="58"/>
      <c r="F265" s="5"/>
      <c r="G265" s="5"/>
      <c r="H265" s="52"/>
      <c r="I265" s="5"/>
      <c r="J265" s="5"/>
      <c r="K265" s="5"/>
      <c r="L265" s="52"/>
      <c r="M265" s="5"/>
      <c r="N265" s="5"/>
      <c r="O265" s="5"/>
      <c r="P265" s="52"/>
      <c r="Q265" s="5"/>
      <c r="R265" s="52"/>
      <c r="S265" s="5"/>
    </row>
    <row r="266" ht="15.75" customHeight="1">
      <c r="A266" s="11"/>
      <c r="E266" s="58"/>
      <c r="F266" s="5"/>
      <c r="G266" s="5"/>
      <c r="H266" s="52"/>
      <c r="I266" s="5"/>
      <c r="J266" s="5"/>
      <c r="K266" s="5"/>
      <c r="L266" s="52"/>
      <c r="M266" s="5"/>
      <c r="N266" s="5"/>
      <c r="O266" s="5"/>
      <c r="P266" s="52"/>
      <c r="Q266" s="5"/>
      <c r="R266" s="52"/>
      <c r="S266" s="5"/>
    </row>
    <row r="267" ht="15.75" customHeight="1">
      <c r="A267" s="11"/>
      <c r="E267" s="58"/>
      <c r="F267" s="5"/>
      <c r="G267" s="5"/>
      <c r="H267" s="52"/>
      <c r="I267" s="5"/>
      <c r="J267" s="5"/>
      <c r="K267" s="5"/>
      <c r="L267" s="52"/>
      <c r="M267" s="5"/>
      <c r="N267" s="5"/>
      <c r="O267" s="5"/>
      <c r="P267" s="52"/>
      <c r="Q267" s="5"/>
      <c r="R267" s="52"/>
      <c r="S267" s="5"/>
    </row>
    <row r="268" ht="15.75" customHeight="1">
      <c r="A268" s="11"/>
      <c r="E268" s="58"/>
      <c r="F268" s="5"/>
      <c r="G268" s="5"/>
      <c r="H268" s="52"/>
      <c r="I268" s="5"/>
      <c r="J268" s="5"/>
      <c r="K268" s="5"/>
      <c r="L268" s="52"/>
      <c r="M268" s="5"/>
      <c r="N268" s="5"/>
      <c r="O268" s="5"/>
      <c r="P268" s="52"/>
      <c r="Q268" s="5"/>
      <c r="R268" s="52"/>
      <c r="S268" s="5"/>
    </row>
    <row r="269" ht="15.75" customHeight="1">
      <c r="A269" s="11"/>
      <c r="E269" s="58"/>
      <c r="F269" s="5"/>
      <c r="G269" s="5"/>
      <c r="H269" s="52"/>
      <c r="I269" s="5"/>
      <c r="J269" s="5"/>
      <c r="K269" s="5"/>
      <c r="L269" s="52"/>
      <c r="M269" s="5"/>
      <c r="N269" s="5"/>
      <c r="O269" s="5"/>
      <c r="P269" s="52"/>
      <c r="Q269" s="5"/>
      <c r="R269" s="52"/>
      <c r="S269" s="5"/>
    </row>
    <row r="270" ht="15.75" customHeight="1">
      <c r="A270" s="11"/>
      <c r="E270" s="58"/>
      <c r="F270" s="5"/>
      <c r="G270" s="5"/>
      <c r="H270" s="52"/>
      <c r="I270" s="5"/>
      <c r="J270" s="5"/>
      <c r="K270" s="5"/>
      <c r="L270" s="52"/>
      <c r="M270" s="5"/>
      <c r="N270" s="5"/>
      <c r="O270" s="5"/>
      <c r="P270" s="52"/>
      <c r="Q270" s="5"/>
      <c r="R270" s="52"/>
      <c r="S270" s="5"/>
    </row>
    <row r="271" ht="15.75" customHeight="1">
      <c r="A271" s="11"/>
      <c r="E271" s="58"/>
      <c r="F271" s="5"/>
      <c r="G271" s="5"/>
      <c r="H271" s="52"/>
      <c r="I271" s="5"/>
      <c r="J271" s="5"/>
      <c r="K271" s="5"/>
      <c r="L271" s="52"/>
      <c r="M271" s="5"/>
      <c r="N271" s="5"/>
      <c r="O271" s="5"/>
      <c r="P271" s="52"/>
      <c r="Q271" s="5"/>
      <c r="R271" s="52"/>
      <c r="S271" s="5"/>
    </row>
    <row r="272" ht="15.75" customHeight="1">
      <c r="A272" s="11"/>
      <c r="E272" s="58"/>
      <c r="F272" s="5"/>
      <c r="G272" s="5"/>
      <c r="H272" s="52"/>
      <c r="I272" s="5"/>
      <c r="J272" s="5"/>
      <c r="K272" s="5"/>
      <c r="L272" s="52"/>
      <c r="M272" s="5"/>
      <c r="N272" s="5"/>
      <c r="O272" s="5"/>
      <c r="P272" s="52"/>
      <c r="Q272" s="5"/>
      <c r="R272" s="52"/>
      <c r="S272" s="5"/>
    </row>
    <row r="273" ht="15.75" customHeight="1">
      <c r="A273" s="11"/>
      <c r="E273" s="58"/>
      <c r="F273" s="5"/>
      <c r="G273" s="5"/>
      <c r="H273" s="52"/>
      <c r="I273" s="5"/>
      <c r="J273" s="5"/>
      <c r="K273" s="5"/>
      <c r="L273" s="52"/>
      <c r="M273" s="5"/>
      <c r="N273" s="5"/>
      <c r="O273" s="5"/>
      <c r="P273" s="52"/>
      <c r="Q273" s="5"/>
      <c r="R273" s="52"/>
      <c r="S273" s="5"/>
    </row>
    <row r="274" ht="15.75" customHeight="1">
      <c r="A274" s="11"/>
      <c r="E274" s="58"/>
      <c r="F274" s="5"/>
      <c r="G274" s="5"/>
      <c r="H274" s="52"/>
      <c r="I274" s="5"/>
      <c r="J274" s="5"/>
      <c r="K274" s="5"/>
      <c r="L274" s="52"/>
      <c r="M274" s="5"/>
      <c r="N274" s="5"/>
      <c r="O274" s="5"/>
      <c r="P274" s="52"/>
      <c r="Q274" s="5"/>
      <c r="R274" s="52"/>
      <c r="S274" s="5"/>
    </row>
    <row r="275" ht="15.75" customHeight="1">
      <c r="A275" s="11"/>
      <c r="E275" s="58"/>
      <c r="F275" s="5"/>
      <c r="G275" s="5"/>
      <c r="H275" s="52"/>
      <c r="I275" s="5"/>
      <c r="J275" s="5"/>
      <c r="K275" s="5"/>
      <c r="L275" s="52"/>
      <c r="M275" s="5"/>
      <c r="N275" s="5"/>
      <c r="O275" s="5"/>
      <c r="P275" s="52"/>
      <c r="Q275" s="5"/>
      <c r="R275" s="52"/>
      <c r="S275" s="5"/>
    </row>
    <row r="276" ht="15.75" customHeight="1">
      <c r="A276" s="11"/>
      <c r="E276" s="58"/>
      <c r="F276" s="5"/>
      <c r="G276" s="5"/>
      <c r="H276" s="52"/>
      <c r="I276" s="5"/>
      <c r="J276" s="5"/>
      <c r="K276" s="5"/>
      <c r="L276" s="52"/>
      <c r="M276" s="5"/>
      <c r="N276" s="5"/>
      <c r="O276" s="5"/>
      <c r="P276" s="52"/>
      <c r="Q276" s="5"/>
      <c r="R276" s="52"/>
      <c r="S276" s="5"/>
    </row>
    <row r="277" ht="15.75" customHeight="1">
      <c r="A277" s="11"/>
      <c r="E277" s="58"/>
      <c r="F277" s="5"/>
      <c r="G277" s="5"/>
      <c r="H277" s="52"/>
      <c r="I277" s="5"/>
      <c r="J277" s="5"/>
      <c r="K277" s="5"/>
      <c r="L277" s="52"/>
      <c r="M277" s="5"/>
      <c r="N277" s="5"/>
      <c r="O277" s="5"/>
      <c r="P277" s="52"/>
      <c r="Q277" s="5"/>
      <c r="R277" s="52"/>
      <c r="S277" s="5"/>
    </row>
    <row r="278" ht="15.75" customHeight="1">
      <c r="A278" s="11"/>
      <c r="E278" s="58"/>
      <c r="F278" s="5"/>
      <c r="G278" s="5"/>
      <c r="H278" s="52"/>
      <c r="I278" s="5"/>
      <c r="J278" s="5"/>
      <c r="K278" s="5"/>
      <c r="L278" s="52"/>
      <c r="M278" s="5"/>
      <c r="N278" s="5"/>
      <c r="O278" s="5"/>
      <c r="P278" s="52"/>
      <c r="Q278" s="5"/>
      <c r="R278" s="52"/>
      <c r="S278" s="5"/>
    </row>
    <row r="279" ht="15.75" customHeight="1">
      <c r="A279" s="11"/>
      <c r="E279" s="58"/>
      <c r="F279" s="5"/>
      <c r="G279" s="5"/>
      <c r="H279" s="52"/>
      <c r="I279" s="5"/>
      <c r="J279" s="5"/>
      <c r="K279" s="5"/>
      <c r="L279" s="52"/>
      <c r="M279" s="5"/>
      <c r="N279" s="5"/>
      <c r="O279" s="5"/>
      <c r="P279" s="52"/>
      <c r="Q279" s="5"/>
      <c r="R279" s="52"/>
      <c r="S279" s="5"/>
    </row>
    <row r="280" ht="15.75" customHeight="1">
      <c r="A280" s="11"/>
      <c r="E280" s="58"/>
      <c r="F280" s="5"/>
      <c r="G280" s="5"/>
      <c r="H280" s="52"/>
      <c r="I280" s="5"/>
      <c r="J280" s="5"/>
      <c r="K280" s="5"/>
      <c r="L280" s="52"/>
      <c r="M280" s="5"/>
      <c r="N280" s="5"/>
      <c r="O280" s="5"/>
      <c r="P280" s="52"/>
      <c r="Q280" s="5"/>
      <c r="R280" s="52"/>
      <c r="S280" s="5"/>
    </row>
    <row r="281" ht="15.75" customHeight="1">
      <c r="A281" s="11"/>
      <c r="E281" s="58"/>
      <c r="F281" s="5"/>
      <c r="G281" s="5"/>
      <c r="H281" s="52"/>
      <c r="I281" s="5"/>
      <c r="J281" s="5"/>
      <c r="K281" s="5"/>
      <c r="L281" s="52"/>
      <c r="M281" s="5"/>
      <c r="N281" s="5"/>
      <c r="O281" s="5"/>
      <c r="P281" s="52"/>
      <c r="Q281" s="5"/>
      <c r="R281" s="52"/>
      <c r="S281" s="5"/>
    </row>
    <row r="282" ht="15.75" customHeight="1">
      <c r="A282" s="11"/>
      <c r="E282" s="58"/>
      <c r="F282" s="5"/>
      <c r="G282" s="5"/>
      <c r="H282" s="52"/>
      <c r="I282" s="5"/>
      <c r="J282" s="5"/>
      <c r="K282" s="5"/>
      <c r="L282" s="52"/>
      <c r="M282" s="5"/>
      <c r="N282" s="5"/>
      <c r="O282" s="5"/>
      <c r="P282" s="52"/>
      <c r="Q282" s="5"/>
      <c r="R282" s="52"/>
      <c r="S282" s="5"/>
    </row>
    <row r="283" ht="15.75" customHeight="1">
      <c r="A283" s="11"/>
      <c r="E283" s="58"/>
      <c r="F283" s="5"/>
      <c r="G283" s="5"/>
      <c r="H283" s="52"/>
      <c r="I283" s="5"/>
      <c r="J283" s="5"/>
      <c r="K283" s="5"/>
      <c r="L283" s="52"/>
      <c r="M283" s="5"/>
      <c r="N283" s="5"/>
      <c r="O283" s="5"/>
      <c r="P283" s="52"/>
      <c r="Q283" s="5"/>
      <c r="R283" s="52"/>
      <c r="S283" s="5"/>
    </row>
    <row r="284" ht="15.75" customHeight="1">
      <c r="A284" s="11"/>
      <c r="E284" s="58"/>
      <c r="F284" s="5"/>
      <c r="G284" s="5"/>
      <c r="H284" s="52"/>
      <c r="I284" s="5"/>
      <c r="J284" s="5"/>
      <c r="K284" s="5"/>
      <c r="L284" s="52"/>
      <c r="M284" s="5"/>
      <c r="N284" s="5"/>
      <c r="O284" s="5"/>
      <c r="P284" s="52"/>
      <c r="Q284" s="5"/>
      <c r="R284" s="52"/>
      <c r="S284" s="5"/>
    </row>
    <row r="285" ht="15.75" customHeight="1">
      <c r="A285" s="11"/>
      <c r="E285" s="58"/>
      <c r="F285" s="5"/>
      <c r="G285" s="5"/>
      <c r="H285" s="52"/>
      <c r="I285" s="5"/>
      <c r="J285" s="5"/>
      <c r="K285" s="5"/>
      <c r="L285" s="52"/>
      <c r="M285" s="5"/>
      <c r="N285" s="5"/>
      <c r="O285" s="5"/>
      <c r="P285" s="52"/>
      <c r="Q285" s="5"/>
      <c r="R285" s="52"/>
      <c r="S285" s="5"/>
    </row>
    <row r="286" ht="15.75" customHeight="1">
      <c r="A286" s="11"/>
      <c r="E286" s="58"/>
      <c r="F286" s="5"/>
      <c r="G286" s="5"/>
      <c r="H286" s="52"/>
      <c r="I286" s="5"/>
      <c r="J286" s="5"/>
      <c r="K286" s="5"/>
      <c r="L286" s="52"/>
      <c r="M286" s="5"/>
      <c r="N286" s="5"/>
      <c r="O286" s="5"/>
      <c r="P286" s="52"/>
      <c r="Q286" s="5"/>
      <c r="R286" s="52"/>
      <c r="S286" s="5"/>
    </row>
    <row r="287" ht="15.75" customHeight="1">
      <c r="A287" s="11"/>
      <c r="E287" s="58"/>
      <c r="F287" s="5"/>
      <c r="G287" s="5"/>
      <c r="H287" s="52"/>
      <c r="I287" s="5"/>
      <c r="J287" s="5"/>
      <c r="K287" s="5"/>
      <c r="L287" s="52"/>
      <c r="M287" s="5"/>
      <c r="N287" s="5"/>
      <c r="O287" s="5"/>
      <c r="P287" s="52"/>
      <c r="Q287" s="5"/>
      <c r="R287" s="52"/>
      <c r="S287" s="5"/>
    </row>
    <row r="288" ht="15.75" customHeight="1">
      <c r="A288" s="11"/>
      <c r="E288" s="58"/>
      <c r="F288" s="5"/>
      <c r="G288" s="5"/>
      <c r="H288" s="52"/>
      <c r="I288" s="5"/>
      <c r="J288" s="5"/>
      <c r="K288" s="5"/>
      <c r="L288" s="52"/>
      <c r="M288" s="5"/>
      <c r="N288" s="5"/>
      <c r="O288" s="5"/>
      <c r="P288" s="52"/>
      <c r="Q288" s="5"/>
      <c r="R288" s="52"/>
      <c r="S288" s="5"/>
    </row>
    <row r="289" ht="15.75" customHeight="1">
      <c r="A289" s="11"/>
      <c r="E289" s="58"/>
      <c r="F289" s="5"/>
      <c r="G289" s="5"/>
      <c r="H289" s="52"/>
      <c r="I289" s="5"/>
      <c r="J289" s="5"/>
      <c r="K289" s="5"/>
      <c r="L289" s="52"/>
      <c r="M289" s="5"/>
      <c r="N289" s="5"/>
      <c r="O289" s="5"/>
      <c r="P289" s="52"/>
      <c r="Q289" s="5"/>
      <c r="R289" s="52"/>
      <c r="S289" s="5"/>
    </row>
    <row r="290" ht="15.75" customHeight="1">
      <c r="A290" s="11"/>
      <c r="E290" s="58"/>
      <c r="F290" s="5"/>
      <c r="G290" s="5"/>
      <c r="H290" s="52"/>
      <c r="I290" s="5"/>
      <c r="J290" s="5"/>
      <c r="K290" s="5"/>
      <c r="L290" s="52"/>
      <c r="M290" s="5"/>
      <c r="N290" s="5"/>
      <c r="O290" s="5"/>
      <c r="P290" s="52"/>
      <c r="Q290" s="5"/>
      <c r="R290" s="52"/>
      <c r="S290" s="5"/>
    </row>
    <row r="291" ht="15.75" customHeight="1">
      <c r="A291" s="11"/>
      <c r="E291" s="58"/>
      <c r="F291" s="5"/>
      <c r="G291" s="5"/>
      <c r="H291" s="52"/>
      <c r="I291" s="5"/>
      <c r="J291" s="5"/>
      <c r="K291" s="5"/>
      <c r="L291" s="52"/>
      <c r="M291" s="5"/>
      <c r="N291" s="5"/>
      <c r="O291" s="5"/>
      <c r="P291" s="52"/>
      <c r="Q291" s="5"/>
      <c r="R291" s="52"/>
      <c r="S291" s="5"/>
    </row>
    <row r="292" ht="15.75" customHeight="1">
      <c r="A292" s="11"/>
      <c r="E292" s="58"/>
      <c r="F292" s="5"/>
      <c r="G292" s="5"/>
      <c r="H292" s="52"/>
      <c r="I292" s="5"/>
      <c r="J292" s="5"/>
      <c r="K292" s="5"/>
      <c r="L292" s="52"/>
      <c r="M292" s="5"/>
      <c r="N292" s="5"/>
      <c r="O292" s="5"/>
      <c r="P292" s="52"/>
      <c r="Q292" s="5"/>
      <c r="R292" s="52"/>
      <c r="S292" s="5"/>
    </row>
    <row r="293" ht="15.75" customHeight="1">
      <c r="A293" s="11"/>
      <c r="E293" s="58"/>
      <c r="F293" s="5"/>
      <c r="G293" s="5"/>
      <c r="H293" s="52"/>
      <c r="I293" s="5"/>
      <c r="J293" s="5"/>
      <c r="K293" s="5"/>
      <c r="L293" s="52"/>
      <c r="M293" s="5"/>
      <c r="N293" s="5"/>
      <c r="O293" s="5"/>
      <c r="P293" s="52"/>
      <c r="Q293" s="5"/>
      <c r="R293" s="52"/>
      <c r="S293" s="5"/>
    </row>
    <row r="294" ht="15.75" customHeight="1">
      <c r="A294" s="11"/>
      <c r="E294" s="58"/>
      <c r="F294" s="5"/>
      <c r="G294" s="5"/>
      <c r="H294" s="52"/>
      <c r="I294" s="5"/>
      <c r="J294" s="5"/>
      <c r="K294" s="5"/>
      <c r="L294" s="52"/>
      <c r="M294" s="5"/>
      <c r="N294" s="5"/>
      <c r="O294" s="5"/>
      <c r="P294" s="52"/>
      <c r="Q294" s="5"/>
      <c r="R294" s="52"/>
      <c r="S294" s="5"/>
    </row>
    <row r="295" ht="15.75" customHeight="1">
      <c r="A295" s="11"/>
      <c r="E295" s="58"/>
      <c r="F295" s="5"/>
      <c r="G295" s="5"/>
      <c r="H295" s="52"/>
      <c r="I295" s="5"/>
      <c r="J295" s="5"/>
      <c r="K295" s="5"/>
      <c r="L295" s="52"/>
      <c r="M295" s="5"/>
      <c r="N295" s="5"/>
      <c r="O295" s="5"/>
      <c r="P295" s="52"/>
      <c r="Q295" s="5"/>
      <c r="R295" s="52"/>
      <c r="S295" s="5"/>
    </row>
    <row r="296" ht="15.75" customHeight="1">
      <c r="A296" s="11"/>
      <c r="E296" s="58"/>
      <c r="F296" s="5"/>
      <c r="G296" s="5"/>
      <c r="H296" s="52"/>
      <c r="I296" s="5"/>
      <c r="J296" s="5"/>
      <c r="K296" s="5"/>
      <c r="L296" s="52"/>
      <c r="M296" s="5"/>
      <c r="N296" s="5"/>
      <c r="O296" s="5"/>
      <c r="P296" s="52"/>
      <c r="Q296" s="5"/>
      <c r="R296" s="52"/>
      <c r="S296" s="5"/>
    </row>
    <row r="297" ht="15.75" customHeight="1">
      <c r="A297" s="11"/>
      <c r="E297" s="58"/>
      <c r="F297" s="5"/>
      <c r="G297" s="5"/>
      <c r="H297" s="52"/>
      <c r="I297" s="5"/>
      <c r="J297" s="5"/>
      <c r="K297" s="5"/>
      <c r="L297" s="52"/>
      <c r="M297" s="5"/>
      <c r="N297" s="5"/>
      <c r="O297" s="5"/>
      <c r="P297" s="52"/>
      <c r="Q297" s="5"/>
      <c r="R297" s="52"/>
      <c r="S297" s="5"/>
    </row>
    <row r="298" ht="15.75" customHeight="1">
      <c r="A298" s="11"/>
      <c r="E298" s="58"/>
      <c r="F298" s="5"/>
      <c r="G298" s="5"/>
      <c r="H298" s="52"/>
      <c r="I298" s="5"/>
      <c r="J298" s="5"/>
      <c r="K298" s="5"/>
      <c r="L298" s="52"/>
      <c r="M298" s="5"/>
      <c r="N298" s="5"/>
      <c r="O298" s="5"/>
      <c r="P298" s="52"/>
      <c r="Q298" s="5"/>
      <c r="R298" s="52"/>
      <c r="S298" s="5"/>
    </row>
    <row r="299" ht="15.75" customHeight="1">
      <c r="A299" s="11"/>
      <c r="E299" s="58"/>
      <c r="F299" s="5"/>
      <c r="G299" s="5"/>
      <c r="H299" s="52"/>
      <c r="I299" s="5"/>
      <c r="J299" s="5"/>
      <c r="K299" s="5"/>
      <c r="L299" s="52"/>
      <c r="M299" s="5"/>
      <c r="N299" s="5"/>
      <c r="O299" s="5"/>
      <c r="P299" s="52"/>
      <c r="Q299" s="5"/>
      <c r="R299" s="52"/>
      <c r="S299" s="5"/>
    </row>
    <row r="300" ht="15.75" customHeight="1">
      <c r="A300" s="11"/>
      <c r="E300" s="58"/>
      <c r="F300" s="5"/>
      <c r="G300" s="5"/>
      <c r="H300" s="52"/>
      <c r="I300" s="5"/>
      <c r="J300" s="5"/>
      <c r="K300" s="5"/>
      <c r="L300" s="52"/>
      <c r="M300" s="5"/>
      <c r="N300" s="5"/>
      <c r="O300" s="5"/>
      <c r="P300" s="52"/>
      <c r="Q300" s="5"/>
      <c r="R300" s="52"/>
      <c r="S300" s="5"/>
    </row>
    <row r="301" ht="15.75" customHeight="1">
      <c r="A301" s="11"/>
      <c r="E301" s="58"/>
      <c r="F301" s="5"/>
      <c r="G301" s="5"/>
      <c r="H301" s="52"/>
      <c r="I301" s="5"/>
      <c r="J301" s="5"/>
      <c r="K301" s="5"/>
      <c r="L301" s="52"/>
      <c r="M301" s="5"/>
      <c r="N301" s="5"/>
      <c r="O301" s="5"/>
      <c r="P301" s="52"/>
      <c r="Q301" s="5"/>
      <c r="R301" s="52"/>
      <c r="S301" s="5"/>
    </row>
    <row r="302" ht="15.75" customHeight="1">
      <c r="A302" s="11"/>
      <c r="E302" s="58"/>
      <c r="F302" s="5"/>
      <c r="G302" s="5"/>
      <c r="H302" s="52"/>
      <c r="I302" s="5"/>
      <c r="J302" s="5"/>
      <c r="K302" s="5"/>
      <c r="L302" s="52"/>
      <c r="M302" s="5"/>
      <c r="N302" s="5"/>
      <c r="O302" s="5"/>
      <c r="P302" s="52"/>
      <c r="Q302" s="5"/>
      <c r="R302" s="52"/>
      <c r="S302" s="5"/>
    </row>
    <row r="303" ht="15.75" customHeight="1">
      <c r="A303" s="11"/>
      <c r="E303" s="58"/>
      <c r="F303" s="5"/>
      <c r="G303" s="5"/>
      <c r="H303" s="52"/>
      <c r="I303" s="5"/>
      <c r="J303" s="5"/>
      <c r="K303" s="5"/>
      <c r="L303" s="52"/>
      <c r="M303" s="5"/>
      <c r="N303" s="5"/>
      <c r="O303" s="5"/>
      <c r="P303" s="52"/>
      <c r="Q303" s="5"/>
      <c r="R303" s="52"/>
      <c r="S303" s="5"/>
    </row>
    <row r="304" ht="15.75" customHeight="1">
      <c r="A304" s="11"/>
      <c r="E304" s="58"/>
      <c r="F304" s="5"/>
      <c r="G304" s="5"/>
      <c r="H304" s="52"/>
      <c r="I304" s="5"/>
      <c r="J304" s="5"/>
      <c r="K304" s="5"/>
      <c r="L304" s="52"/>
      <c r="M304" s="5"/>
      <c r="N304" s="5"/>
      <c r="O304" s="5"/>
      <c r="P304" s="52"/>
      <c r="Q304" s="5"/>
      <c r="R304" s="52"/>
      <c r="S304" s="5"/>
    </row>
    <row r="305" ht="15.75" customHeight="1">
      <c r="A305" s="11"/>
      <c r="E305" s="58"/>
      <c r="F305" s="5"/>
      <c r="G305" s="5"/>
      <c r="H305" s="52"/>
      <c r="I305" s="5"/>
      <c r="J305" s="5"/>
      <c r="K305" s="5"/>
      <c r="L305" s="52"/>
      <c r="M305" s="5"/>
      <c r="N305" s="5"/>
      <c r="O305" s="5"/>
      <c r="P305" s="52"/>
      <c r="Q305" s="5"/>
      <c r="R305" s="52"/>
      <c r="S305" s="5"/>
    </row>
    <row r="306" ht="15.75" customHeight="1">
      <c r="A306" s="11"/>
      <c r="E306" s="58"/>
      <c r="F306" s="5"/>
      <c r="G306" s="5"/>
      <c r="H306" s="52"/>
      <c r="I306" s="5"/>
      <c r="J306" s="5"/>
      <c r="K306" s="5"/>
      <c r="L306" s="52"/>
      <c r="M306" s="5"/>
      <c r="N306" s="5"/>
      <c r="O306" s="5"/>
      <c r="P306" s="52"/>
      <c r="Q306" s="5"/>
      <c r="R306" s="52"/>
      <c r="S306" s="5"/>
    </row>
    <row r="307" ht="15.75" customHeight="1">
      <c r="A307" s="11"/>
      <c r="E307" s="58"/>
      <c r="F307" s="5"/>
      <c r="G307" s="5"/>
      <c r="H307" s="52"/>
      <c r="I307" s="5"/>
      <c r="J307" s="5"/>
      <c r="K307" s="5"/>
      <c r="L307" s="52"/>
      <c r="M307" s="5"/>
      <c r="N307" s="5"/>
      <c r="O307" s="5"/>
      <c r="P307" s="52"/>
      <c r="Q307" s="5"/>
      <c r="R307" s="52"/>
      <c r="S307" s="5"/>
    </row>
    <row r="308" ht="15.75" customHeight="1">
      <c r="A308" s="11"/>
      <c r="E308" s="58"/>
      <c r="F308" s="5"/>
      <c r="G308" s="5"/>
      <c r="H308" s="52"/>
      <c r="I308" s="5"/>
      <c r="J308" s="5"/>
      <c r="K308" s="5"/>
      <c r="L308" s="52"/>
      <c r="M308" s="5"/>
      <c r="N308" s="5"/>
      <c r="O308" s="5"/>
      <c r="P308" s="52"/>
      <c r="Q308" s="5"/>
      <c r="R308" s="52"/>
      <c r="S308" s="5"/>
    </row>
    <row r="309" ht="15.75" customHeight="1">
      <c r="A309" s="11"/>
      <c r="E309" s="58"/>
      <c r="F309" s="5"/>
      <c r="G309" s="5"/>
      <c r="H309" s="52"/>
      <c r="I309" s="5"/>
      <c r="J309" s="5"/>
      <c r="K309" s="5"/>
      <c r="L309" s="52"/>
      <c r="M309" s="5"/>
      <c r="N309" s="5"/>
      <c r="O309" s="5"/>
      <c r="P309" s="52"/>
      <c r="Q309" s="5"/>
      <c r="R309" s="52"/>
      <c r="S309" s="5"/>
    </row>
    <row r="310" ht="15.75" customHeight="1">
      <c r="A310" s="11"/>
      <c r="E310" s="58"/>
      <c r="F310" s="5"/>
      <c r="G310" s="5"/>
      <c r="H310" s="52"/>
      <c r="I310" s="5"/>
      <c r="J310" s="5"/>
      <c r="K310" s="5"/>
      <c r="L310" s="52"/>
      <c r="M310" s="5"/>
      <c r="N310" s="5"/>
      <c r="O310" s="5"/>
      <c r="P310" s="52"/>
      <c r="Q310" s="5"/>
      <c r="R310" s="52"/>
      <c r="S310" s="5"/>
    </row>
    <row r="311" ht="15.75" customHeight="1">
      <c r="A311" s="11"/>
      <c r="E311" s="58"/>
      <c r="F311" s="5"/>
      <c r="G311" s="5"/>
      <c r="H311" s="52"/>
      <c r="I311" s="5"/>
      <c r="J311" s="5"/>
      <c r="K311" s="5"/>
      <c r="L311" s="52"/>
      <c r="M311" s="5"/>
      <c r="N311" s="5"/>
      <c r="O311" s="5"/>
      <c r="P311" s="52"/>
      <c r="Q311" s="5"/>
      <c r="R311" s="52"/>
      <c r="S311" s="5"/>
    </row>
    <row r="312" ht="15.75" customHeight="1">
      <c r="A312" s="11"/>
      <c r="E312" s="58"/>
      <c r="F312" s="5"/>
      <c r="G312" s="5"/>
      <c r="H312" s="52"/>
      <c r="I312" s="5"/>
      <c r="J312" s="5"/>
      <c r="K312" s="5"/>
      <c r="L312" s="52"/>
      <c r="M312" s="5"/>
      <c r="N312" s="5"/>
      <c r="O312" s="5"/>
      <c r="P312" s="52"/>
      <c r="Q312" s="5"/>
      <c r="R312" s="52"/>
      <c r="S312" s="5"/>
    </row>
    <row r="313" ht="15.75" customHeight="1">
      <c r="A313" s="11"/>
      <c r="E313" s="58"/>
      <c r="F313" s="5"/>
      <c r="G313" s="5"/>
      <c r="H313" s="52"/>
      <c r="I313" s="5"/>
      <c r="J313" s="5"/>
      <c r="K313" s="5"/>
      <c r="L313" s="52"/>
      <c r="M313" s="5"/>
      <c r="N313" s="5"/>
      <c r="O313" s="5"/>
      <c r="P313" s="52"/>
      <c r="Q313" s="5"/>
      <c r="R313" s="52"/>
      <c r="S313" s="5"/>
    </row>
    <row r="314" ht="15.75" customHeight="1">
      <c r="A314" s="11"/>
      <c r="E314" s="58"/>
      <c r="F314" s="5"/>
      <c r="G314" s="5"/>
      <c r="H314" s="52"/>
      <c r="I314" s="5"/>
      <c r="J314" s="5"/>
      <c r="K314" s="5"/>
      <c r="L314" s="52"/>
      <c r="M314" s="5"/>
      <c r="N314" s="5"/>
      <c r="O314" s="5"/>
      <c r="P314" s="52"/>
      <c r="Q314" s="5"/>
      <c r="R314" s="52"/>
      <c r="S314" s="5"/>
    </row>
    <row r="315" ht="15.75" customHeight="1">
      <c r="A315" s="11"/>
      <c r="E315" s="58"/>
      <c r="F315" s="5"/>
      <c r="G315" s="5"/>
      <c r="H315" s="52"/>
      <c r="I315" s="5"/>
      <c r="J315" s="5"/>
      <c r="K315" s="5"/>
      <c r="L315" s="52"/>
      <c r="M315" s="5"/>
      <c r="N315" s="5"/>
      <c r="O315" s="5"/>
      <c r="P315" s="52"/>
      <c r="Q315" s="5"/>
      <c r="R315" s="52"/>
      <c r="S315" s="5"/>
    </row>
    <row r="316" ht="15.75" customHeight="1">
      <c r="A316" s="11"/>
      <c r="E316" s="58"/>
      <c r="F316" s="5"/>
      <c r="G316" s="5"/>
      <c r="H316" s="52"/>
      <c r="I316" s="5"/>
      <c r="J316" s="5"/>
      <c r="K316" s="5"/>
      <c r="L316" s="52"/>
      <c r="M316" s="5"/>
      <c r="N316" s="5"/>
      <c r="O316" s="5"/>
      <c r="P316" s="52"/>
      <c r="Q316" s="5"/>
      <c r="R316" s="52"/>
      <c r="S316" s="5"/>
    </row>
    <row r="317" ht="15.75" customHeight="1">
      <c r="A317" s="11"/>
      <c r="E317" s="58"/>
      <c r="F317" s="5"/>
      <c r="G317" s="5"/>
      <c r="H317" s="52"/>
      <c r="I317" s="5"/>
      <c r="J317" s="5"/>
      <c r="K317" s="5"/>
      <c r="L317" s="52"/>
      <c r="M317" s="5"/>
      <c r="N317" s="5"/>
      <c r="O317" s="5"/>
      <c r="P317" s="52"/>
      <c r="Q317" s="5"/>
      <c r="R317" s="52"/>
      <c r="S317" s="5"/>
    </row>
    <row r="318" ht="15.75" customHeight="1">
      <c r="A318" s="11"/>
      <c r="E318" s="58"/>
      <c r="F318" s="5"/>
      <c r="G318" s="5"/>
      <c r="H318" s="52"/>
      <c r="I318" s="5"/>
      <c r="J318" s="5"/>
      <c r="K318" s="5"/>
      <c r="L318" s="52"/>
      <c r="M318" s="5"/>
      <c r="N318" s="5"/>
      <c r="O318" s="5"/>
      <c r="P318" s="52"/>
      <c r="Q318" s="5"/>
      <c r="R318" s="52"/>
      <c r="S318" s="5"/>
    </row>
    <row r="319" ht="15.75" customHeight="1">
      <c r="A319" s="11"/>
      <c r="E319" s="58"/>
      <c r="F319" s="5"/>
      <c r="G319" s="5"/>
      <c r="H319" s="52"/>
      <c r="I319" s="5"/>
      <c r="J319" s="5"/>
      <c r="K319" s="5"/>
      <c r="L319" s="52"/>
      <c r="M319" s="5"/>
      <c r="N319" s="5"/>
      <c r="O319" s="5"/>
      <c r="P319" s="52"/>
      <c r="Q319" s="5"/>
      <c r="R319" s="52"/>
      <c r="S319" s="5"/>
    </row>
    <row r="320" ht="15.75" customHeight="1">
      <c r="A320" s="11"/>
      <c r="E320" s="58"/>
      <c r="F320" s="5"/>
      <c r="G320" s="5"/>
      <c r="H320" s="52"/>
      <c r="I320" s="5"/>
      <c r="J320" s="5"/>
      <c r="K320" s="5"/>
      <c r="L320" s="52"/>
      <c r="M320" s="5"/>
      <c r="N320" s="5"/>
      <c r="O320" s="5"/>
      <c r="P320" s="52"/>
      <c r="Q320" s="5"/>
      <c r="R320" s="52"/>
      <c r="S320" s="5"/>
    </row>
    <row r="321" ht="15.75" customHeight="1">
      <c r="A321" s="11"/>
      <c r="E321" s="58"/>
      <c r="F321" s="5"/>
      <c r="G321" s="5"/>
      <c r="H321" s="52"/>
      <c r="I321" s="5"/>
      <c r="J321" s="5"/>
      <c r="K321" s="5"/>
      <c r="L321" s="52"/>
      <c r="M321" s="5"/>
      <c r="N321" s="5"/>
      <c r="O321" s="5"/>
      <c r="P321" s="52"/>
      <c r="Q321" s="5"/>
      <c r="R321" s="52"/>
      <c r="S321" s="5"/>
    </row>
    <row r="322" ht="15.75" customHeight="1">
      <c r="A322" s="11"/>
      <c r="E322" s="58"/>
      <c r="F322" s="5"/>
      <c r="G322" s="5"/>
      <c r="H322" s="52"/>
      <c r="I322" s="5"/>
      <c r="J322" s="5"/>
      <c r="K322" s="5"/>
      <c r="L322" s="52"/>
      <c r="M322" s="5"/>
      <c r="N322" s="5"/>
      <c r="O322" s="5"/>
      <c r="P322" s="52"/>
      <c r="Q322" s="5"/>
      <c r="R322" s="52"/>
      <c r="S322" s="5"/>
    </row>
    <row r="323" ht="15.75" customHeight="1">
      <c r="A323" s="11"/>
      <c r="E323" s="58"/>
      <c r="F323" s="5"/>
      <c r="G323" s="5"/>
      <c r="H323" s="52"/>
      <c r="I323" s="5"/>
      <c r="J323" s="5"/>
      <c r="K323" s="5"/>
      <c r="L323" s="52"/>
      <c r="M323" s="5"/>
      <c r="N323" s="5"/>
      <c r="O323" s="5"/>
      <c r="P323" s="52"/>
      <c r="Q323" s="5"/>
      <c r="R323" s="52"/>
      <c r="S323" s="5"/>
    </row>
    <row r="324" ht="15.75" customHeight="1">
      <c r="A324" s="11"/>
      <c r="E324" s="58"/>
      <c r="F324" s="5"/>
      <c r="G324" s="5"/>
      <c r="H324" s="52"/>
      <c r="I324" s="5"/>
      <c r="J324" s="5"/>
      <c r="K324" s="5"/>
      <c r="L324" s="52"/>
      <c r="M324" s="5"/>
      <c r="N324" s="5"/>
      <c r="O324" s="5"/>
      <c r="P324" s="52"/>
      <c r="Q324" s="5"/>
      <c r="R324" s="52"/>
      <c r="S324" s="5"/>
    </row>
    <row r="325" ht="15.75" customHeight="1">
      <c r="A325" s="11"/>
      <c r="E325" s="58"/>
      <c r="F325" s="5"/>
      <c r="G325" s="5"/>
      <c r="H325" s="52"/>
      <c r="I325" s="5"/>
      <c r="J325" s="5"/>
      <c r="K325" s="5"/>
      <c r="L325" s="52"/>
      <c r="M325" s="5"/>
      <c r="N325" s="5"/>
      <c r="O325" s="5"/>
      <c r="P325" s="52"/>
      <c r="Q325" s="5"/>
      <c r="R325" s="52"/>
      <c r="S325" s="5"/>
    </row>
    <row r="326" ht="15.75" customHeight="1">
      <c r="A326" s="11"/>
      <c r="E326" s="58"/>
      <c r="F326" s="5"/>
      <c r="G326" s="5"/>
      <c r="H326" s="52"/>
      <c r="I326" s="5"/>
      <c r="J326" s="5"/>
      <c r="K326" s="5"/>
      <c r="L326" s="52"/>
      <c r="M326" s="5"/>
      <c r="N326" s="5"/>
      <c r="O326" s="5"/>
      <c r="P326" s="52"/>
      <c r="Q326" s="5"/>
      <c r="R326" s="52"/>
      <c r="S326" s="5"/>
    </row>
    <row r="327" ht="15.75" customHeight="1">
      <c r="A327" s="11"/>
      <c r="E327" s="58"/>
      <c r="F327" s="5"/>
      <c r="G327" s="5"/>
      <c r="H327" s="52"/>
      <c r="I327" s="5"/>
      <c r="J327" s="5"/>
      <c r="K327" s="5"/>
      <c r="L327" s="52"/>
      <c r="M327" s="5"/>
      <c r="N327" s="5"/>
      <c r="O327" s="5"/>
      <c r="P327" s="52"/>
      <c r="Q327" s="5"/>
      <c r="R327" s="52"/>
      <c r="S327" s="5"/>
    </row>
    <row r="328" ht="15.75" customHeight="1">
      <c r="A328" s="11"/>
      <c r="E328" s="58"/>
      <c r="F328" s="5"/>
      <c r="G328" s="5"/>
      <c r="H328" s="52"/>
      <c r="I328" s="5"/>
      <c r="J328" s="5"/>
      <c r="K328" s="5"/>
      <c r="L328" s="52"/>
      <c r="M328" s="5"/>
      <c r="N328" s="5"/>
      <c r="O328" s="5"/>
      <c r="P328" s="52"/>
      <c r="Q328" s="5"/>
      <c r="R328" s="52"/>
      <c r="S328" s="5"/>
    </row>
    <row r="329" ht="15.75" customHeight="1">
      <c r="A329" s="11"/>
      <c r="E329" s="58"/>
      <c r="F329" s="5"/>
      <c r="G329" s="5"/>
      <c r="H329" s="52"/>
      <c r="I329" s="5"/>
      <c r="J329" s="5"/>
      <c r="K329" s="5"/>
      <c r="L329" s="52"/>
      <c r="M329" s="5"/>
      <c r="N329" s="5"/>
      <c r="O329" s="5"/>
      <c r="P329" s="52"/>
      <c r="Q329" s="5"/>
      <c r="R329" s="52"/>
      <c r="S329" s="5"/>
    </row>
    <row r="330" ht="15.75" customHeight="1">
      <c r="A330" s="11"/>
      <c r="E330" s="58"/>
      <c r="F330" s="5"/>
      <c r="G330" s="5"/>
      <c r="H330" s="52"/>
      <c r="I330" s="5"/>
      <c r="J330" s="5"/>
      <c r="K330" s="5"/>
      <c r="L330" s="52"/>
      <c r="M330" s="5"/>
      <c r="N330" s="5"/>
      <c r="O330" s="5"/>
      <c r="P330" s="52"/>
      <c r="Q330" s="5"/>
      <c r="R330" s="52"/>
      <c r="S330" s="5"/>
    </row>
    <row r="331" ht="15.75" customHeight="1">
      <c r="A331" s="11"/>
      <c r="E331" s="58"/>
      <c r="F331" s="5"/>
      <c r="G331" s="5"/>
      <c r="H331" s="52"/>
      <c r="I331" s="5"/>
      <c r="J331" s="5"/>
      <c r="K331" s="5"/>
      <c r="L331" s="52"/>
      <c r="M331" s="5"/>
      <c r="N331" s="5"/>
      <c r="O331" s="5"/>
      <c r="P331" s="52"/>
      <c r="Q331" s="5"/>
      <c r="R331" s="52"/>
      <c r="S331" s="5"/>
    </row>
    <row r="332" ht="15.75" customHeight="1">
      <c r="A332" s="11"/>
      <c r="E332" s="58"/>
      <c r="F332" s="5"/>
      <c r="G332" s="5"/>
      <c r="H332" s="52"/>
      <c r="I332" s="5"/>
      <c r="J332" s="5"/>
      <c r="K332" s="5"/>
      <c r="L332" s="52"/>
      <c r="M332" s="5"/>
      <c r="N332" s="5"/>
      <c r="O332" s="5"/>
      <c r="P332" s="52"/>
      <c r="Q332" s="5"/>
      <c r="R332" s="52"/>
      <c r="S332" s="5"/>
    </row>
    <row r="333" ht="15.75" customHeight="1">
      <c r="A333" s="11"/>
      <c r="E333" s="58"/>
      <c r="F333" s="5"/>
      <c r="G333" s="5"/>
      <c r="H333" s="52"/>
      <c r="I333" s="5"/>
      <c r="J333" s="5"/>
      <c r="K333" s="5"/>
      <c r="L333" s="52"/>
      <c r="M333" s="5"/>
      <c r="N333" s="5"/>
      <c r="O333" s="5"/>
      <c r="P333" s="52"/>
      <c r="Q333" s="5"/>
      <c r="R333" s="52"/>
      <c r="S333" s="5"/>
    </row>
    <row r="334" ht="15.75" customHeight="1">
      <c r="A334" s="11"/>
      <c r="E334" s="58"/>
      <c r="F334" s="5"/>
      <c r="G334" s="5"/>
      <c r="H334" s="52"/>
      <c r="I334" s="5"/>
      <c r="J334" s="5"/>
      <c r="K334" s="5"/>
      <c r="L334" s="52"/>
      <c r="M334" s="5"/>
      <c r="N334" s="5"/>
      <c r="O334" s="5"/>
      <c r="P334" s="52"/>
      <c r="Q334" s="5"/>
      <c r="R334" s="52"/>
      <c r="S334" s="5"/>
    </row>
    <row r="335" ht="15.75" customHeight="1">
      <c r="A335" s="11"/>
      <c r="E335" s="58"/>
      <c r="F335" s="5"/>
      <c r="G335" s="5"/>
      <c r="H335" s="52"/>
      <c r="I335" s="5"/>
      <c r="J335" s="5"/>
      <c r="K335" s="5"/>
      <c r="L335" s="52"/>
      <c r="M335" s="5"/>
      <c r="N335" s="5"/>
      <c r="O335" s="5"/>
      <c r="P335" s="52"/>
      <c r="Q335" s="5"/>
      <c r="R335" s="52"/>
      <c r="S335" s="5"/>
    </row>
    <row r="336" ht="15.75" customHeight="1">
      <c r="A336" s="11"/>
      <c r="E336" s="58"/>
      <c r="F336" s="5"/>
      <c r="G336" s="5"/>
      <c r="H336" s="52"/>
      <c r="I336" s="5"/>
      <c r="J336" s="5"/>
      <c r="K336" s="5"/>
      <c r="L336" s="52"/>
      <c r="M336" s="5"/>
      <c r="N336" s="5"/>
      <c r="O336" s="5"/>
      <c r="P336" s="52"/>
      <c r="Q336" s="5"/>
      <c r="R336" s="52"/>
      <c r="S336" s="5"/>
    </row>
    <row r="337" ht="15.75" customHeight="1">
      <c r="A337" s="11"/>
      <c r="E337" s="58"/>
      <c r="F337" s="5"/>
      <c r="G337" s="5"/>
      <c r="H337" s="52"/>
      <c r="I337" s="5"/>
      <c r="J337" s="5"/>
      <c r="K337" s="5"/>
      <c r="L337" s="52"/>
      <c r="M337" s="5"/>
      <c r="N337" s="5"/>
      <c r="O337" s="5"/>
      <c r="P337" s="52"/>
      <c r="Q337" s="5"/>
      <c r="R337" s="52"/>
      <c r="S337" s="5"/>
    </row>
    <row r="338" ht="15.75" customHeight="1">
      <c r="A338" s="11"/>
      <c r="E338" s="58"/>
      <c r="F338" s="5"/>
      <c r="G338" s="5"/>
      <c r="H338" s="52"/>
      <c r="I338" s="5"/>
      <c r="J338" s="5"/>
      <c r="K338" s="5"/>
      <c r="L338" s="52"/>
      <c r="M338" s="5"/>
      <c r="N338" s="5"/>
      <c r="O338" s="5"/>
      <c r="P338" s="52"/>
      <c r="Q338" s="5"/>
      <c r="R338" s="52"/>
      <c r="S338" s="5"/>
    </row>
    <row r="339" ht="15.75" customHeight="1">
      <c r="A339" s="11"/>
      <c r="E339" s="58"/>
      <c r="F339" s="5"/>
      <c r="G339" s="5"/>
      <c r="H339" s="52"/>
      <c r="I339" s="5"/>
      <c r="J339" s="5"/>
      <c r="K339" s="5"/>
      <c r="L339" s="52"/>
      <c r="M339" s="5"/>
      <c r="N339" s="5"/>
      <c r="O339" s="5"/>
      <c r="P339" s="52"/>
      <c r="Q339" s="5"/>
      <c r="R339" s="52"/>
      <c r="S339" s="5"/>
    </row>
    <row r="340" ht="15.75" customHeight="1">
      <c r="A340" s="11"/>
      <c r="E340" s="58"/>
      <c r="F340" s="5"/>
      <c r="G340" s="5"/>
      <c r="H340" s="52"/>
      <c r="I340" s="5"/>
      <c r="J340" s="5"/>
      <c r="K340" s="5"/>
      <c r="L340" s="52"/>
      <c r="M340" s="5"/>
      <c r="N340" s="5"/>
      <c r="O340" s="5"/>
      <c r="P340" s="52"/>
      <c r="Q340" s="5"/>
      <c r="R340" s="52"/>
      <c r="S340" s="5"/>
    </row>
    <row r="341" ht="15.75" customHeight="1">
      <c r="A341" s="11"/>
      <c r="E341" s="58"/>
      <c r="F341" s="5"/>
      <c r="G341" s="5"/>
      <c r="H341" s="52"/>
      <c r="I341" s="5"/>
      <c r="J341" s="5"/>
      <c r="K341" s="5"/>
      <c r="L341" s="52"/>
      <c r="M341" s="5"/>
      <c r="N341" s="5"/>
      <c r="O341" s="5"/>
      <c r="P341" s="52"/>
      <c r="Q341" s="5"/>
      <c r="R341" s="52"/>
      <c r="S341" s="5"/>
    </row>
    <row r="342" ht="15.75" customHeight="1">
      <c r="A342" s="11"/>
      <c r="E342" s="58"/>
      <c r="F342" s="5"/>
      <c r="G342" s="5"/>
      <c r="H342" s="52"/>
      <c r="I342" s="5"/>
      <c r="J342" s="5"/>
      <c r="K342" s="5"/>
      <c r="L342" s="52"/>
      <c r="M342" s="5"/>
      <c r="N342" s="5"/>
      <c r="O342" s="5"/>
      <c r="P342" s="52"/>
      <c r="Q342" s="5"/>
      <c r="R342" s="52"/>
      <c r="S342" s="5"/>
    </row>
    <row r="343" ht="15.75" customHeight="1">
      <c r="A343" s="11"/>
      <c r="E343" s="58"/>
      <c r="F343" s="5"/>
      <c r="G343" s="5"/>
      <c r="H343" s="52"/>
      <c r="I343" s="5"/>
      <c r="J343" s="5"/>
      <c r="K343" s="5"/>
      <c r="L343" s="52"/>
      <c r="M343" s="5"/>
      <c r="N343" s="5"/>
      <c r="O343" s="5"/>
      <c r="P343" s="52"/>
      <c r="Q343" s="5"/>
      <c r="R343" s="52"/>
      <c r="S343" s="5"/>
    </row>
    <row r="344" ht="15.75" customHeight="1">
      <c r="A344" s="11"/>
      <c r="E344" s="58"/>
      <c r="F344" s="5"/>
      <c r="G344" s="5"/>
      <c r="H344" s="52"/>
      <c r="I344" s="5"/>
      <c r="J344" s="5"/>
      <c r="K344" s="5"/>
      <c r="L344" s="52"/>
      <c r="M344" s="5"/>
      <c r="N344" s="5"/>
      <c r="O344" s="5"/>
      <c r="P344" s="52"/>
      <c r="Q344" s="5"/>
      <c r="R344" s="52"/>
      <c r="S344" s="5"/>
    </row>
    <row r="345" ht="15.75" customHeight="1">
      <c r="A345" s="11"/>
      <c r="E345" s="58"/>
      <c r="F345" s="5"/>
      <c r="G345" s="5"/>
      <c r="H345" s="52"/>
      <c r="I345" s="5"/>
      <c r="J345" s="5"/>
      <c r="K345" s="5"/>
      <c r="L345" s="52"/>
      <c r="M345" s="5"/>
      <c r="N345" s="5"/>
      <c r="O345" s="5"/>
      <c r="P345" s="52"/>
      <c r="Q345" s="5"/>
      <c r="R345" s="52"/>
      <c r="S345" s="5"/>
    </row>
    <row r="346" ht="15.75" customHeight="1">
      <c r="A346" s="11"/>
      <c r="E346" s="58"/>
      <c r="F346" s="5"/>
      <c r="G346" s="5"/>
      <c r="H346" s="52"/>
      <c r="I346" s="5"/>
      <c r="J346" s="5"/>
      <c r="K346" s="5"/>
      <c r="L346" s="52"/>
      <c r="M346" s="5"/>
      <c r="N346" s="5"/>
      <c r="O346" s="5"/>
      <c r="P346" s="52"/>
      <c r="Q346" s="5"/>
      <c r="R346" s="52"/>
      <c r="S346" s="5"/>
    </row>
    <row r="347" ht="15.75" customHeight="1">
      <c r="A347" s="11"/>
      <c r="E347" s="58"/>
      <c r="F347" s="5"/>
      <c r="G347" s="5"/>
      <c r="H347" s="52"/>
      <c r="I347" s="5"/>
      <c r="J347" s="5"/>
      <c r="K347" s="5"/>
      <c r="L347" s="52"/>
      <c r="M347" s="5"/>
      <c r="N347" s="5"/>
      <c r="O347" s="5"/>
      <c r="P347" s="52"/>
      <c r="Q347" s="5"/>
      <c r="R347" s="52"/>
      <c r="S347" s="5"/>
    </row>
    <row r="348" ht="15.75" customHeight="1">
      <c r="A348" s="11"/>
      <c r="E348" s="58"/>
      <c r="F348" s="5"/>
      <c r="G348" s="5"/>
      <c r="H348" s="52"/>
      <c r="I348" s="5"/>
      <c r="J348" s="5"/>
      <c r="K348" s="5"/>
      <c r="L348" s="52"/>
      <c r="M348" s="5"/>
      <c r="N348" s="5"/>
      <c r="O348" s="5"/>
      <c r="P348" s="52"/>
      <c r="Q348" s="5"/>
      <c r="R348" s="52"/>
      <c r="S348" s="5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E1:F1"/>
    <mergeCell ref="G1:H1"/>
    <mergeCell ref="I1:J1"/>
    <mergeCell ref="K1:L1"/>
    <mergeCell ref="M1:N1"/>
    <mergeCell ref="O1:P1"/>
    <mergeCell ref="Q1:R1"/>
  </mergeCells>
  <drawing r:id="rId1"/>
</worksheet>
</file>