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1760"/>
  </bookViews>
  <sheets>
    <sheet name="Samenvatting" sheetId="1" r:id="rId1"/>
    <sheet name="Algemene Opmerkingen" sheetId="2" r:id="rId2"/>
    <sheet name="Code + Versiebeheer" sheetId="3" r:id="rId3"/>
    <sheet name="Meetrapporten" sheetId="4" r:id="rId4"/>
    <sheet name="Implementatieplannen" sheetId="5" r:id="rId5"/>
    <sheet name="Beoordeling" sheetId="8" r:id="rId6"/>
  </sheets>
  <calcPr calcId="145621"/>
</workbook>
</file>

<file path=xl/calcChain.xml><?xml version="1.0" encoding="utf-8"?>
<calcChain xmlns="http://schemas.openxmlformats.org/spreadsheetml/2006/main">
  <c r="A4" i="8" l="1"/>
  <c r="A3" i="8"/>
  <c r="A2" i="8"/>
  <c r="N4" i="8" l="1"/>
  <c r="N3" i="8"/>
  <c r="N2" i="8"/>
  <c r="G4" i="8"/>
  <c r="G3" i="8"/>
  <c r="B4" i="8"/>
  <c r="B3" i="8"/>
  <c r="B2" i="8"/>
  <c r="C4" i="8"/>
  <c r="J4" i="8" s="1"/>
  <c r="C3" i="8"/>
  <c r="C2" i="8"/>
  <c r="J2" i="8" s="1"/>
  <c r="O4" i="8" l="1"/>
  <c r="O3" i="8"/>
  <c r="J3" i="8"/>
  <c r="E3" i="8"/>
  <c r="E4" i="8"/>
  <c r="L4" i="8" s="1"/>
  <c r="L3" i="8" l="1"/>
  <c r="S6" i="8"/>
  <c r="F4" i="8"/>
  <c r="M4" i="8" s="1"/>
  <c r="D4" i="8"/>
  <c r="F3" i="8"/>
  <c r="D3" i="8"/>
  <c r="G2" i="8"/>
  <c r="O2" i="8" s="1"/>
  <c r="F2" i="8"/>
  <c r="M2" i="8" s="1"/>
  <c r="E2" i="8"/>
  <c r="L2" i="8" s="1"/>
  <c r="D2" i="8"/>
  <c r="K2" i="8" l="1"/>
  <c r="Q2" i="8" s="1"/>
  <c r="R2" i="8" s="1"/>
  <c r="E2" i="3" s="1"/>
  <c r="I2" i="8"/>
  <c r="K4" i="8"/>
  <c r="Q4" i="8" s="1"/>
  <c r="R4" i="8" s="1"/>
  <c r="I4" i="8"/>
  <c r="K3" i="8"/>
  <c r="I3" i="8"/>
  <c r="M3" i="8"/>
  <c r="B18" i="1" l="1"/>
  <c r="E2" i="5"/>
  <c r="Q3" i="8"/>
  <c r="R3" i="8" s="1"/>
  <c r="R6" i="8" s="1"/>
  <c r="B16" i="1"/>
  <c r="B17" i="1" l="1"/>
  <c r="E2" i="4"/>
  <c r="B19" i="1"/>
  <c r="B20" i="1" s="1"/>
</calcChain>
</file>

<file path=xl/sharedStrings.xml><?xml version="1.0" encoding="utf-8"?>
<sst xmlns="http://schemas.openxmlformats.org/spreadsheetml/2006/main" count="123" uniqueCount="68">
  <si>
    <t>Prof.
Skills</t>
  </si>
  <si>
    <t>Aspecten</t>
  </si>
  <si>
    <t>Datum</t>
  </si>
  <si>
    <t>Vakgegevens</t>
  </si>
  <si>
    <t>Beoordeling</t>
  </si>
  <si>
    <t>Oordeel
O/V/G/Z</t>
  </si>
  <si>
    <t>Docent</t>
  </si>
  <si>
    <t>Toelichting in termen van kwaliteitscriteria</t>
  </si>
  <si>
    <t>Cijfer</t>
  </si>
  <si>
    <t>Opmerking</t>
  </si>
  <si>
    <t>Creatief Probleem
Oplossen</t>
  </si>
  <si>
    <t>O</t>
  </si>
  <si>
    <t>Analyse en
Informatie-
verwerking</t>
  </si>
  <si>
    <t>Leiderschap
Samenwerken
Communicatie</t>
  </si>
  <si>
    <t>V</t>
  </si>
  <si>
    <t>G</t>
  </si>
  <si>
    <t>Z</t>
  </si>
  <si>
    <t>Blauw en 
Groen V?</t>
  </si>
  <si>
    <t>Gewicht</t>
  </si>
  <si>
    <t>Gewicht moet in totaal groter zijn dan de helft van het aantal elementen
Alleen deze gewichten kunnen worden veranderd!!</t>
  </si>
  <si>
    <t>Vak:</t>
  </si>
  <si>
    <t>Planning &amp; Organisatie
Ethiek</t>
  </si>
  <si>
    <t>Onderdeel:</t>
  </si>
  <si>
    <t>Examinator</t>
  </si>
  <si>
    <t>Leren &amp;
Persoonlijke
Ontwikkeling</t>
  </si>
  <si>
    <t>X</t>
  </si>
  <si>
    <t>Examinator 1:</t>
  </si>
  <si>
    <t>Examinator 2:
(mits van toepassing)</t>
  </si>
  <si>
    <t>Arno Kamphuis</t>
  </si>
  <si>
    <t>Naam student:</t>
  </si>
  <si>
    <t>Nummer student:</t>
  </si>
  <si>
    <t>Datum:</t>
  </si>
  <si>
    <t>Totaal:</t>
  </si>
  <si>
    <t>Eindcijfer:</t>
  </si>
  <si>
    <t>Blauw
of
Groen
X</t>
  </si>
  <si>
    <t>TCTI-V2VISN-13</t>
  </si>
  <si>
    <t>Student 1</t>
  </si>
  <si>
    <t>Student 2</t>
  </si>
  <si>
    <t>Meetrapporten:</t>
  </si>
  <si>
    <t>Implementatieplannen</t>
  </si>
  <si>
    <t>Code + Versiebeheer:</t>
  </si>
  <si>
    <t>Op de gestelde deadlines zijn de TAGS aangebracht in GIT.
De code is op een correcte manier in GIT gezet.</t>
  </si>
  <si>
    <t>De code is voorzien van commentaar zodat de oplossing leesbaar is, dwz bij niet triviale code staat uitleg in de code.
Er is duidelijk aangegeven welke code van wie is.
Het gebruik van GIT is gericht op het samenwerken, mogelijk door gebruik te maken van o.a. branches</t>
  </si>
  <si>
    <t>Er is duidelijke aangegeven welke bestaande code er gebruikt wordt en welke nieuw is.
Als er gebruik gemaakt is van bronnen staat deze ook vermeld in het commentaar bij de code (gebruik van websites, boeken en dergelijke)</t>
  </si>
  <si>
    <t>De gekozen oplossing is correct en volledig geïmplementeerd in C++. Hierbij is gelet op performance en structuur.</t>
  </si>
  <si>
    <t>De (meet)resultaten zijn grondig verzameld en op passende wijze geanalyseerd.</t>
  </si>
  <si>
    <t>De experimenten zijn zo ontworpen dat er een duidelijke en meetbare hypothese is geformuleerd met een duidelijk geformuleerd doel.</t>
  </si>
  <si>
    <t>De meetrapporten zijn op passende wijze geschreven door middel van correct taalgebruik.
Er is een nette opmaak voor het document gekozen.</t>
  </si>
  <si>
    <t>Meetrapporten</t>
  </si>
  <si>
    <t>Code + Versiebeheer</t>
  </si>
  <si>
    <t>Er is een duidelijke grondige analyse van de mogelijkheden.
De criteria waarop geselecteerd is zijn duidelijk geformuleerd.</t>
  </si>
  <si>
    <t>De afweging tussen de verschillende mogelijkheden heeft geleid tot een overzichtelijke keuze voor een bepaalde methode.
Er is duidelijk aangegeven wat de keuze voor gevolgen zal hebben.
De stappen voor implementeren zijn volledig beschreven.</t>
  </si>
  <si>
    <t>Het effect van de keuze op de planning is volledig gedocumenteerd.
Gevolgen voor de haalbaarheid zijn in de planning opgenomen.</t>
  </si>
  <si>
    <t>Practicum</t>
  </si>
  <si>
    <t>Beoordeling:</t>
  </si>
  <si>
    <t>Tim Hasselaar</t>
  </si>
  <si>
    <t>Martijn van der Struijk</t>
  </si>
  <si>
    <t>Er zijn afwegingen, maar helaas is dit niet heel erg onderbouwd. De gevolgen zijn ook niet altijd in kaart gebracht. Wel is er duidelijk een implementatie fasering en uitleg gegeven.</t>
  </si>
  <si>
    <t>Er is wel iets van een overweging. Alleen is er geen hele grondige analyse gedaan. De criteria zijn niet altijd duidelijk en onderbouwd.</t>
  </si>
  <si>
    <t>De tekst is duidelijk en goed geformuleerd. Wel is het heeel erg informeel. De secties zijn ook niet altijd heel goed geschreven, soms alleen een paar bullets.</t>
  </si>
  <si>
    <t>Er is geen afweging en haalbaarheid meegenomen in de documenten.</t>
  </si>
  <si>
    <t>Een grondig aantal meetrapporten, waarbij een goede balans is tussen de observaties en metingen. Wel jammer dat de hypothese niet altijd heel meetbaar is, maar toch een goede poging gedaan.</t>
  </si>
  <si>
    <t>Ze zijn wel verzameld maar niet echt goed opgenomen in het document en geanalyseerd.</t>
  </si>
  <si>
    <t>Goed verzorgt en geschreven. Jammer dat het af en toe weer heeel erg informeel is.</t>
  </si>
  <si>
    <t>Duidelijke oplossingen. Zeker gelet op performance. Structuur zou af en toe iets beter kunnen.</t>
  </si>
  <si>
    <t>Op meer plekken had commentaar kunnen staan, maar best wel goed gedaan. De GIT samenwerking lijkt ook goed te zijn. Wel letten op het commentaar bij commits!</t>
  </si>
  <si>
    <t>Niet heel duidelijk, maar wel redelijk. Beter nog om meer te refereren in het commentaar naar implementatieplannen en externe documenten.</t>
  </si>
  <si>
    <t>Alles is op tijd en duidelijk geregeld.</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</si>
</sst>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b/>
      <sz val="10"/>
      <color rgb="FF000000"/>
      <name val="Calibri"/>
      <family val="2"/>
    </font>
    <font>
      <sz val="10"/>
      <color rgb="FF000000"/>
      <name val="Calibri"/>
      <family val="2"/>
    </font>
    <font>
      <b/>
      <sz val="11"/>
      <color rgb="FF000000"/>
      <name val="Calibri"/>
      <family val="2"/>
    </font>
    <font>
      <sz val="10"/>
      <name val="Arial"/>
      <family val="2"/>
    </font>
    <font>
      <b/>
      <sz val="9"/>
      <color rgb="FF000000"/>
      <name val="Calibri"/>
      <family val="2"/>
    </font>
    <font>
      <sz val="11"/>
      <color rgb="FF000000"/>
      <name val="Calibri"/>
      <family val="2"/>
    </font>
    <font>
      <sz val="9"/>
      <color rgb="FF000000"/>
      <name val="Calibri"/>
      <family val="2"/>
    </font>
    <font>
      <b/>
      <sz val="10"/>
      <color rgb="FFFF0000"/>
      <name val="Calibri"/>
      <family val="2"/>
    </font>
    <font>
      <sz val="10"/>
      <color rgb="FFFF0000"/>
      <name val="Calibri"/>
      <family val="2"/>
    </font>
    <font>
      <sz val="10"/>
      <color rgb="FFFF0000"/>
      <name val="Arial"/>
      <family val="2"/>
    </font>
    <font>
      <sz val="10"/>
      <color rgb="FF000000"/>
      <name val="Calibri"/>
      <family val="2"/>
    </font>
    <font>
      <b/>
      <sz val="10"/>
      <name val="Calibri"/>
      <family val="2"/>
    </font>
    <font>
      <sz val="10"/>
      <name val="Calibri"/>
      <family val="2"/>
    </font>
    <font>
      <b/>
      <sz val="9"/>
      <color rgb="FF000000"/>
      <name val="Calibri"/>
      <family val="2"/>
    </font>
    <font>
      <sz val="10"/>
      <name val="Arial"/>
      <family val="2"/>
    </font>
  </fonts>
  <fills count="10">
    <fill>
      <patternFill patternType="none"/>
    </fill>
    <fill>
      <patternFill patternType="gray125"/>
    </fill>
    <fill>
      <patternFill patternType="solid">
        <fgColor rgb="FFC6D9F0"/>
        <bgColor rgb="FFC6D9F0"/>
      </patternFill>
    </fill>
    <fill>
      <patternFill patternType="solid">
        <fgColor rgb="FFE5DFEC"/>
        <bgColor rgb="FFE5DFEC"/>
      </patternFill>
    </fill>
    <fill>
      <patternFill patternType="solid">
        <fgColor rgb="FFD6E3BC"/>
        <bgColor rgb="FFD6E3BC"/>
      </patternFill>
    </fill>
    <fill>
      <patternFill patternType="solid">
        <fgColor rgb="FFFFFFCC"/>
        <bgColor rgb="FFFFFFCC"/>
      </patternFill>
    </fill>
    <fill>
      <patternFill patternType="solid">
        <fgColor rgb="FFFFFF99"/>
        <bgColor rgb="FFFFFF99"/>
      </patternFill>
    </fill>
    <fill>
      <patternFill patternType="solid">
        <fgColor rgb="FFFFCFB7"/>
        <bgColor rgb="FFFFCFB7"/>
      </patternFill>
    </fill>
    <fill>
      <patternFill patternType="solid">
        <fgColor rgb="FFF2F2F2"/>
        <bgColor rgb="FFF2F2F2"/>
      </patternFill>
    </fill>
    <fill>
      <patternFill patternType="solid">
        <fgColor rgb="FF92D050"/>
        <bgColor rgb="FF92D050"/>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style="medium">
        <color rgb="FF000000"/>
      </bottom>
      <diagonal/>
    </border>
    <border>
      <left/>
      <right/>
      <top/>
      <bottom style="medium">
        <color rgb="FF000000"/>
      </bottom>
      <diagonal/>
    </border>
    <border>
      <left/>
      <right/>
      <top style="thin">
        <color rgb="FFB2B2B2"/>
      </top>
      <bottom/>
      <diagonal/>
    </border>
    <border>
      <left style="thin">
        <color rgb="FF000000"/>
      </left>
      <right style="thin">
        <color rgb="FF000000"/>
      </right>
      <top style="thin">
        <color rgb="FF000000"/>
      </top>
      <bottom style="medium">
        <color rgb="FF000000"/>
      </bottom>
      <diagonal/>
    </border>
    <border>
      <left style="thin">
        <color rgb="FF000000"/>
      </left>
      <right/>
      <top/>
      <bottom style="thin">
        <color rgb="FF000000"/>
      </bottom>
      <diagonal/>
    </border>
    <border>
      <left/>
      <right style="medium">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medium">
        <color auto="1"/>
      </bottom>
      <diagonal/>
    </border>
    <border>
      <left/>
      <right style="medium">
        <color rgb="FF000000"/>
      </right>
      <top/>
      <bottom style="medium">
        <color auto="1"/>
      </bottom>
      <diagonal/>
    </border>
  </borders>
  <cellStyleXfs count="1">
    <xf numFmtId="0" fontId="0" fillId="0" borderId="0"/>
  </cellStyleXfs>
  <cellXfs count="107">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14" fontId="1" fillId="0" borderId="2" xfId="0" applyNumberFormat="1" applyFont="1" applyBorder="1" applyAlignment="1">
      <alignment horizontal="left" vertical="top"/>
    </xf>
    <xf numFmtId="0" fontId="1" fillId="0" borderId="1" xfId="0" applyFont="1" applyBorder="1" applyAlignment="1">
      <alignment horizontal="center" vertical="center" wrapText="1"/>
    </xf>
    <xf numFmtId="0" fontId="1" fillId="0" borderId="2" xfId="0" applyFont="1" applyBorder="1" applyAlignment="1">
      <alignment horizontal="left" vertical="top"/>
    </xf>
    <xf numFmtId="0" fontId="2" fillId="0" borderId="3" xfId="0" applyFont="1" applyBorder="1" applyAlignment="1">
      <alignment horizontal="left" vertical="center"/>
    </xf>
    <xf numFmtId="0" fontId="1" fillId="0" borderId="2" xfId="0" applyFont="1" applyBorder="1" applyAlignment="1">
      <alignment horizontal="left" vertical="top" wrapText="1"/>
    </xf>
    <xf numFmtId="0" fontId="2" fillId="0" borderId="1" xfId="0" applyFont="1" applyBorder="1" applyAlignment="1">
      <alignment horizontal="center" vertical="center" wrapText="1"/>
    </xf>
    <xf numFmtId="0" fontId="1" fillId="0" borderId="2" xfId="0" applyFont="1" applyBorder="1"/>
    <xf numFmtId="0" fontId="2" fillId="0" borderId="1" xfId="0" applyFont="1" applyBorder="1" applyAlignment="1">
      <alignment horizontal="left" vertical="center"/>
    </xf>
    <xf numFmtId="14" fontId="2" fillId="0" borderId="3" xfId="0" applyNumberFormat="1"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horizontal="left" vertical="top" wrapText="1"/>
    </xf>
    <xf numFmtId="0" fontId="2" fillId="0" borderId="3" xfId="0" applyFont="1" applyBorder="1"/>
    <xf numFmtId="0" fontId="2" fillId="0" borderId="1" xfId="0" applyFont="1" applyBorder="1" applyAlignment="1">
      <alignment horizontal="center" vertical="center"/>
    </xf>
    <xf numFmtId="0" fontId="1" fillId="2" borderId="1" xfId="0" applyFont="1" applyFill="1" applyBorder="1" applyAlignment="1">
      <alignment horizontal="left" vertical="center" wrapText="1"/>
    </xf>
    <xf numFmtId="0" fontId="2" fillId="2" borderId="1" xfId="0" applyFont="1" applyFill="1" applyBorder="1" applyAlignment="1">
      <alignment horizontal="center" vertical="center"/>
    </xf>
    <xf numFmtId="0" fontId="1" fillId="4" borderId="1" xfId="0" applyFont="1" applyFill="1" applyBorder="1" applyAlignment="1">
      <alignment horizontal="left" vertical="center" wrapText="1"/>
    </xf>
    <xf numFmtId="0" fontId="5" fillId="0" borderId="7" xfId="0" applyFont="1" applyBorder="1" applyAlignment="1">
      <alignment horizontal="center" vertical="center"/>
    </xf>
    <xf numFmtId="0" fontId="2" fillId="2" borderId="1" xfId="0" applyFont="1" applyFill="1" applyBorder="1" applyAlignment="1">
      <alignment horizontal="center" vertical="center"/>
    </xf>
    <xf numFmtId="0" fontId="1"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6" fillId="0" borderId="3" xfId="0" applyFont="1" applyBorder="1" applyAlignment="1">
      <alignment vertical="top"/>
    </xf>
    <xf numFmtId="0" fontId="3" fillId="0" borderId="1" xfId="0" applyFont="1" applyBorder="1" applyAlignment="1">
      <alignment vertical="center" wrapText="1"/>
    </xf>
    <xf numFmtId="0" fontId="6" fillId="0" borderId="1" xfId="0" applyFont="1" applyBorder="1" applyAlignment="1">
      <alignment horizontal="left" vertical="center"/>
    </xf>
    <xf numFmtId="0" fontId="3" fillId="0" borderId="9" xfId="0" applyFont="1" applyBorder="1" applyAlignment="1">
      <alignment vertical="center" wrapText="1"/>
    </xf>
    <xf numFmtId="0" fontId="1" fillId="7" borderId="1" xfId="0" applyFont="1" applyFill="1" applyBorder="1" applyAlignment="1">
      <alignment horizontal="left" vertical="center" wrapText="1"/>
    </xf>
    <xf numFmtId="0" fontId="6" fillId="0" borderId="9" xfId="0" applyFont="1" applyBorder="1" applyAlignment="1">
      <alignment horizontal="left" vertical="center"/>
    </xf>
    <xf numFmtId="0" fontId="2" fillId="7" borderId="1" xfId="0" applyFont="1" applyFill="1" applyBorder="1" applyAlignment="1">
      <alignment horizontal="center" vertical="center"/>
    </xf>
    <xf numFmtId="0" fontId="2" fillId="0" borderId="3" xfId="0" applyFont="1" applyBorder="1" applyAlignment="1">
      <alignment horizontal="center" vertical="center"/>
    </xf>
    <xf numFmtId="0" fontId="3" fillId="0" borderId="13" xfId="0" applyFont="1" applyBorder="1" applyAlignment="1">
      <alignment vertical="center" wrapText="1"/>
    </xf>
    <xf numFmtId="0" fontId="6" fillId="0" borderId="13" xfId="0" applyFont="1" applyBorder="1" applyAlignment="1">
      <alignment horizontal="left" vertical="center"/>
    </xf>
    <xf numFmtId="0" fontId="6" fillId="0" borderId="3" xfId="0" applyFont="1" applyBorder="1" applyAlignment="1">
      <alignment vertical="center"/>
    </xf>
    <xf numFmtId="0" fontId="3" fillId="0" borderId="9" xfId="0" applyFont="1" applyBorder="1" applyAlignment="1">
      <alignment horizontal="left" vertical="center" wrapText="1"/>
    </xf>
    <xf numFmtId="0" fontId="3" fillId="0" borderId="1" xfId="0" applyFont="1" applyBorder="1" applyAlignment="1">
      <alignment horizontal="left" vertical="center" wrapText="1"/>
    </xf>
    <xf numFmtId="0" fontId="6" fillId="0" borderId="13" xfId="0" applyFont="1" applyBorder="1" applyAlignment="1">
      <alignment horizontal="center" vertical="center"/>
    </xf>
    <xf numFmtId="0" fontId="3" fillId="0" borderId="13" xfId="0" applyFont="1" applyBorder="1" applyAlignment="1">
      <alignment horizontal="left" vertical="center" wrapText="1"/>
    </xf>
    <xf numFmtId="0" fontId="3" fillId="0" borderId="13" xfId="0" applyFont="1" applyBorder="1" applyAlignment="1">
      <alignment horizontal="center" vertical="center"/>
    </xf>
    <xf numFmtId="0" fontId="3" fillId="0" borderId="3" xfId="0" applyFont="1" applyBorder="1" applyAlignment="1">
      <alignment vertical="top"/>
    </xf>
    <xf numFmtId="0" fontId="6" fillId="0" borderId="3" xfId="0" applyFont="1" applyBorder="1" applyAlignment="1">
      <alignment horizontal="left" vertical="top"/>
    </xf>
    <xf numFmtId="0" fontId="5" fillId="0" borderId="3" xfId="0" applyFont="1" applyBorder="1"/>
    <xf numFmtId="0" fontId="7" fillId="0" borderId="3" xfId="0" applyFont="1" applyBorder="1" applyAlignment="1">
      <alignment horizontal="center"/>
    </xf>
    <xf numFmtId="0" fontId="7" fillId="0" borderId="3" xfId="0" applyFont="1" applyBorder="1"/>
    <xf numFmtId="0" fontId="7" fillId="0" borderId="3" xfId="0" applyFont="1" applyBorder="1" applyAlignment="1">
      <alignment horizontal="center" vertical="center"/>
    </xf>
    <xf numFmtId="0" fontId="7" fillId="8" borderId="3"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xf>
    <xf numFmtId="0" fontId="11" fillId="7"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3" fillId="6" borderId="1" xfId="0" applyFont="1" applyFill="1" applyBorder="1" applyAlignment="1">
      <alignment horizontal="center" vertical="center" wrapText="1"/>
    </xf>
    <xf numFmtId="0" fontId="5" fillId="0" borderId="6" xfId="0" applyFont="1" applyBorder="1" applyAlignment="1" applyProtection="1">
      <alignment vertical="center"/>
    </xf>
    <xf numFmtId="0" fontId="5" fillId="0" borderId="7" xfId="0" applyFont="1" applyBorder="1" applyAlignment="1" applyProtection="1">
      <alignment horizontal="center" vertical="center"/>
    </xf>
    <xf numFmtId="0" fontId="5" fillId="0" borderId="6" xfId="0" applyFont="1" applyBorder="1" applyAlignment="1" applyProtection="1">
      <alignment horizontal="center" vertical="center" wrapText="1"/>
    </xf>
    <xf numFmtId="0" fontId="14" fillId="0" borderId="7" xfId="0" applyFont="1" applyBorder="1" applyAlignment="1" applyProtection="1">
      <alignment horizontal="center" vertical="center" wrapText="1"/>
    </xf>
    <xf numFmtId="0" fontId="5" fillId="0" borderId="7" xfId="0" applyFont="1" applyBorder="1" applyAlignment="1" applyProtection="1">
      <alignment vertical="center"/>
    </xf>
    <xf numFmtId="0" fontId="5" fillId="0" borderId="6" xfId="0" applyFont="1" applyBorder="1" applyAlignment="1" applyProtection="1">
      <alignment horizontal="center" vertical="center"/>
    </xf>
    <xf numFmtId="0" fontId="5" fillId="0" borderId="11" xfId="0" applyFont="1" applyBorder="1" applyProtection="1"/>
    <xf numFmtId="0" fontId="7" fillId="8" borderId="3" xfId="0" applyFont="1" applyFill="1" applyBorder="1" applyAlignment="1" applyProtection="1">
      <alignment horizontal="center"/>
    </xf>
    <xf numFmtId="0" fontId="7" fillId="8" borderId="11" xfId="0" applyFont="1" applyFill="1" applyBorder="1" applyAlignment="1" applyProtection="1">
      <alignment horizontal="center"/>
    </xf>
    <xf numFmtId="0" fontId="7" fillId="8" borderId="3" xfId="0" applyFont="1" applyFill="1" applyBorder="1" applyProtection="1"/>
    <xf numFmtId="0" fontId="5" fillId="0" borderId="3" xfId="0" applyFont="1" applyBorder="1" applyProtection="1"/>
    <xf numFmtId="0" fontId="7" fillId="0" borderId="3" xfId="0" applyFont="1" applyBorder="1" applyAlignment="1" applyProtection="1">
      <alignment horizontal="center"/>
    </xf>
    <xf numFmtId="0" fontId="7" fillId="0" borderId="11" xfId="0" applyFont="1" applyBorder="1" applyAlignment="1" applyProtection="1">
      <alignment horizontal="center"/>
    </xf>
    <xf numFmtId="0" fontId="7" fillId="0" borderId="3" xfId="0" applyFont="1" applyBorder="1" applyProtection="1"/>
    <xf numFmtId="0" fontId="5" fillId="0" borderId="11" xfId="0" applyFont="1" applyBorder="1" applyAlignment="1" applyProtection="1">
      <alignment horizontal="center"/>
    </xf>
    <xf numFmtId="0" fontId="5" fillId="9" borderId="3" xfId="0" applyFont="1" applyFill="1" applyBorder="1" applyAlignment="1" applyProtection="1">
      <alignment horizontal="center" vertical="center"/>
      <protection locked="0"/>
    </xf>
    <xf numFmtId="0" fontId="5" fillId="0" borderId="11" xfId="0" applyFont="1" applyBorder="1" applyAlignment="1" applyProtection="1">
      <alignment horizontal="right"/>
    </xf>
    <xf numFmtId="0" fontId="5" fillId="0" borderId="15" xfId="0" applyFont="1" applyBorder="1" applyProtection="1"/>
    <xf numFmtId="0" fontId="7" fillId="8" borderId="14" xfId="0" applyFont="1" applyFill="1" applyBorder="1" applyAlignment="1" applyProtection="1">
      <alignment horizontal="center"/>
    </xf>
    <xf numFmtId="0" fontId="7" fillId="8" borderId="15" xfId="0" applyFont="1" applyFill="1" applyBorder="1" applyAlignment="1" applyProtection="1">
      <alignment horizontal="center"/>
    </xf>
    <xf numFmtId="0" fontId="7" fillId="8" borderId="14" xfId="0" applyFont="1" applyFill="1" applyBorder="1" applyProtection="1"/>
    <xf numFmtId="0" fontId="14" fillId="9" borderId="14" xfId="0" applyFont="1" applyFill="1" applyBorder="1" applyAlignment="1" applyProtection="1">
      <alignment horizontal="center" vertical="center"/>
      <protection locked="0"/>
    </xf>
    <xf numFmtId="0" fontId="12" fillId="4" borderId="1"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13" fillId="4"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7"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3" fillId="0" borderId="9" xfId="0" applyFont="1" applyBorder="1" applyAlignment="1">
      <alignment horizontal="center" vertical="center"/>
    </xf>
    <xf numFmtId="0" fontId="3" fillId="3" borderId="10" xfId="0" applyFont="1" applyFill="1" applyBorder="1" applyAlignment="1">
      <alignment horizontal="left" vertical="top"/>
    </xf>
    <xf numFmtId="0" fontId="4" fillId="0" borderId="12" xfId="0" applyFont="1" applyBorder="1"/>
    <xf numFmtId="0" fontId="3" fillId="3" borderId="10" xfId="0" applyFont="1" applyFill="1" applyBorder="1" applyAlignment="1">
      <alignment horizontal="left" vertical="top" wrapText="1"/>
    </xf>
    <xf numFmtId="0" fontId="3" fillId="3" borderId="4" xfId="0" applyFont="1" applyFill="1" applyBorder="1" applyAlignment="1">
      <alignment horizontal="left" vertical="top"/>
    </xf>
    <xf numFmtId="0" fontId="4" fillId="0" borderId="5" xfId="0" applyFont="1" applyBorder="1"/>
    <xf numFmtId="0" fontId="2" fillId="2"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5" fillId="0" borderId="5" xfId="0" applyFont="1" applyBorder="1"/>
    <xf numFmtId="0" fontId="10" fillId="0" borderId="5" xfId="0" applyFont="1" applyBorder="1"/>
    <xf numFmtId="0" fontId="2" fillId="7"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4" fillId="0" borderId="3" xfId="0" applyFont="1" applyBorder="1"/>
    <xf numFmtId="14" fontId="6" fillId="0" borderId="9" xfId="0" applyNumberFormat="1" applyFont="1" applyBorder="1" applyAlignment="1">
      <alignment horizontal="left" vertical="center"/>
    </xf>
    <xf numFmtId="0" fontId="13" fillId="6" borderId="4" xfId="0" applyFont="1" applyFill="1" applyBorder="1" applyAlignment="1">
      <alignment horizontal="center" vertical="center" wrapText="1"/>
    </xf>
  </cellXfs>
  <cellStyles count="1">
    <cellStyle name="Normal" xfId="0" builtinId="0"/>
  </cellStyles>
  <dxfs count="1">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topLeftCell="A4" zoomScale="110" zoomScaleNormal="110" workbookViewId="0">
      <selection activeCell="A15" sqref="A15:B15"/>
    </sheetView>
  </sheetViews>
  <sheetFormatPr defaultColWidth="17.28515625" defaultRowHeight="15" customHeight="1" x14ac:dyDescent="0.2"/>
  <cols>
    <col min="1" max="1" width="29.7109375" customWidth="1"/>
    <col min="2" max="2" width="36.5703125" customWidth="1"/>
    <col min="3" max="6" width="9.140625" customWidth="1"/>
  </cols>
  <sheetData>
    <row r="1" spans="1:6" x14ac:dyDescent="0.2">
      <c r="A1" s="92" t="s">
        <v>3</v>
      </c>
      <c r="B1" s="93"/>
      <c r="C1" s="23"/>
      <c r="D1" s="23"/>
      <c r="E1" s="23"/>
      <c r="F1" s="23"/>
    </row>
    <row r="2" spans="1:6" ht="30.75" customHeight="1" x14ac:dyDescent="0.2">
      <c r="A2" s="24" t="s">
        <v>20</v>
      </c>
      <c r="B2" s="25" t="s">
        <v>35</v>
      </c>
      <c r="C2" s="23"/>
      <c r="D2" s="23"/>
      <c r="E2" s="23"/>
      <c r="F2" s="23"/>
    </row>
    <row r="3" spans="1:6" ht="30.75" customHeight="1" x14ac:dyDescent="0.2">
      <c r="A3" s="26" t="s">
        <v>22</v>
      </c>
      <c r="B3" s="28" t="s">
        <v>53</v>
      </c>
      <c r="C3" s="23"/>
      <c r="D3" s="23"/>
      <c r="E3" s="23"/>
      <c r="F3" s="23"/>
    </row>
    <row r="4" spans="1:6" x14ac:dyDescent="0.2">
      <c r="A4" s="91" t="s">
        <v>23</v>
      </c>
      <c r="B4" s="90"/>
      <c r="C4" s="23"/>
      <c r="D4" s="23"/>
      <c r="E4" s="23"/>
      <c r="F4" s="23"/>
    </row>
    <row r="5" spans="1:6" ht="30.75" customHeight="1" x14ac:dyDescent="0.2">
      <c r="A5" s="31" t="s">
        <v>26</v>
      </c>
      <c r="B5" s="32" t="s">
        <v>28</v>
      </c>
      <c r="C5" s="33"/>
      <c r="D5" s="33"/>
      <c r="E5" s="33"/>
      <c r="F5" s="33"/>
    </row>
    <row r="6" spans="1:6" ht="30.75" customHeight="1" x14ac:dyDescent="0.2">
      <c r="A6" s="26" t="s">
        <v>27</v>
      </c>
      <c r="B6" s="28"/>
      <c r="C6" s="33"/>
      <c r="D6" s="33"/>
      <c r="E6" s="33"/>
      <c r="F6" s="33"/>
    </row>
    <row r="7" spans="1:6" x14ac:dyDescent="0.2">
      <c r="A7" s="91" t="s">
        <v>36</v>
      </c>
      <c r="B7" s="90"/>
      <c r="C7" s="23"/>
      <c r="D7" s="23"/>
      <c r="E7" s="23"/>
      <c r="F7" s="23"/>
    </row>
    <row r="8" spans="1:6" ht="30.75" customHeight="1" x14ac:dyDescent="0.2">
      <c r="A8" s="31" t="s">
        <v>29</v>
      </c>
      <c r="B8" s="32" t="s">
        <v>55</v>
      </c>
      <c r="C8" s="23"/>
      <c r="D8" s="23"/>
      <c r="E8" s="23"/>
      <c r="F8" s="23"/>
    </row>
    <row r="9" spans="1:6" ht="30.75" customHeight="1" thickBot="1" x14ac:dyDescent="0.25">
      <c r="A9" s="26" t="s">
        <v>30</v>
      </c>
      <c r="B9" s="28"/>
      <c r="C9" s="23"/>
      <c r="D9" s="23"/>
      <c r="E9" s="23"/>
      <c r="F9" s="23"/>
    </row>
    <row r="10" spans="1:6" x14ac:dyDescent="0.2">
      <c r="A10" s="91" t="s">
        <v>37</v>
      </c>
      <c r="B10" s="90"/>
      <c r="C10" s="23"/>
      <c r="D10" s="23"/>
      <c r="E10" s="23"/>
      <c r="F10" s="23"/>
    </row>
    <row r="11" spans="1:6" ht="30.75" customHeight="1" x14ac:dyDescent="0.2">
      <c r="A11" s="31" t="s">
        <v>29</v>
      </c>
      <c r="B11" s="32" t="s">
        <v>56</v>
      </c>
      <c r="C11" s="23"/>
      <c r="D11" s="23"/>
      <c r="E11" s="23"/>
      <c r="F11" s="23"/>
    </row>
    <row r="12" spans="1:6" ht="30.75" customHeight="1" thickBot="1" x14ac:dyDescent="0.25">
      <c r="A12" s="26" t="s">
        <v>30</v>
      </c>
      <c r="B12" s="28"/>
      <c r="C12" s="23"/>
      <c r="D12" s="23"/>
      <c r="E12" s="23"/>
      <c r="F12" s="23"/>
    </row>
    <row r="13" spans="1:6" x14ac:dyDescent="0.2">
      <c r="A13" s="91" t="s">
        <v>31</v>
      </c>
      <c r="B13" s="90"/>
      <c r="C13" s="23"/>
      <c r="D13" s="23"/>
      <c r="E13" s="23"/>
      <c r="F13" s="23"/>
    </row>
    <row r="14" spans="1:6" ht="30.75" customHeight="1" x14ac:dyDescent="0.2">
      <c r="A14" s="34" t="s">
        <v>31</v>
      </c>
      <c r="B14" s="105">
        <v>42183</v>
      </c>
      <c r="C14" s="23"/>
      <c r="D14" s="23"/>
      <c r="E14" s="23"/>
      <c r="F14" s="23"/>
    </row>
    <row r="15" spans="1:6" x14ac:dyDescent="0.2">
      <c r="A15" s="89" t="s">
        <v>4</v>
      </c>
      <c r="B15" s="90"/>
      <c r="C15" s="23"/>
      <c r="D15" s="23"/>
      <c r="E15" s="23"/>
      <c r="F15" s="23"/>
    </row>
    <row r="16" spans="1:6" ht="30" customHeight="1" x14ac:dyDescent="0.2">
      <c r="A16" s="35" t="s">
        <v>40</v>
      </c>
      <c r="B16" s="36">
        <f>+Beoordeling!R2</f>
        <v>7</v>
      </c>
      <c r="C16" s="23"/>
      <c r="D16" s="23"/>
      <c r="E16" s="23"/>
      <c r="F16" s="23"/>
    </row>
    <row r="17" spans="1:6" ht="30" customHeight="1" x14ac:dyDescent="0.2">
      <c r="A17" s="35" t="s">
        <v>38</v>
      </c>
      <c r="B17" s="36">
        <f>+Beoordeling!R3</f>
        <v>7</v>
      </c>
      <c r="C17" s="23"/>
      <c r="D17" s="23"/>
      <c r="E17" s="23"/>
      <c r="F17" s="23"/>
    </row>
    <row r="18" spans="1:6" ht="30" customHeight="1" x14ac:dyDescent="0.2">
      <c r="A18" s="35" t="s">
        <v>39</v>
      </c>
      <c r="B18" s="36">
        <f>+Beoordeling!R4</f>
        <v>5</v>
      </c>
      <c r="C18" s="23"/>
      <c r="D18" s="23"/>
      <c r="E18" s="23"/>
      <c r="F18" s="23"/>
    </row>
    <row r="19" spans="1:6" ht="30" customHeight="1" thickBot="1" x14ac:dyDescent="0.25">
      <c r="A19" s="34" t="s">
        <v>32</v>
      </c>
      <c r="B19" s="88">
        <f>+Beoordeling!R6</f>
        <v>6.5</v>
      </c>
      <c r="C19" s="23"/>
      <c r="D19" s="23"/>
      <c r="E19" s="23"/>
      <c r="F19" s="23"/>
    </row>
    <row r="20" spans="1:6" ht="30" customHeight="1" x14ac:dyDescent="0.2">
      <c r="A20" s="37" t="s">
        <v>54</v>
      </c>
      <c r="B20" s="38" t="str">
        <f>+IF(B19&gt;=5.5,"VD","NVD")</f>
        <v>VD</v>
      </c>
      <c r="C20" s="23"/>
      <c r="D20" s="23"/>
      <c r="E20" s="23"/>
      <c r="F20" s="23"/>
    </row>
    <row r="21" spans="1:6" x14ac:dyDescent="0.2">
      <c r="A21" s="39"/>
      <c r="B21" s="40"/>
      <c r="C21" s="23"/>
      <c r="D21" s="23"/>
      <c r="E21" s="23"/>
      <c r="F21" s="23"/>
    </row>
  </sheetData>
  <mergeCells count="6">
    <mergeCell ref="A15:B15"/>
    <mergeCell ref="A7:B7"/>
    <mergeCell ref="A4:B4"/>
    <mergeCell ref="A1:B1"/>
    <mergeCell ref="A13:B13"/>
    <mergeCell ref="A10:B10"/>
  </mergeCells>
  <conditionalFormatting sqref="B20">
    <cfRule type="cellIs" dxfId="0" priority="1" operator="equal">
      <formula>"VD"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7.28515625" defaultRowHeight="15" customHeight="1" x14ac:dyDescent="0.2"/>
  <cols>
    <col min="1" max="1" width="9.140625" customWidth="1"/>
    <col min="2" max="2" width="18" customWidth="1"/>
    <col min="3" max="3" width="73" customWidth="1"/>
    <col min="4" max="6" width="9.140625" customWidth="1"/>
  </cols>
  <sheetData>
    <row r="1" spans="1:6" ht="12.75" customHeight="1" x14ac:dyDescent="0.2">
      <c r="A1" s="3" t="s">
        <v>2</v>
      </c>
      <c r="B1" s="5" t="s">
        <v>6</v>
      </c>
      <c r="C1" s="7" t="s">
        <v>9</v>
      </c>
      <c r="D1" s="9"/>
      <c r="E1" s="9"/>
      <c r="F1" s="9"/>
    </row>
    <row r="2" spans="1:6" ht="12.75" customHeight="1" x14ac:dyDescent="0.2">
      <c r="A2" s="11"/>
      <c r="B2" s="12"/>
      <c r="C2" s="13"/>
      <c r="D2" s="14"/>
      <c r="E2" s="14"/>
      <c r="F2" s="14"/>
    </row>
    <row r="3" spans="1:6" ht="12.75" customHeight="1" x14ac:dyDescent="0.2">
      <c r="A3" s="11"/>
      <c r="B3" s="12"/>
      <c r="C3" s="13"/>
      <c r="D3" s="14"/>
      <c r="E3" s="14"/>
      <c r="F3" s="14"/>
    </row>
    <row r="4" spans="1:6" ht="12.75" customHeight="1" x14ac:dyDescent="0.2">
      <c r="A4" s="11"/>
      <c r="B4" s="12"/>
      <c r="C4" s="13"/>
      <c r="D4" s="14"/>
      <c r="E4" s="14"/>
      <c r="F4" s="14"/>
    </row>
    <row r="5" spans="1:6" ht="12.75" customHeight="1" x14ac:dyDescent="0.2">
      <c r="A5" s="11"/>
      <c r="B5" s="12"/>
      <c r="C5" s="13"/>
      <c r="D5" s="14"/>
      <c r="E5" s="14"/>
      <c r="F5" s="14"/>
    </row>
    <row r="6" spans="1:6" ht="12.75" customHeight="1" x14ac:dyDescent="0.2">
      <c r="A6" s="11"/>
      <c r="B6" s="12"/>
      <c r="C6" s="13"/>
      <c r="D6" s="14"/>
      <c r="E6" s="14"/>
      <c r="F6" s="14"/>
    </row>
    <row r="7" spans="1:6" ht="12.75" customHeight="1" x14ac:dyDescent="0.2">
      <c r="A7" s="11"/>
      <c r="B7" s="12"/>
      <c r="C7" s="13"/>
      <c r="D7" s="14"/>
      <c r="E7" s="14"/>
      <c r="F7" s="14"/>
    </row>
    <row r="8" spans="1:6" ht="12.75" customHeight="1" x14ac:dyDescent="0.2">
      <c r="A8" s="11"/>
      <c r="B8" s="12"/>
      <c r="C8" s="13"/>
      <c r="D8" s="14"/>
      <c r="E8" s="14"/>
      <c r="F8" s="14"/>
    </row>
    <row r="9" spans="1:6" ht="12.75" customHeight="1" x14ac:dyDescent="0.2">
      <c r="A9" s="11"/>
      <c r="B9" s="12"/>
      <c r="C9" s="13"/>
      <c r="D9" s="14"/>
      <c r="E9" s="14"/>
      <c r="F9" s="14"/>
    </row>
    <row r="10" spans="1:6" ht="12.75" customHeight="1" x14ac:dyDescent="0.2">
      <c r="A10" s="11"/>
      <c r="B10" s="12"/>
      <c r="C10" s="13"/>
      <c r="D10" s="14"/>
      <c r="E10" s="14"/>
      <c r="F10" s="14"/>
    </row>
    <row r="11" spans="1:6" ht="12.75" customHeight="1" x14ac:dyDescent="0.2">
      <c r="A11" s="11"/>
      <c r="B11" s="12"/>
      <c r="C11" s="13"/>
      <c r="D11" s="14"/>
      <c r="E11" s="14"/>
      <c r="F11" s="14"/>
    </row>
    <row r="12" spans="1:6" ht="12.75" customHeight="1" x14ac:dyDescent="0.2">
      <c r="A12" s="11"/>
      <c r="B12" s="12"/>
      <c r="C12" s="13"/>
      <c r="D12" s="14"/>
      <c r="E12" s="14"/>
      <c r="F12" s="14"/>
    </row>
    <row r="13" spans="1:6" ht="12.75" customHeight="1" x14ac:dyDescent="0.2">
      <c r="A13" s="11"/>
      <c r="B13" s="12"/>
      <c r="C13" s="13"/>
      <c r="D13" s="14"/>
      <c r="E13" s="14"/>
      <c r="F13" s="14"/>
    </row>
    <row r="14" spans="1:6" ht="12.75" customHeight="1" x14ac:dyDescent="0.2">
      <c r="A14" s="11"/>
      <c r="B14" s="12"/>
      <c r="C14" s="13"/>
      <c r="D14" s="14"/>
      <c r="E14" s="14"/>
      <c r="F14" s="14"/>
    </row>
    <row r="15" spans="1:6" ht="12.75" customHeight="1" x14ac:dyDescent="0.2">
      <c r="A15" s="11"/>
      <c r="B15" s="12"/>
      <c r="C15" s="13"/>
      <c r="D15" s="14"/>
      <c r="E15" s="14"/>
      <c r="F15" s="14"/>
    </row>
    <row r="16" spans="1:6" ht="12.75" customHeight="1" x14ac:dyDescent="0.2">
      <c r="A16" s="11"/>
      <c r="B16" s="12"/>
      <c r="C16" s="13"/>
      <c r="D16" s="14"/>
      <c r="E16" s="14"/>
      <c r="F16" s="14"/>
    </row>
    <row r="17" spans="1:6" ht="12.75" customHeight="1" x14ac:dyDescent="0.2">
      <c r="A17" s="11"/>
      <c r="B17" s="12"/>
      <c r="C17" s="13"/>
      <c r="D17" s="14"/>
      <c r="E17" s="14"/>
      <c r="F17" s="14"/>
    </row>
    <row r="18" spans="1:6" ht="12.75" customHeight="1" x14ac:dyDescent="0.2">
      <c r="A18" s="11"/>
      <c r="B18" s="12"/>
      <c r="C18" s="13"/>
      <c r="D18" s="14"/>
      <c r="E18" s="14"/>
      <c r="F18" s="14"/>
    </row>
    <row r="19" spans="1:6" ht="12.75" customHeight="1" x14ac:dyDescent="0.2">
      <c r="A19" s="11"/>
      <c r="B19" s="12"/>
      <c r="C19" s="13"/>
      <c r="D19" s="14"/>
      <c r="E19" s="14"/>
      <c r="F19" s="14"/>
    </row>
    <row r="20" spans="1:6" ht="12.75" customHeight="1" x14ac:dyDescent="0.2">
      <c r="A20" s="11"/>
      <c r="B20" s="12"/>
      <c r="C20" s="13"/>
      <c r="D20" s="14"/>
      <c r="E20" s="14"/>
      <c r="F20"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A13" sqref="A13"/>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49</v>
      </c>
      <c r="C2" s="8"/>
      <c r="D2" s="10"/>
      <c r="E2" s="15">
        <f>+Beoordeling!R2</f>
        <v>7</v>
      </c>
      <c r="F2" s="6"/>
    </row>
    <row r="3" spans="1:6" ht="120" customHeight="1" x14ac:dyDescent="0.2">
      <c r="A3" s="16" t="s">
        <v>10</v>
      </c>
      <c r="B3" s="50" t="s">
        <v>44</v>
      </c>
      <c r="C3" s="20" t="s">
        <v>15</v>
      </c>
      <c r="D3" s="94" t="s">
        <v>64</v>
      </c>
      <c r="E3" s="93"/>
      <c r="F3" s="6"/>
    </row>
    <row r="4" spans="1:6" ht="120" customHeight="1" x14ac:dyDescent="0.2">
      <c r="A4" s="77" t="s">
        <v>12</v>
      </c>
      <c r="B4" s="78" t="s">
        <v>43</v>
      </c>
      <c r="C4" s="79" t="s">
        <v>14</v>
      </c>
      <c r="D4" s="95" t="s">
        <v>66</v>
      </c>
      <c r="E4" s="96"/>
      <c r="F4" s="6"/>
    </row>
    <row r="5" spans="1:6" ht="120" customHeight="1" x14ac:dyDescent="0.2">
      <c r="A5" s="52" t="s">
        <v>13</v>
      </c>
      <c r="B5" s="53" t="s">
        <v>42</v>
      </c>
      <c r="C5" s="54" t="s">
        <v>14</v>
      </c>
      <c r="D5" s="106" t="s">
        <v>65</v>
      </c>
      <c r="E5" s="93"/>
      <c r="F5" s="6"/>
    </row>
    <row r="6" spans="1:6" ht="120" customHeight="1" x14ac:dyDescent="0.2">
      <c r="A6" s="27" t="s">
        <v>21</v>
      </c>
      <c r="B6" s="49" t="s">
        <v>41</v>
      </c>
      <c r="C6" s="29" t="s">
        <v>15</v>
      </c>
      <c r="D6" s="98" t="s">
        <v>67</v>
      </c>
      <c r="E6" s="93"/>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D6" sqref="D6:E6"/>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48</v>
      </c>
      <c r="C2" s="8"/>
      <c r="D2" s="10"/>
      <c r="E2" s="15">
        <f>+Beoordeling!R3</f>
        <v>7</v>
      </c>
      <c r="F2" s="6"/>
    </row>
    <row r="3" spans="1:6" ht="120" customHeight="1" x14ac:dyDescent="0.2">
      <c r="A3" s="16" t="s">
        <v>10</v>
      </c>
      <c r="B3" s="80" t="s">
        <v>46</v>
      </c>
      <c r="C3" s="17" t="s">
        <v>15</v>
      </c>
      <c r="D3" s="94" t="s">
        <v>61</v>
      </c>
      <c r="E3" s="93"/>
      <c r="F3" s="6"/>
    </row>
    <row r="4" spans="1:6" ht="120" customHeight="1" x14ac:dyDescent="0.2">
      <c r="A4" s="18" t="s">
        <v>12</v>
      </c>
      <c r="B4" s="51" t="s">
        <v>45</v>
      </c>
      <c r="C4" s="85" t="s">
        <v>14</v>
      </c>
      <c r="D4" s="100" t="s">
        <v>62</v>
      </c>
      <c r="E4" s="93"/>
      <c r="F4" s="6"/>
    </row>
    <row r="5" spans="1:6" ht="120" customHeight="1" x14ac:dyDescent="0.2">
      <c r="A5" s="21" t="s">
        <v>13</v>
      </c>
      <c r="B5" s="81" t="s">
        <v>47</v>
      </c>
      <c r="C5" s="22" t="s">
        <v>15</v>
      </c>
      <c r="D5" s="101" t="s">
        <v>63</v>
      </c>
      <c r="E5" s="93"/>
      <c r="F5" s="6"/>
    </row>
    <row r="6" spans="1:6" ht="120" customHeight="1" x14ac:dyDescent="0.2">
      <c r="A6" s="82" t="s">
        <v>21</v>
      </c>
      <c r="B6" s="83" t="s">
        <v>25</v>
      </c>
      <c r="C6" s="84" t="s">
        <v>25</v>
      </c>
      <c r="D6" s="102" t="s">
        <v>25</v>
      </c>
      <c r="E6" s="97"/>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D7" sqref="D7:E7"/>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39</v>
      </c>
      <c r="C2" s="8"/>
      <c r="D2" s="10"/>
      <c r="E2" s="15">
        <f>+Beoordeling!R4</f>
        <v>5</v>
      </c>
      <c r="F2" s="6"/>
    </row>
    <row r="3" spans="1:6" ht="120" customHeight="1" x14ac:dyDescent="0.2">
      <c r="A3" s="16" t="s">
        <v>10</v>
      </c>
      <c r="B3" s="80" t="s">
        <v>51</v>
      </c>
      <c r="C3" s="20" t="s">
        <v>14</v>
      </c>
      <c r="D3" s="94" t="s">
        <v>57</v>
      </c>
      <c r="E3" s="93"/>
      <c r="F3" s="6"/>
    </row>
    <row r="4" spans="1:6" ht="120" customHeight="1" x14ac:dyDescent="0.2">
      <c r="A4" s="18" t="s">
        <v>12</v>
      </c>
      <c r="B4" s="86" t="s">
        <v>50</v>
      </c>
      <c r="C4" s="85" t="s">
        <v>14</v>
      </c>
      <c r="D4" s="100" t="s">
        <v>58</v>
      </c>
      <c r="E4" s="93"/>
      <c r="F4" s="6"/>
    </row>
    <row r="5" spans="1:6" ht="120" customHeight="1" x14ac:dyDescent="0.2">
      <c r="A5" s="21" t="s">
        <v>13</v>
      </c>
      <c r="B5" s="81" t="s">
        <v>47</v>
      </c>
      <c r="C5" s="22" t="s">
        <v>14</v>
      </c>
      <c r="D5" s="101" t="s">
        <v>59</v>
      </c>
      <c r="E5" s="93"/>
      <c r="F5" s="6"/>
    </row>
    <row r="6" spans="1:6" ht="120" customHeight="1" x14ac:dyDescent="0.2">
      <c r="A6" s="27" t="s">
        <v>21</v>
      </c>
      <c r="B6" s="87" t="s">
        <v>52</v>
      </c>
      <c r="C6" s="29" t="s">
        <v>11</v>
      </c>
      <c r="D6" s="98" t="s">
        <v>60</v>
      </c>
      <c r="E6" s="93"/>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zoomScale="80" zoomScaleNormal="80" workbookViewId="0">
      <selection activeCell="S5" sqref="S5"/>
    </sheetView>
  </sheetViews>
  <sheetFormatPr defaultColWidth="17.28515625" defaultRowHeight="15" customHeight="1" x14ac:dyDescent="0.2"/>
  <cols>
    <col min="1" max="1" width="27.28515625" customWidth="1"/>
    <col min="2" max="6" width="9.140625" customWidth="1"/>
    <col min="7" max="7" width="7.85546875" customWidth="1"/>
    <col min="8" max="17" width="9.140625" hidden="1" customWidth="1"/>
    <col min="18" max="19" width="9.140625" customWidth="1"/>
    <col min="20" max="20" width="27.7109375" customWidth="1"/>
  </cols>
  <sheetData>
    <row r="1" spans="1:20" ht="96" customHeight="1" thickBot="1" x14ac:dyDescent="0.25">
      <c r="A1" s="55" t="s">
        <v>4</v>
      </c>
      <c r="B1" s="56" t="s">
        <v>25</v>
      </c>
      <c r="C1" s="56" t="s">
        <v>11</v>
      </c>
      <c r="D1" s="56" t="s">
        <v>14</v>
      </c>
      <c r="E1" s="56" t="s">
        <v>15</v>
      </c>
      <c r="F1" s="56" t="s">
        <v>16</v>
      </c>
      <c r="G1" s="57" t="s">
        <v>17</v>
      </c>
      <c r="H1" s="56"/>
      <c r="I1" s="56" t="s">
        <v>25</v>
      </c>
      <c r="J1" s="56" t="s">
        <v>11</v>
      </c>
      <c r="K1" s="56" t="s">
        <v>14</v>
      </c>
      <c r="L1" s="56" t="s">
        <v>15</v>
      </c>
      <c r="M1" s="56" t="s">
        <v>16</v>
      </c>
      <c r="N1" s="58" t="s">
        <v>34</v>
      </c>
      <c r="O1" s="59"/>
      <c r="P1" s="59"/>
      <c r="Q1" s="59"/>
      <c r="R1" s="60" t="s">
        <v>8</v>
      </c>
      <c r="S1" s="19" t="s">
        <v>18</v>
      </c>
      <c r="T1" s="103" t="s">
        <v>19</v>
      </c>
    </row>
    <row r="2" spans="1:20" ht="12" customHeight="1" x14ac:dyDescent="0.2">
      <c r="A2" s="61" t="str">
        <f>+'Code + Versiebeheer'!B2</f>
        <v>Code + Versiebeheer</v>
      </c>
      <c r="B2" s="62">
        <f>+COUNTIF('Code + Versiebeheer'!$C$3:$C$7,"=X")</f>
        <v>1</v>
      </c>
      <c r="C2" s="62">
        <f>+COUNTIF('Code + Versiebeheer'!$C$3:$C$7,"=O")</f>
        <v>0</v>
      </c>
      <c r="D2" s="62">
        <f>+COUNTIF('Code + Versiebeheer'!$C$3:$C$7,"=V")</f>
        <v>2</v>
      </c>
      <c r="E2" s="62">
        <f>+COUNTIF('Code + Versiebeheer'!$C$3:$C$7,"=G")</f>
        <v>2</v>
      </c>
      <c r="F2" s="62">
        <f>+COUNTIF('Code + Versiebeheer'!$C$3:$C$7,"=Z")</f>
        <v>0</v>
      </c>
      <c r="G2" s="63">
        <f>+IF(AND(OR('Code + Versiebeheer'!C3="V",'Code + Versiebeheer'!C3="G",'Code + Versiebeheer'!C3="Z"),OR('Code + Versiebeheer'!C4="V",'Code + Versiebeheer'!C4="G",'Code + Versiebeheer'!C4="Z")),1,0)</f>
        <v>1</v>
      </c>
      <c r="H2" s="64"/>
      <c r="I2" s="62">
        <f>+SUM(B2:F2)</f>
        <v>5</v>
      </c>
      <c r="J2" s="62">
        <f>3*C2</f>
        <v>0</v>
      </c>
      <c r="K2" s="62">
        <f>6*D2</f>
        <v>12</v>
      </c>
      <c r="L2" s="62">
        <f>8*E2</f>
        <v>16</v>
      </c>
      <c r="M2" s="62">
        <f>10*F2</f>
        <v>0</v>
      </c>
      <c r="N2" s="62">
        <f>+IF(OR('Code + Versiebeheer'!C3="X",'Code + Versiebeheer'!C4="X"),1,0)</f>
        <v>0</v>
      </c>
      <c r="O2" s="62">
        <f>+IF(N2=0,G2,1)</f>
        <v>1</v>
      </c>
      <c r="P2" s="62"/>
      <c r="Q2" s="62">
        <f>+ROUND(SUM(J2:M2)/(5-B2),0)</f>
        <v>7</v>
      </c>
      <c r="R2" s="63">
        <f>+IF(O2,Q2,MIN(Q2,5))</f>
        <v>7</v>
      </c>
      <c r="S2" s="70">
        <v>1</v>
      </c>
      <c r="T2" s="104"/>
    </row>
    <row r="3" spans="1:20" ht="12" customHeight="1" x14ac:dyDescent="0.2">
      <c r="A3" s="61" t="str">
        <f>+Meetrapporten!B2</f>
        <v>Meetrapporten</v>
      </c>
      <c r="B3" s="62">
        <f>+COUNTIF(Meetrapporten!$C$3:$C$7,"=X")</f>
        <v>2</v>
      </c>
      <c r="C3" s="62">
        <f>+COUNTIF(Meetrapporten!$C$3:$C$7,"=O")</f>
        <v>0</v>
      </c>
      <c r="D3" s="62">
        <f>+COUNTIF(Meetrapporten!$C$3:$C$7,"=V")</f>
        <v>1</v>
      </c>
      <c r="E3" s="62">
        <f>+COUNTIF(Meetrapporten!$C$3:$C$7,"=G")</f>
        <v>2</v>
      </c>
      <c r="F3" s="62">
        <f>+COUNTIF(Meetrapporten!$C$3:$C$7,"=Z")</f>
        <v>0</v>
      </c>
      <c r="G3" s="63">
        <f>+IF(AND(OR(Meetrapporten!C3="V",Meetrapporten!C3="G",Meetrapporten!C3="Z"),OR(Meetrapporten!C4="V",Meetrapporten!C4="G",Meetrapporten!C4="Z")),1,0)</f>
        <v>1</v>
      </c>
      <c r="H3" s="64"/>
      <c r="I3" s="62">
        <f t="shared" ref="I3:I4" si="0">+SUM(B3:F3)</f>
        <v>5</v>
      </c>
      <c r="J3" s="62">
        <f t="shared" ref="J3:J4" si="1">3*C3</f>
        <v>0</v>
      </c>
      <c r="K3" s="62">
        <f t="shared" ref="K3:K4" si="2">6*D3</f>
        <v>6</v>
      </c>
      <c r="L3" s="62">
        <f t="shared" ref="L3:L4" si="3">8*E3</f>
        <v>16</v>
      </c>
      <c r="M3" s="62">
        <f t="shared" ref="M3:M4" si="4">10*F3</f>
        <v>0</v>
      </c>
      <c r="N3" s="62">
        <f>+IF(OR(Meetrapporten!C3="X",Meetrapporten!C4="X"),1,0)</f>
        <v>0</v>
      </c>
      <c r="O3" s="62">
        <f t="shared" ref="O3:O4" si="5">+IF(N3=0,G3,1)</f>
        <v>1</v>
      </c>
      <c r="P3" s="62"/>
      <c r="Q3" s="62">
        <f t="shared" ref="Q3:Q4" si="6">+ROUND(SUM(J3:M3)/(5-B3),0)</f>
        <v>7</v>
      </c>
      <c r="R3" s="63">
        <f t="shared" ref="R3:R4" si="7">+IF(O3,Q3,MIN(Q3,5))</f>
        <v>7</v>
      </c>
      <c r="S3" s="70">
        <v>0.5</v>
      </c>
      <c r="T3" s="104"/>
    </row>
    <row r="4" spans="1:20" ht="12" customHeight="1" thickBot="1" x14ac:dyDescent="0.25">
      <c r="A4" s="72" t="str">
        <f>+Implementatieplannen!B2</f>
        <v>Implementatieplannen</v>
      </c>
      <c r="B4" s="73">
        <f>+COUNTIF(Implementatieplannen!$C$3:$C$7,"=X")</f>
        <v>1</v>
      </c>
      <c r="C4" s="73">
        <f>+COUNTIF(Implementatieplannen!$C$3:$C$7,"=O")</f>
        <v>1</v>
      </c>
      <c r="D4" s="73">
        <f>+COUNTIF(Implementatieplannen!$C$3:$C$7,"=V")</f>
        <v>3</v>
      </c>
      <c r="E4" s="73">
        <f>+COUNTIF(Implementatieplannen!$C$3:$C$7,"=G")</f>
        <v>0</v>
      </c>
      <c r="F4" s="73">
        <f>+COUNTIF(Implementatieplannen!$C$3:$C$7,"=Z")</f>
        <v>0</v>
      </c>
      <c r="G4" s="74">
        <f>+IF(AND(OR(Implementatieplannen!C3="V",Implementatieplannen!C3="G",Implementatieplannen!C3="Z"),OR(Implementatieplannen!C4="V",Implementatieplannen!C4="G",Implementatieplannen!C4="Z")),1,0)</f>
        <v>1</v>
      </c>
      <c r="H4" s="75"/>
      <c r="I4" s="73">
        <f t="shared" si="0"/>
        <v>5</v>
      </c>
      <c r="J4" s="73">
        <f t="shared" si="1"/>
        <v>3</v>
      </c>
      <c r="K4" s="73">
        <f t="shared" si="2"/>
        <v>18</v>
      </c>
      <c r="L4" s="73">
        <f t="shared" si="3"/>
        <v>0</v>
      </c>
      <c r="M4" s="73">
        <f t="shared" si="4"/>
        <v>0</v>
      </c>
      <c r="N4" s="73">
        <f>+IF(OR(Implementatieplannen!C3="X",Implementatieplannen!C4="X"),1,0)</f>
        <v>0</v>
      </c>
      <c r="O4" s="73">
        <f t="shared" si="5"/>
        <v>1</v>
      </c>
      <c r="P4" s="73"/>
      <c r="Q4" s="73">
        <f t="shared" si="6"/>
        <v>5</v>
      </c>
      <c r="R4" s="74">
        <f t="shared" si="7"/>
        <v>5</v>
      </c>
      <c r="S4" s="76">
        <v>0.5</v>
      </c>
      <c r="T4" s="104"/>
    </row>
    <row r="5" spans="1:20" ht="12" customHeight="1" x14ac:dyDescent="0.2">
      <c r="A5" s="65"/>
      <c r="B5" s="66"/>
      <c r="C5" s="66"/>
      <c r="D5" s="66"/>
      <c r="E5" s="66"/>
      <c r="F5" s="66"/>
      <c r="G5" s="67"/>
      <c r="H5" s="68"/>
      <c r="I5" s="68"/>
      <c r="J5" s="68"/>
      <c r="K5" s="68"/>
      <c r="L5" s="68"/>
      <c r="M5" s="68"/>
      <c r="N5" s="68"/>
      <c r="O5" s="68"/>
      <c r="P5" s="68"/>
      <c r="Q5" s="68"/>
      <c r="R5" s="67"/>
      <c r="S5" s="44"/>
      <c r="T5" s="104"/>
    </row>
    <row r="6" spans="1:20" ht="12" customHeight="1" x14ac:dyDescent="0.2">
      <c r="A6" s="65"/>
      <c r="B6" s="66"/>
      <c r="C6" s="66"/>
      <c r="D6" s="66"/>
      <c r="E6" s="66"/>
      <c r="F6" s="66"/>
      <c r="G6" s="71" t="s">
        <v>33</v>
      </c>
      <c r="H6" s="68"/>
      <c r="I6" s="68"/>
      <c r="J6" s="68"/>
      <c r="K6" s="68"/>
      <c r="L6" s="68"/>
      <c r="M6" s="68"/>
      <c r="N6" s="68"/>
      <c r="O6" s="68"/>
      <c r="P6" s="68"/>
      <c r="Q6" s="68"/>
      <c r="R6" s="69">
        <f>+IF(S6&gt;=(COUNT(S2:S4)/2),(R2*S2+R3*S3+R4*S4)/S6,0)</f>
        <v>6.5</v>
      </c>
      <c r="S6" s="45">
        <f>+SUM(S2:S4)</f>
        <v>2</v>
      </c>
      <c r="T6" s="104"/>
    </row>
    <row r="7" spans="1:20" ht="12" customHeight="1" x14ac:dyDescent="0.2">
      <c r="A7" s="41"/>
      <c r="B7" s="42"/>
      <c r="C7" s="42"/>
      <c r="D7" s="42"/>
      <c r="E7" s="42"/>
      <c r="F7" s="42"/>
      <c r="G7" s="42"/>
      <c r="H7" s="43"/>
      <c r="I7" s="43"/>
      <c r="J7" s="43"/>
      <c r="K7" s="43"/>
      <c r="L7" s="43"/>
      <c r="M7" s="43"/>
      <c r="N7" s="43"/>
      <c r="O7" s="43"/>
      <c r="P7" s="43"/>
      <c r="Q7" s="43"/>
      <c r="R7" s="42"/>
      <c r="S7" s="44"/>
      <c r="T7" s="43"/>
    </row>
    <row r="8" spans="1:20" ht="12" customHeight="1" x14ac:dyDescent="0.2">
      <c r="A8" s="41"/>
      <c r="B8" s="42"/>
      <c r="C8" s="42"/>
      <c r="D8" s="42"/>
      <c r="E8" s="42"/>
      <c r="F8" s="42"/>
      <c r="G8" s="42"/>
      <c r="H8" s="43"/>
      <c r="I8" s="43"/>
      <c r="J8" s="43"/>
      <c r="K8" s="43"/>
      <c r="L8" s="43"/>
      <c r="M8" s="43"/>
      <c r="N8" s="43"/>
      <c r="O8" s="43"/>
      <c r="P8" s="43"/>
      <c r="Q8" s="43"/>
      <c r="R8" s="42"/>
      <c r="S8" s="44"/>
      <c r="T8" s="43"/>
    </row>
    <row r="9" spans="1:20" ht="12" customHeight="1" x14ac:dyDescent="0.2">
      <c r="A9" s="41"/>
      <c r="B9" s="42"/>
      <c r="C9" s="42"/>
      <c r="D9" s="42"/>
      <c r="E9" s="42"/>
      <c r="F9" s="42"/>
      <c r="G9" s="42"/>
      <c r="H9" s="43"/>
      <c r="I9" s="43"/>
      <c r="J9" s="43"/>
      <c r="K9" s="43"/>
      <c r="L9" s="43"/>
      <c r="M9" s="43"/>
      <c r="N9" s="43"/>
      <c r="O9" s="43"/>
      <c r="P9" s="43"/>
      <c r="Q9" s="43"/>
      <c r="R9" s="42"/>
      <c r="S9" s="44"/>
      <c r="T9" s="43"/>
    </row>
    <row r="10" spans="1:20" ht="12" customHeight="1" x14ac:dyDescent="0.2">
      <c r="A10" s="41"/>
      <c r="B10" s="42"/>
      <c r="C10" s="42"/>
      <c r="D10" s="42"/>
      <c r="E10" s="42"/>
      <c r="F10" s="42"/>
      <c r="G10" s="42"/>
      <c r="H10" s="43"/>
      <c r="I10" s="43"/>
      <c r="J10" s="43"/>
      <c r="K10" s="43"/>
      <c r="L10" s="43"/>
      <c r="M10" s="43"/>
      <c r="N10" s="43"/>
      <c r="O10" s="43"/>
      <c r="P10" s="43"/>
      <c r="Q10" s="43"/>
      <c r="R10" s="42"/>
      <c r="S10" s="44"/>
      <c r="T10" s="43"/>
    </row>
    <row r="11" spans="1:20" ht="12" customHeight="1" x14ac:dyDescent="0.2">
      <c r="A11" s="41"/>
      <c r="B11" s="42"/>
      <c r="C11" s="42"/>
      <c r="D11" s="42"/>
      <c r="E11" s="42"/>
      <c r="F11" s="42"/>
      <c r="G11" s="42"/>
      <c r="H11" s="43"/>
      <c r="I11" s="43"/>
      <c r="J11" s="43"/>
      <c r="K11" s="43"/>
      <c r="L11" s="43"/>
      <c r="M11" s="43"/>
      <c r="N11" s="43"/>
      <c r="O11" s="43"/>
      <c r="P11" s="43"/>
      <c r="Q11" s="43"/>
      <c r="R11" s="42"/>
      <c r="S11" s="44"/>
      <c r="T11" s="43"/>
    </row>
    <row r="12" spans="1:20" ht="12" customHeight="1" x14ac:dyDescent="0.2">
      <c r="A12" s="41"/>
      <c r="B12" s="42"/>
      <c r="C12" s="42"/>
      <c r="D12" s="42"/>
      <c r="E12" s="42"/>
      <c r="F12" s="42"/>
      <c r="G12" s="42"/>
      <c r="H12" s="43"/>
      <c r="I12" s="43"/>
      <c r="J12" s="43"/>
      <c r="K12" s="43"/>
      <c r="L12" s="43"/>
      <c r="M12" s="43"/>
      <c r="N12" s="43"/>
      <c r="O12" s="43"/>
      <c r="P12" s="43"/>
      <c r="Q12" s="43"/>
      <c r="R12" s="42"/>
      <c r="S12" s="44"/>
      <c r="T12" s="43"/>
    </row>
    <row r="13" spans="1:20" ht="12" customHeight="1" x14ac:dyDescent="0.2">
      <c r="A13" s="41"/>
      <c r="B13" s="42"/>
      <c r="C13" s="42"/>
      <c r="D13" s="42"/>
      <c r="E13" s="42"/>
      <c r="F13" s="42"/>
      <c r="G13" s="42"/>
      <c r="H13" s="43"/>
      <c r="I13" s="43"/>
      <c r="J13" s="43"/>
      <c r="K13" s="43"/>
      <c r="L13" s="43"/>
      <c r="M13" s="43"/>
      <c r="N13" s="43"/>
      <c r="O13" s="43"/>
      <c r="P13" s="43"/>
      <c r="Q13" s="43"/>
      <c r="R13" s="42"/>
      <c r="S13" s="44"/>
      <c r="T13" s="43"/>
    </row>
    <row r="14" spans="1:20" ht="12" customHeight="1" x14ac:dyDescent="0.2">
      <c r="A14" s="41"/>
      <c r="B14" s="42"/>
      <c r="C14" s="42"/>
      <c r="D14" s="42"/>
      <c r="E14" s="42"/>
      <c r="F14" s="42"/>
      <c r="G14" s="42"/>
      <c r="H14" s="43"/>
      <c r="I14" s="43"/>
      <c r="J14" s="43"/>
      <c r="K14" s="43"/>
      <c r="L14" s="43"/>
      <c r="M14" s="43"/>
      <c r="N14" s="43"/>
      <c r="O14" s="43"/>
      <c r="P14" s="43"/>
      <c r="Q14" s="43"/>
      <c r="R14" s="42"/>
      <c r="S14" s="44"/>
      <c r="T14" s="43"/>
    </row>
    <row r="15" spans="1:20" ht="12" customHeight="1" x14ac:dyDescent="0.2">
      <c r="A15" s="41"/>
      <c r="B15" s="42"/>
      <c r="C15" s="42"/>
      <c r="D15" s="42"/>
      <c r="E15" s="42"/>
      <c r="F15" s="42"/>
      <c r="G15" s="42"/>
      <c r="H15" s="43"/>
      <c r="I15" s="43"/>
      <c r="J15" s="43"/>
      <c r="K15" s="43"/>
      <c r="L15" s="43"/>
      <c r="M15" s="43"/>
      <c r="N15" s="43"/>
      <c r="O15" s="43"/>
      <c r="P15" s="43"/>
      <c r="Q15" s="43"/>
      <c r="R15" s="42"/>
      <c r="S15" s="44"/>
      <c r="T15" s="43"/>
    </row>
    <row r="16" spans="1:20" ht="12" customHeight="1" x14ac:dyDescent="0.2">
      <c r="A16" s="41"/>
      <c r="B16" s="42"/>
      <c r="C16" s="42"/>
      <c r="D16" s="42"/>
      <c r="E16" s="42"/>
      <c r="F16" s="42"/>
      <c r="G16" s="42"/>
      <c r="H16" s="43"/>
      <c r="I16" s="43"/>
      <c r="J16" s="43"/>
      <c r="K16" s="43"/>
      <c r="L16" s="43"/>
      <c r="M16" s="43"/>
      <c r="N16" s="43"/>
      <c r="O16" s="43"/>
      <c r="P16" s="43"/>
      <c r="Q16" s="43"/>
      <c r="R16" s="42"/>
      <c r="S16" s="44"/>
      <c r="T16" s="43"/>
    </row>
    <row r="17" spans="1:20" ht="12" customHeight="1" x14ac:dyDescent="0.2">
      <c r="A17" s="41"/>
      <c r="B17" s="42"/>
      <c r="C17" s="42"/>
      <c r="D17" s="42"/>
      <c r="E17" s="42"/>
      <c r="F17" s="42"/>
      <c r="G17" s="42"/>
      <c r="H17" s="43"/>
      <c r="I17" s="43"/>
      <c r="J17" s="43"/>
      <c r="K17" s="43"/>
      <c r="L17" s="43"/>
      <c r="M17" s="43"/>
      <c r="N17" s="43"/>
      <c r="O17" s="43"/>
      <c r="P17" s="43"/>
      <c r="Q17" s="43"/>
      <c r="R17" s="42"/>
      <c r="S17" s="44"/>
      <c r="T17" s="43"/>
    </row>
    <row r="18" spans="1:20" ht="12" customHeight="1" x14ac:dyDescent="0.2">
      <c r="A18" s="41"/>
      <c r="B18" s="42"/>
      <c r="C18" s="42"/>
      <c r="D18" s="42"/>
      <c r="E18" s="42"/>
      <c r="F18" s="42"/>
      <c r="G18" s="42"/>
      <c r="H18" s="43"/>
      <c r="I18" s="43"/>
      <c r="J18" s="43"/>
      <c r="K18" s="43"/>
      <c r="L18" s="43"/>
      <c r="M18" s="43"/>
      <c r="N18" s="43"/>
      <c r="O18" s="43"/>
      <c r="P18" s="43"/>
      <c r="Q18" s="43"/>
      <c r="R18" s="42"/>
      <c r="S18" s="44"/>
      <c r="T18" s="43"/>
    </row>
  </sheetData>
  <mergeCells count="1">
    <mergeCell ref="T1:T6"/>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Samenvatting</vt:lpstr>
      <vt:lpstr>Algemene Opmerkingen</vt:lpstr>
      <vt:lpstr>Code + Versiebeheer</vt:lpstr>
      <vt:lpstr>Meetrapporten</vt:lpstr>
      <vt:lpstr>Implementatieplannen</vt:lpstr>
      <vt:lpstr>Beoordeling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Telgen</dc:creator>
  <cp:lastModifiedBy>Arno Kamphuis</cp:lastModifiedBy>
  <cp:lastPrinted>2015-04-22T14:45:41Z</cp:lastPrinted>
  <dcterms:created xsi:type="dcterms:W3CDTF">2015-03-27T12:33:56Z</dcterms:created>
  <dcterms:modified xsi:type="dcterms:W3CDTF">2015-06-28T14:54:40Z</dcterms:modified>
</cp:coreProperties>
</file>